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240" windowWidth="14805" windowHeight="1257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externalReferences>
    <externalReference r:id="rId7"/>
  </externalReferences>
  <definedNames>
    <definedName name="_xlnm.Print_Titles" localSheetId="1">'Всего (с выдел. нераспред)'!$A:$P,'Всего (с выдел. нераспред)'!$3:$6</definedName>
    <definedName name="_xlnm.Print_Titles" localSheetId="2">Дотации!$A:$A,Дотации!$5:$7</definedName>
    <definedName name="_xlnm.Print_Titles" localSheetId="5">Иные!$A:$A,Иные!$5:$7</definedName>
    <definedName name="_xlnm.Print_Titles" localSheetId="0">'Итого по видам(с учет нераспр.)'!$4:$5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нераспред)'!$A$1:$P$409</definedName>
    <definedName name="_xlnm.Print_Area" localSheetId="2">Дотации!$A$1:$M$96</definedName>
    <definedName name="_xlnm.Print_Area" localSheetId="5">Иные!$A$1:$FD$202</definedName>
    <definedName name="_xlnm.Print_Area" localSheetId="0">'Итого по видам(с учет нераспр.)'!$A$1:$F$172</definedName>
    <definedName name="_xlnm.Print_Area" localSheetId="4">'Субвенции '!$A$1:$BO$397</definedName>
    <definedName name="_xlnm.Print_Area" localSheetId="3">Субсидии!$A$1:$GT$403</definedName>
  </definedNames>
  <calcPr calcId="144525"/>
</workbook>
</file>

<file path=xl/calcChain.xml><?xml version="1.0" encoding="utf-8"?>
<calcChain xmlns="http://schemas.openxmlformats.org/spreadsheetml/2006/main">
  <c r="P43" i="8" l="1"/>
  <c r="P66" i="8"/>
  <c r="P83" i="8"/>
  <c r="P181" i="8"/>
  <c r="P220" i="8"/>
  <c r="P324" i="8"/>
  <c r="O338" i="8"/>
  <c r="O350" i="8"/>
  <c r="O351" i="8"/>
  <c r="P394" i="8"/>
  <c r="P395" i="8"/>
  <c r="P396" i="8"/>
  <c r="P397" i="8"/>
  <c r="P398" i="8"/>
  <c r="AJ8" i="12"/>
  <c r="AJ9" i="12"/>
  <c r="AJ10" i="12"/>
  <c r="BO10" i="12"/>
  <c r="BN10" i="12"/>
  <c r="BR10" i="12"/>
  <c r="BQ10" i="12"/>
  <c r="BP10" i="12"/>
  <c r="BT10" i="12"/>
  <c r="BU10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C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C71" i="12"/>
  <c r="B72" i="12"/>
  <c r="C72" i="12"/>
  <c r="B73" i="12"/>
  <c r="C73" i="12"/>
  <c r="B74" i="12"/>
  <c r="C74" i="12"/>
  <c r="B75" i="12"/>
  <c r="C75" i="12"/>
  <c r="B76" i="12"/>
  <c r="C76" i="12"/>
  <c r="B77" i="12"/>
  <c r="C77" i="12"/>
  <c r="B78" i="12"/>
  <c r="C78" i="12"/>
  <c r="B79" i="12"/>
  <c r="C79" i="12"/>
  <c r="B80" i="12"/>
  <c r="C80" i="12"/>
  <c r="B81" i="12"/>
  <c r="C81" i="12"/>
  <c r="B82" i="12"/>
  <c r="C82" i="12"/>
  <c r="B83" i="12"/>
  <c r="C83" i="12"/>
  <c r="B84" i="12"/>
  <c r="C84" i="12"/>
  <c r="B85" i="12"/>
  <c r="C85" i="12"/>
  <c r="B86" i="12"/>
  <c r="C86" i="12"/>
  <c r="B87" i="12"/>
  <c r="C87" i="12"/>
  <c r="B88" i="12"/>
  <c r="C88" i="12"/>
  <c r="B89" i="12"/>
  <c r="C89" i="12"/>
  <c r="B90" i="12"/>
  <c r="C90" i="12"/>
  <c r="D90" i="12" s="1"/>
  <c r="B91" i="12"/>
  <c r="C91" i="12"/>
  <c r="B92" i="12"/>
  <c r="C92" i="12"/>
  <c r="B93" i="12"/>
  <c r="C93" i="12"/>
  <c r="B94" i="12"/>
  <c r="C94" i="12"/>
  <c r="B95" i="12"/>
  <c r="C95" i="12"/>
  <c r="B96" i="12"/>
  <c r="C96" i="12"/>
  <c r="B97" i="12"/>
  <c r="C97" i="12"/>
  <c r="B98" i="12"/>
  <c r="C98" i="12"/>
  <c r="B99" i="12"/>
  <c r="C99" i="12"/>
  <c r="B100" i="12"/>
  <c r="C100" i="12"/>
  <c r="B101" i="12"/>
  <c r="C101" i="12"/>
  <c r="B102" i="12"/>
  <c r="C102" i="12"/>
  <c r="B103" i="12"/>
  <c r="C103" i="12"/>
  <c r="B104" i="12"/>
  <c r="C104" i="12"/>
  <c r="B105" i="12"/>
  <c r="C105" i="12"/>
  <c r="B106" i="12"/>
  <c r="C106" i="12"/>
  <c r="B107" i="12"/>
  <c r="C107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1" i="12"/>
  <c r="C121" i="12"/>
  <c r="B122" i="12"/>
  <c r="C122" i="12"/>
  <c r="B123" i="12"/>
  <c r="C123" i="12"/>
  <c r="B124" i="12"/>
  <c r="C124" i="12"/>
  <c r="B125" i="12"/>
  <c r="C125" i="12"/>
  <c r="B126" i="12"/>
  <c r="C126" i="12"/>
  <c r="B127" i="12"/>
  <c r="C127" i="12"/>
  <c r="B128" i="12"/>
  <c r="C128" i="12"/>
  <c r="B129" i="12"/>
  <c r="C129" i="12"/>
  <c r="B130" i="12"/>
  <c r="C130" i="12"/>
  <c r="B131" i="12"/>
  <c r="C131" i="12"/>
  <c r="B132" i="12"/>
  <c r="C132" i="12"/>
  <c r="B133" i="12"/>
  <c r="C133" i="12"/>
  <c r="B134" i="12"/>
  <c r="C134" i="12"/>
  <c r="B135" i="12"/>
  <c r="C135" i="12"/>
  <c r="B136" i="12"/>
  <c r="C136" i="12"/>
  <c r="B137" i="12"/>
  <c r="C137" i="12"/>
  <c r="B138" i="12"/>
  <c r="C138" i="12"/>
  <c r="B139" i="12"/>
  <c r="C139" i="12"/>
  <c r="B140" i="12"/>
  <c r="C140" i="12"/>
  <c r="B141" i="12"/>
  <c r="C141" i="12"/>
  <c r="B142" i="12"/>
  <c r="C142" i="12"/>
  <c r="B143" i="12"/>
  <c r="C143" i="12"/>
  <c r="B144" i="12"/>
  <c r="C144" i="12"/>
  <c r="B145" i="12"/>
  <c r="C145" i="12"/>
  <c r="B146" i="12"/>
  <c r="C146" i="12"/>
  <c r="B147" i="12"/>
  <c r="C147" i="12"/>
  <c r="B148" i="12"/>
  <c r="C148" i="12"/>
  <c r="B149" i="12"/>
  <c r="C149" i="12"/>
  <c r="B150" i="12"/>
  <c r="C150" i="12"/>
  <c r="B151" i="12"/>
  <c r="C151" i="12"/>
  <c r="B152" i="12"/>
  <c r="C152" i="12"/>
  <c r="B153" i="12"/>
  <c r="C153" i="12"/>
  <c r="B154" i="12"/>
  <c r="C154" i="12"/>
  <c r="B155" i="12"/>
  <c r="C155" i="12"/>
  <c r="B156" i="12"/>
  <c r="C156" i="12"/>
  <c r="B157" i="12"/>
  <c r="C157" i="12"/>
  <c r="B158" i="12"/>
  <c r="C158" i="12"/>
  <c r="B159" i="12"/>
  <c r="C159" i="12"/>
  <c r="B160" i="12"/>
  <c r="C160" i="12"/>
  <c r="B161" i="12"/>
  <c r="C161" i="12"/>
  <c r="B162" i="12"/>
  <c r="C162" i="12"/>
  <c r="B163" i="12"/>
  <c r="C163" i="12"/>
  <c r="B164" i="12"/>
  <c r="C164" i="12"/>
  <c r="B165" i="12"/>
  <c r="C165" i="12"/>
  <c r="B166" i="12"/>
  <c r="C166" i="12"/>
  <c r="B167" i="12"/>
  <c r="C167" i="12"/>
  <c r="B168" i="12"/>
  <c r="C168" i="12"/>
  <c r="B169" i="12"/>
  <c r="C169" i="12"/>
  <c r="B170" i="12"/>
  <c r="C170" i="12"/>
  <c r="B171" i="12"/>
  <c r="C171" i="12"/>
  <c r="B172" i="12"/>
  <c r="C172" i="12"/>
  <c r="B173" i="12"/>
  <c r="C173" i="12"/>
  <c r="B174" i="12"/>
  <c r="C174" i="12"/>
  <c r="B175" i="12"/>
  <c r="C175" i="12"/>
  <c r="B176" i="12"/>
  <c r="C176" i="12"/>
  <c r="B177" i="12"/>
  <c r="C177" i="12"/>
  <c r="B178" i="12"/>
  <c r="C178" i="12"/>
  <c r="B179" i="12"/>
  <c r="C179" i="12"/>
  <c r="B180" i="12"/>
  <c r="C180" i="12"/>
  <c r="B181" i="12"/>
  <c r="C181" i="12"/>
  <c r="B182" i="12"/>
  <c r="C182" i="12"/>
  <c r="B183" i="12"/>
  <c r="C183" i="12"/>
  <c r="B184" i="12"/>
  <c r="C184" i="12"/>
  <c r="B185" i="12"/>
  <c r="C185" i="12"/>
  <c r="B186" i="12"/>
  <c r="C186" i="12"/>
  <c r="B187" i="12"/>
  <c r="C187" i="12"/>
  <c r="B188" i="12"/>
  <c r="B12" i="12"/>
  <c r="C12" i="12"/>
  <c r="B11" i="12"/>
  <c r="C11" i="12"/>
  <c r="B9" i="12"/>
  <c r="C9" i="12"/>
  <c r="B10" i="12"/>
  <c r="C10" i="12"/>
  <c r="C8" i="12"/>
  <c r="B8" i="12"/>
  <c r="E151" i="7"/>
  <c r="D151" i="7"/>
  <c r="FC182" i="12"/>
  <c r="FB182" i="12"/>
  <c r="FC175" i="12"/>
  <c r="FB175" i="12"/>
  <c r="FC171" i="12"/>
  <c r="FB171" i="12"/>
  <c r="FC166" i="12"/>
  <c r="FB166" i="12"/>
  <c r="FC161" i="12"/>
  <c r="FB161" i="12"/>
  <c r="FC158" i="12"/>
  <c r="FB158" i="12"/>
  <c r="FC152" i="12"/>
  <c r="FB152" i="12"/>
  <c r="FC149" i="12"/>
  <c r="FB149" i="12"/>
  <c r="FC146" i="12"/>
  <c r="FB146" i="12"/>
  <c r="FC143" i="12"/>
  <c r="FB143" i="12"/>
  <c r="FC139" i="12"/>
  <c r="FB139" i="12"/>
  <c r="FC133" i="12"/>
  <c r="FB133" i="12"/>
  <c r="FC129" i="12"/>
  <c r="FB129" i="12"/>
  <c r="FC126" i="12"/>
  <c r="FB126" i="12"/>
  <c r="FC112" i="12"/>
  <c r="FB112" i="12"/>
  <c r="FC107" i="12"/>
  <c r="FB107" i="12"/>
  <c r="FC102" i="12"/>
  <c r="FC99" i="12"/>
  <c r="FB99" i="12"/>
  <c r="FC91" i="12"/>
  <c r="FB91" i="12"/>
  <c r="FC87" i="12"/>
  <c r="FB87" i="12"/>
  <c r="FC83" i="12"/>
  <c r="FC80" i="12"/>
  <c r="FB80" i="12"/>
  <c r="FC76" i="12"/>
  <c r="FB76" i="12"/>
  <c r="FC72" i="12"/>
  <c r="FB72" i="12"/>
  <c r="FC68" i="12"/>
  <c r="FB68" i="12"/>
  <c r="FC65" i="12"/>
  <c r="FB65" i="12"/>
  <c r="FC61" i="12"/>
  <c r="FB61" i="12"/>
  <c r="FC56" i="12"/>
  <c r="FB56" i="12"/>
  <c r="FC52" i="12"/>
  <c r="FB52" i="12"/>
  <c r="FC49" i="12"/>
  <c r="FB49" i="12"/>
  <c r="FC44" i="12"/>
  <c r="FB44" i="12"/>
  <c r="FC40" i="12"/>
  <c r="FB40" i="12"/>
  <c r="FC32" i="12"/>
  <c r="FB32" i="12"/>
  <c r="FC27" i="12"/>
  <c r="FB27" i="12"/>
  <c r="FC22" i="12"/>
  <c r="FB22" i="12"/>
  <c r="FC17" i="12"/>
  <c r="FC8" i="12" s="1"/>
  <c r="FC188" i="12" s="1"/>
  <c r="FD188" i="12" s="1"/>
  <c r="FB17" i="12"/>
  <c r="FC14" i="12"/>
  <c r="FB14" i="12"/>
  <c r="FC11" i="12"/>
  <c r="FB11" i="12"/>
  <c r="FB8" i="12" s="1"/>
  <c r="FB188" i="12" s="1"/>
  <c r="FC9" i="12"/>
  <c r="FB9" i="12"/>
  <c r="E150" i="7"/>
  <c r="F150" i="7" s="1"/>
  <c r="D150" i="7"/>
  <c r="FA182" i="12"/>
  <c r="FA183" i="12"/>
  <c r="FA181" i="12"/>
  <c r="FA171" i="12"/>
  <c r="FA172" i="12"/>
  <c r="FA152" i="12"/>
  <c r="FA153" i="12"/>
  <c r="FA139" i="12"/>
  <c r="FA140" i="12"/>
  <c r="FA107" i="12"/>
  <c r="FA108" i="12"/>
  <c r="FA91" i="12"/>
  <c r="FA92" i="12"/>
  <c r="FA81" i="12"/>
  <c r="FA44" i="12"/>
  <c r="FA45" i="12"/>
  <c r="FA32" i="12"/>
  <c r="FA33" i="12"/>
  <c r="FA27" i="12"/>
  <c r="FA28" i="12"/>
  <c r="EZ182" i="12"/>
  <c r="EY182" i="12"/>
  <c r="EZ175" i="12"/>
  <c r="FA175" i="12" s="1"/>
  <c r="EY175" i="12"/>
  <c r="EZ171" i="12"/>
  <c r="EY171" i="12"/>
  <c r="EZ166" i="12"/>
  <c r="EY166" i="12"/>
  <c r="EZ161" i="12"/>
  <c r="EY161" i="12"/>
  <c r="EZ158" i="12"/>
  <c r="EY158" i="12"/>
  <c r="EZ152" i="12"/>
  <c r="EY152" i="12"/>
  <c r="EZ149" i="12"/>
  <c r="EY149" i="12"/>
  <c r="EZ146" i="12"/>
  <c r="EY146" i="12"/>
  <c r="EZ143" i="12"/>
  <c r="EY143" i="12"/>
  <c r="EZ139" i="12"/>
  <c r="EY139" i="12"/>
  <c r="EZ133" i="12"/>
  <c r="EY133" i="12"/>
  <c r="EZ129" i="12"/>
  <c r="EY129" i="12"/>
  <c r="EZ126" i="12"/>
  <c r="EY126" i="12"/>
  <c r="EZ112" i="12"/>
  <c r="EY112" i="12"/>
  <c r="EZ107" i="12"/>
  <c r="EY107" i="12"/>
  <c r="EZ102" i="12"/>
  <c r="EY102" i="12"/>
  <c r="EZ99" i="12"/>
  <c r="EY99" i="12"/>
  <c r="EZ91" i="12"/>
  <c r="EY91" i="12"/>
  <c r="EZ87" i="12"/>
  <c r="EY87" i="12"/>
  <c r="EZ83" i="12"/>
  <c r="EY83" i="12"/>
  <c r="EZ80" i="12"/>
  <c r="FA80" i="12" s="1"/>
  <c r="EY80" i="12"/>
  <c r="EZ76" i="12"/>
  <c r="EY76" i="12"/>
  <c r="EZ72" i="12"/>
  <c r="EY72" i="12"/>
  <c r="EZ68" i="12"/>
  <c r="EY68" i="12"/>
  <c r="EZ65" i="12"/>
  <c r="EY65" i="12"/>
  <c r="EZ61" i="12"/>
  <c r="EY61" i="12"/>
  <c r="EZ56" i="12"/>
  <c r="EY56" i="12"/>
  <c r="EZ52" i="12"/>
  <c r="EY52" i="12"/>
  <c r="EZ49" i="12"/>
  <c r="EY49" i="12"/>
  <c r="EZ44" i="12"/>
  <c r="EY44" i="12"/>
  <c r="EZ40" i="12"/>
  <c r="EY40" i="12"/>
  <c r="EZ32" i="12"/>
  <c r="EY32" i="12"/>
  <c r="EZ27" i="12"/>
  <c r="EY27" i="12"/>
  <c r="EZ22" i="12"/>
  <c r="EY22" i="12"/>
  <c r="EZ17" i="12"/>
  <c r="EY17" i="12"/>
  <c r="EZ14" i="12"/>
  <c r="EY14" i="12"/>
  <c r="EZ11" i="12"/>
  <c r="EY11" i="12"/>
  <c r="EZ10" i="12"/>
  <c r="EY10" i="12"/>
  <c r="EZ9" i="12"/>
  <c r="EY9" i="12"/>
  <c r="E149" i="7"/>
  <c r="D149" i="7"/>
  <c r="EX182" i="12"/>
  <c r="EX184" i="12"/>
  <c r="EW182" i="12"/>
  <c r="EV182" i="12"/>
  <c r="EW171" i="12"/>
  <c r="EV171" i="12"/>
  <c r="EW166" i="12"/>
  <c r="EV166" i="12"/>
  <c r="EW161" i="12"/>
  <c r="EV161" i="12"/>
  <c r="EW158" i="12"/>
  <c r="EV158" i="12"/>
  <c r="EW152" i="12"/>
  <c r="EV152" i="12"/>
  <c r="EW149" i="12"/>
  <c r="EV149" i="12"/>
  <c r="EW146" i="12"/>
  <c r="EV146" i="12"/>
  <c r="EW143" i="12"/>
  <c r="EV143" i="12"/>
  <c r="EW139" i="12"/>
  <c r="EV139" i="12"/>
  <c r="EW133" i="12"/>
  <c r="EV133" i="12"/>
  <c r="EW129" i="12"/>
  <c r="EV129" i="12"/>
  <c r="EW126" i="12"/>
  <c r="EV126" i="12"/>
  <c r="EW112" i="12"/>
  <c r="EV112" i="12"/>
  <c r="EW107" i="12"/>
  <c r="EV107" i="12"/>
  <c r="EW102" i="12"/>
  <c r="EV102" i="12"/>
  <c r="EW99" i="12"/>
  <c r="EV99" i="12"/>
  <c r="EW91" i="12"/>
  <c r="EV91" i="12"/>
  <c r="EW87" i="12"/>
  <c r="EV87" i="12"/>
  <c r="EW83" i="12"/>
  <c r="EV83" i="12"/>
  <c r="EW80" i="12"/>
  <c r="EV80" i="12"/>
  <c r="EW76" i="12"/>
  <c r="EV76" i="12"/>
  <c r="EW72" i="12"/>
  <c r="EV72" i="12"/>
  <c r="EW68" i="12"/>
  <c r="EV68" i="12"/>
  <c r="EW65" i="12"/>
  <c r="EV65" i="12"/>
  <c r="EW61" i="12"/>
  <c r="EV61" i="12"/>
  <c r="EW56" i="12"/>
  <c r="EV56" i="12"/>
  <c r="EW52" i="12"/>
  <c r="EV52" i="12"/>
  <c r="EW49" i="12"/>
  <c r="EV49" i="12"/>
  <c r="EW44" i="12"/>
  <c r="EV44" i="12"/>
  <c r="EW40" i="12"/>
  <c r="EV40" i="12"/>
  <c r="EW32" i="12"/>
  <c r="EV32" i="12"/>
  <c r="EW27" i="12"/>
  <c r="EV27" i="12"/>
  <c r="EW22" i="12"/>
  <c r="EV22" i="12"/>
  <c r="EW17" i="12"/>
  <c r="EV17" i="12"/>
  <c r="EW14" i="12"/>
  <c r="EV14" i="12"/>
  <c r="EW11" i="12"/>
  <c r="EV11" i="12"/>
  <c r="EW10" i="12"/>
  <c r="EV10" i="12"/>
  <c r="EW9" i="12"/>
  <c r="EV9" i="12"/>
  <c r="EV8" i="12"/>
  <c r="EV188" i="12" s="1"/>
  <c r="E146" i="7"/>
  <c r="E147" i="7"/>
  <c r="E148" i="7"/>
  <c r="D146" i="7"/>
  <c r="D147" i="7"/>
  <c r="D148" i="7"/>
  <c r="EU167" i="12"/>
  <c r="ET182" i="12"/>
  <c r="ES182" i="12"/>
  <c r="ET171" i="12"/>
  <c r="ES171" i="12"/>
  <c r="ET166" i="12"/>
  <c r="EU166" i="12" s="1"/>
  <c r="ES166" i="12"/>
  <c r="ET161" i="12"/>
  <c r="ES161" i="12"/>
  <c r="ET158" i="12"/>
  <c r="ES158" i="12"/>
  <c r="ET152" i="12"/>
  <c r="ES152" i="12"/>
  <c r="ET149" i="12"/>
  <c r="ES149" i="12"/>
  <c r="ET146" i="12"/>
  <c r="ES146" i="12"/>
  <c r="ET143" i="12"/>
  <c r="ES143" i="12"/>
  <c r="ET139" i="12"/>
  <c r="ES139" i="12"/>
  <c r="ET133" i="12"/>
  <c r="ES133" i="12"/>
  <c r="ET129" i="12"/>
  <c r="ES129" i="12"/>
  <c r="ET126" i="12"/>
  <c r="ES126" i="12"/>
  <c r="ET112" i="12"/>
  <c r="ES112" i="12"/>
  <c r="ET107" i="12"/>
  <c r="ES107" i="12"/>
  <c r="ET102" i="12"/>
  <c r="ES102" i="12"/>
  <c r="ET99" i="12"/>
  <c r="ES99" i="12"/>
  <c r="ET91" i="12"/>
  <c r="ES91" i="12"/>
  <c r="ET87" i="12"/>
  <c r="ES87" i="12"/>
  <c r="ET83" i="12"/>
  <c r="ES83" i="12"/>
  <c r="ET80" i="12"/>
  <c r="ES80" i="12"/>
  <c r="ET76" i="12"/>
  <c r="ES76" i="12"/>
  <c r="ET72" i="12"/>
  <c r="ES72" i="12"/>
  <c r="ET68" i="12"/>
  <c r="ES68" i="12"/>
  <c r="ET65" i="12"/>
  <c r="ES65" i="12"/>
  <c r="ET61" i="12"/>
  <c r="ES61" i="12"/>
  <c r="ET56" i="12"/>
  <c r="ES56" i="12"/>
  <c r="ET52" i="12"/>
  <c r="ES52" i="12"/>
  <c r="ET49" i="12"/>
  <c r="ES49" i="12"/>
  <c r="ET44" i="12"/>
  <c r="ES44" i="12"/>
  <c r="ET40" i="12"/>
  <c r="ES40" i="12"/>
  <c r="ET32" i="12"/>
  <c r="ES32" i="12"/>
  <c r="ET27" i="12"/>
  <c r="ES27" i="12"/>
  <c r="ET22" i="12"/>
  <c r="ES22" i="12"/>
  <c r="ET17" i="12"/>
  <c r="ES17" i="12"/>
  <c r="ET14" i="12"/>
  <c r="ES14" i="12"/>
  <c r="ET11" i="12"/>
  <c r="ES11" i="12"/>
  <c r="ET10" i="12"/>
  <c r="ES10" i="12"/>
  <c r="ET9" i="12"/>
  <c r="ES9" i="12"/>
  <c r="ER83" i="12"/>
  <c r="ER84" i="12"/>
  <c r="EQ182" i="12"/>
  <c r="EP182" i="12"/>
  <c r="ER176" i="12"/>
  <c r="EQ175" i="12"/>
  <c r="EP175" i="12"/>
  <c r="EQ171" i="12"/>
  <c r="EP171" i="12"/>
  <c r="EQ166" i="12"/>
  <c r="EP166" i="12"/>
  <c r="EQ161" i="12"/>
  <c r="EP161" i="12"/>
  <c r="EQ158" i="12"/>
  <c r="EP158" i="12"/>
  <c r="EQ152" i="12"/>
  <c r="EP152" i="12"/>
  <c r="EQ149" i="12"/>
  <c r="EP149" i="12"/>
  <c r="EQ146" i="12"/>
  <c r="EP146" i="12"/>
  <c r="EQ143" i="12"/>
  <c r="EP143" i="12"/>
  <c r="EQ139" i="12"/>
  <c r="EP139" i="12"/>
  <c r="EQ133" i="12"/>
  <c r="EP133" i="12"/>
  <c r="EQ129" i="12"/>
  <c r="EP129" i="12"/>
  <c r="EQ126" i="12"/>
  <c r="EP126" i="12"/>
  <c r="EQ112" i="12"/>
  <c r="EP112" i="12"/>
  <c r="EQ107" i="12"/>
  <c r="EP107" i="12"/>
  <c r="ER103" i="12"/>
  <c r="EQ102" i="12"/>
  <c r="ER102" i="12" s="1"/>
  <c r="EP102" i="12"/>
  <c r="EQ99" i="12"/>
  <c r="EP99" i="12"/>
  <c r="EQ91" i="12"/>
  <c r="EP91" i="12"/>
  <c r="EQ87" i="12"/>
  <c r="EP87" i="12"/>
  <c r="EQ83" i="12"/>
  <c r="EP83" i="12"/>
  <c r="EQ80" i="12"/>
  <c r="EP80" i="12"/>
  <c r="EQ76" i="12"/>
  <c r="EP76" i="12"/>
  <c r="EQ72" i="12"/>
  <c r="EP72" i="12"/>
  <c r="EQ68" i="12"/>
  <c r="EP68" i="12"/>
  <c r="ER66" i="12"/>
  <c r="EQ65" i="12"/>
  <c r="ER65" i="12" s="1"/>
  <c r="EP65" i="12"/>
  <c r="EQ61" i="12"/>
  <c r="EP61" i="12"/>
  <c r="EQ56" i="12"/>
  <c r="EP56" i="12"/>
  <c r="EQ52" i="12"/>
  <c r="EP52" i="12"/>
  <c r="EQ49" i="12"/>
  <c r="EP49" i="12"/>
  <c r="EQ44" i="12"/>
  <c r="EP44" i="12"/>
  <c r="EQ40" i="12"/>
  <c r="EP40" i="12"/>
  <c r="EQ32" i="12"/>
  <c r="EP32" i="12"/>
  <c r="EQ27" i="12"/>
  <c r="EP27" i="12"/>
  <c r="EQ22" i="12"/>
  <c r="EP22" i="12"/>
  <c r="EQ17" i="12"/>
  <c r="EP17" i="12"/>
  <c r="EQ14" i="12"/>
  <c r="EP14" i="12"/>
  <c r="ER12" i="12"/>
  <c r="EQ11" i="12"/>
  <c r="EP11" i="12"/>
  <c r="EQ10" i="12"/>
  <c r="EP10" i="12"/>
  <c r="EQ9" i="12"/>
  <c r="EP9" i="12"/>
  <c r="O214" i="8"/>
  <c r="N214" i="8"/>
  <c r="D89" i="12"/>
  <c r="EO10" i="12"/>
  <c r="EN10" i="12"/>
  <c r="EM10" i="12"/>
  <c r="EO90" i="12"/>
  <c r="EN87" i="12"/>
  <c r="EM87" i="12"/>
  <c r="EL45" i="12"/>
  <c r="EN182" i="12"/>
  <c r="EM182" i="12"/>
  <c r="EN175" i="12"/>
  <c r="EM175" i="12"/>
  <c r="EN171" i="12"/>
  <c r="EM171" i="12"/>
  <c r="EN166" i="12"/>
  <c r="EM166" i="12"/>
  <c r="EN161" i="12"/>
  <c r="EM161" i="12"/>
  <c r="EN158" i="12"/>
  <c r="EM158" i="12"/>
  <c r="EN152" i="12"/>
  <c r="EM152" i="12"/>
  <c r="EN149" i="12"/>
  <c r="EM149" i="12"/>
  <c r="EN146" i="12"/>
  <c r="EM146" i="12"/>
  <c r="EN143" i="12"/>
  <c r="EM143" i="12"/>
  <c r="EN139" i="12"/>
  <c r="EM139" i="12"/>
  <c r="EN133" i="12"/>
  <c r="EM133" i="12"/>
  <c r="EN129" i="12"/>
  <c r="EM129" i="12"/>
  <c r="EN126" i="12"/>
  <c r="EM126" i="12"/>
  <c r="EN112" i="12"/>
  <c r="EM112" i="12"/>
  <c r="EN107" i="12"/>
  <c r="EM107" i="12"/>
  <c r="EN102" i="12"/>
  <c r="EM102" i="12"/>
  <c r="EN99" i="12"/>
  <c r="EM99" i="12"/>
  <c r="EN91" i="12"/>
  <c r="EM91" i="12"/>
  <c r="EO87" i="12"/>
  <c r="EN83" i="12"/>
  <c r="EM83" i="12"/>
  <c r="EN80" i="12"/>
  <c r="EM80" i="12"/>
  <c r="EN76" i="12"/>
  <c r="EM76" i="12"/>
  <c r="EN72" i="12"/>
  <c r="EM72" i="12"/>
  <c r="EN65" i="12"/>
  <c r="EM65" i="12"/>
  <c r="EN61" i="12"/>
  <c r="EM61" i="12"/>
  <c r="EN56" i="12"/>
  <c r="EM56" i="12"/>
  <c r="EN52" i="12"/>
  <c r="EM52" i="12"/>
  <c r="EN49" i="12"/>
  <c r="EM49" i="12"/>
  <c r="EN44" i="12"/>
  <c r="EM44" i="12"/>
  <c r="EN40" i="12"/>
  <c r="EM40" i="12"/>
  <c r="EN32" i="12"/>
  <c r="EM32" i="12"/>
  <c r="EN27" i="12"/>
  <c r="EM27" i="12"/>
  <c r="EN22" i="12"/>
  <c r="EM22" i="12"/>
  <c r="EN17" i="12"/>
  <c r="EM17" i="12"/>
  <c r="EN14" i="12"/>
  <c r="EM14" i="12"/>
  <c r="EN11" i="12"/>
  <c r="EM11" i="12"/>
  <c r="EN9" i="12"/>
  <c r="EM9" i="12"/>
  <c r="EL184" i="12"/>
  <c r="EL185" i="12"/>
  <c r="EL186" i="12"/>
  <c r="EL161" i="12"/>
  <c r="EL162" i="12"/>
  <c r="EL129" i="12"/>
  <c r="EL130" i="12"/>
  <c r="EL91" i="12"/>
  <c r="EL92" i="12"/>
  <c r="EL49" i="12"/>
  <c r="EL50" i="12"/>
  <c r="EL52" i="12"/>
  <c r="EL53" i="12"/>
  <c r="EL17" i="12"/>
  <c r="EL18" i="12"/>
  <c r="EL22" i="12"/>
  <c r="EL23" i="12"/>
  <c r="EL11" i="12"/>
  <c r="EL12" i="12"/>
  <c r="EL183" i="12"/>
  <c r="EK182" i="12"/>
  <c r="EL182" i="12" s="1"/>
  <c r="EJ182" i="12"/>
  <c r="EL176" i="12"/>
  <c r="EK175" i="12"/>
  <c r="EJ175" i="12"/>
  <c r="EL172" i="12"/>
  <c r="EK171" i="12"/>
  <c r="EL171" i="12" s="1"/>
  <c r="EJ171" i="12"/>
  <c r="EL167" i="12"/>
  <c r="EK166" i="12"/>
  <c r="EJ166" i="12"/>
  <c r="EK161" i="12"/>
  <c r="EJ161" i="12"/>
  <c r="EL159" i="12"/>
  <c r="EK158" i="12"/>
  <c r="EL158" i="12" s="1"/>
  <c r="EJ158" i="12"/>
  <c r="EL153" i="12"/>
  <c r="EK152" i="12"/>
  <c r="EJ152" i="12"/>
  <c r="EL150" i="12"/>
  <c r="EK149" i="12"/>
  <c r="EJ149" i="12"/>
  <c r="EL147" i="12"/>
  <c r="EK146" i="12"/>
  <c r="EJ146" i="12"/>
  <c r="EL144" i="12"/>
  <c r="EK143" i="12"/>
  <c r="EJ143" i="12"/>
  <c r="EL140" i="12"/>
  <c r="EK139" i="12"/>
  <c r="EL139" i="12" s="1"/>
  <c r="EJ139" i="12"/>
  <c r="EL134" i="12"/>
  <c r="EK133" i="12"/>
  <c r="EJ133" i="12"/>
  <c r="EK129" i="12"/>
  <c r="EJ129" i="12"/>
  <c r="EL127" i="12"/>
  <c r="EK126" i="12"/>
  <c r="EL126" i="12" s="1"/>
  <c r="EJ126" i="12"/>
  <c r="EL113" i="12"/>
  <c r="EK112" i="12"/>
  <c r="EJ112" i="12"/>
  <c r="EK107" i="12"/>
  <c r="EJ107" i="12"/>
  <c r="EL103" i="12"/>
  <c r="EK102" i="12"/>
  <c r="EL102" i="12" s="1"/>
  <c r="EJ102" i="12"/>
  <c r="EL100" i="12"/>
  <c r="EK99" i="12"/>
  <c r="EJ99" i="12"/>
  <c r="EK91" i="12"/>
  <c r="EJ91" i="12"/>
  <c r="EL88" i="12"/>
  <c r="EK87" i="12"/>
  <c r="EJ87" i="12"/>
  <c r="EK83" i="12"/>
  <c r="EJ83" i="12"/>
  <c r="EL81" i="12"/>
  <c r="EK80" i="12"/>
  <c r="EJ80" i="12"/>
  <c r="EK76" i="12"/>
  <c r="EJ76" i="12"/>
  <c r="EK72" i="12"/>
  <c r="EJ72" i="12"/>
  <c r="EL69" i="12"/>
  <c r="EK68" i="12"/>
  <c r="EJ68" i="12"/>
  <c r="EL66" i="12"/>
  <c r="EK65" i="12"/>
  <c r="EL65" i="12" s="1"/>
  <c r="EJ65" i="12"/>
  <c r="EL62" i="12"/>
  <c r="EK61" i="12"/>
  <c r="EJ61" i="12"/>
  <c r="EL57" i="12"/>
  <c r="EK56" i="12"/>
  <c r="EJ56" i="12"/>
  <c r="EK52" i="12"/>
  <c r="EJ52" i="12"/>
  <c r="EK49" i="12"/>
  <c r="EJ49" i="12"/>
  <c r="EK44" i="12"/>
  <c r="EJ44" i="12"/>
  <c r="EL41" i="12"/>
  <c r="EK40" i="12"/>
  <c r="EJ40" i="12"/>
  <c r="EL33" i="12"/>
  <c r="EK32" i="12"/>
  <c r="EJ32" i="12"/>
  <c r="EL28" i="12"/>
  <c r="EK27" i="12"/>
  <c r="EJ27" i="12"/>
  <c r="EK22" i="12"/>
  <c r="EJ22" i="12"/>
  <c r="EK17" i="12"/>
  <c r="EJ17" i="12"/>
  <c r="EL15" i="12"/>
  <c r="EL14" i="12"/>
  <c r="EK14" i="12"/>
  <c r="EJ14" i="12"/>
  <c r="EK11" i="12"/>
  <c r="EJ11" i="12"/>
  <c r="EK10" i="12"/>
  <c r="EJ10" i="12"/>
  <c r="EK9" i="12"/>
  <c r="EJ9" i="12"/>
  <c r="F149" i="7" l="1"/>
  <c r="F146" i="7"/>
  <c r="EZ8" i="12"/>
  <c r="EZ188" i="12" s="1"/>
  <c r="EY8" i="12"/>
  <c r="EY188" i="12" s="1"/>
  <c r="FA9" i="12"/>
  <c r="FA8" i="12"/>
  <c r="F147" i="7"/>
  <c r="F148" i="7"/>
  <c r="EW8" i="12"/>
  <c r="EW188" i="12"/>
  <c r="EX188" i="12" s="1"/>
  <c r="ES8" i="12"/>
  <c r="ES188" i="12" s="1"/>
  <c r="EU9" i="12"/>
  <c r="ET8" i="12"/>
  <c r="P214" i="8"/>
  <c r="ER175" i="12"/>
  <c r="ER9" i="12"/>
  <c r="EP8" i="12"/>
  <c r="EP188" i="12" s="1"/>
  <c r="ER11" i="12"/>
  <c r="EQ8" i="12"/>
  <c r="EM8" i="12"/>
  <c r="EM188" i="12" s="1"/>
  <c r="EN8" i="12"/>
  <c r="EL175" i="12"/>
  <c r="EL166" i="12"/>
  <c r="EL152" i="12"/>
  <c r="EL149" i="12"/>
  <c r="EL146" i="12"/>
  <c r="EL143" i="12"/>
  <c r="EL133" i="12"/>
  <c r="EL112" i="12"/>
  <c r="EL99" i="12"/>
  <c r="EL87" i="12"/>
  <c r="EL80" i="12"/>
  <c r="EL68" i="12"/>
  <c r="EL61" i="12"/>
  <c r="EL56" i="12"/>
  <c r="EL44" i="12"/>
  <c r="EL40" i="12"/>
  <c r="EL32" i="12"/>
  <c r="EL27" i="12"/>
  <c r="EK8" i="12"/>
  <c r="EK188" i="12" s="1"/>
  <c r="EJ8" i="12"/>
  <c r="EJ188" i="12" s="1"/>
  <c r="D145" i="7" s="1"/>
  <c r="EL9" i="12"/>
  <c r="E144" i="7"/>
  <c r="D144" i="7"/>
  <c r="FA188" i="12" l="1"/>
  <c r="ET188" i="12"/>
  <c r="EU188" i="12" s="1"/>
  <c r="EU8" i="12"/>
  <c r="ER8" i="12"/>
  <c r="EQ188" i="12"/>
  <c r="ER188" i="12" s="1"/>
  <c r="F144" i="7"/>
  <c r="EO8" i="12"/>
  <c r="EN188" i="12"/>
  <c r="EO188" i="12" s="1"/>
  <c r="EL8" i="12"/>
  <c r="EL188" i="12"/>
  <c r="E145" i="7"/>
  <c r="F145" i="7" s="1"/>
  <c r="EI183" i="12"/>
  <c r="EI176" i="12"/>
  <c r="EI175" i="12"/>
  <c r="EI181" i="12"/>
  <c r="EI46" i="12"/>
  <c r="EI32" i="12"/>
  <c r="EI33" i="12"/>
  <c r="EI34" i="12"/>
  <c r="EI29" i="12"/>
  <c r="EI28" i="12"/>
  <c r="EH182" i="12"/>
  <c r="EG182" i="12"/>
  <c r="EH175" i="12"/>
  <c r="EG175" i="12"/>
  <c r="EI172" i="12"/>
  <c r="EH171" i="12"/>
  <c r="EG171" i="12"/>
  <c r="EI167" i="12"/>
  <c r="EH166" i="12"/>
  <c r="EG166" i="12"/>
  <c r="EH161" i="12"/>
  <c r="EG161" i="12"/>
  <c r="EI159" i="12"/>
  <c r="EH158" i="12"/>
  <c r="EG158" i="12"/>
  <c r="EI153" i="12"/>
  <c r="EH152" i="12"/>
  <c r="EG152" i="12"/>
  <c r="EI150" i="12"/>
  <c r="EH149" i="12"/>
  <c r="EG149" i="12"/>
  <c r="EI147" i="12"/>
  <c r="EH146" i="12"/>
  <c r="EG146" i="12"/>
  <c r="EI144" i="12"/>
  <c r="EH143" i="12"/>
  <c r="EG143" i="12"/>
  <c r="EI140" i="12"/>
  <c r="EH139" i="12"/>
  <c r="EG139" i="12"/>
  <c r="EI139" i="12" s="1"/>
  <c r="EI134" i="12"/>
  <c r="EH133" i="12"/>
  <c r="EG133" i="12"/>
  <c r="EI133" i="12" s="1"/>
  <c r="EH129" i="12"/>
  <c r="EG129" i="12"/>
  <c r="EI127" i="12"/>
  <c r="EH126" i="12"/>
  <c r="EG126" i="12"/>
  <c r="EI113" i="12"/>
  <c r="EH112" i="12"/>
  <c r="EI112" i="12" s="1"/>
  <c r="EG112" i="12"/>
  <c r="EH107" i="12"/>
  <c r="EG107" i="12"/>
  <c r="EI103" i="12"/>
  <c r="EH102" i="12"/>
  <c r="EG102" i="12"/>
  <c r="EI100" i="12"/>
  <c r="EH99" i="12"/>
  <c r="EG99" i="12"/>
  <c r="EH91" i="12"/>
  <c r="EG91" i="12"/>
  <c r="EI88" i="12"/>
  <c r="EH87" i="12"/>
  <c r="EI87" i="12" s="1"/>
  <c r="EG87" i="12"/>
  <c r="EI84" i="12"/>
  <c r="EH83" i="12"/>
  <c r="EG83" i="12"/>
  <c r="EI81" i="12"/>
  <c r="EH80" i="12"/>
  <c r="EG80" i="12"/>
  <c r="EI77" i="12"/>
  <c r="EH76" i="12"/>
  <c r="EG76" i="12"/>
  <c r="EH72" i="12"/>
  <c r="EG72" i="12"/>
  <c r="EI69" i="12"/>
  <c r="EH68" i="12"/>
  <c r="EG68" i="12"/>
  <c r="EI66" i="12"/>
  <c r="EH65" i="12"/>
  <c r="EG65" i="12"/>
  <c r="EI62" i="12"/>
  <c r="EH61" i="12"/>
  <c r="EI61" i="12" s="1"/>
  <c r="EG61" i="12"/>
  <c r="EI57" i="12"/>
  <c r="EH56" i="12"/>
  <c r="EG56" i="12"/>
  <c r="EH52" i="12"/>
  <c r="EG52" i="12"/>
  <c r="EH49" i="12"/>
  <c r="EG49" i="12"/>
  <c r="EH44" i="12"/>
  <c r="EG44" i="12"/>
  <c r="EI41" i="12"/>
  <c r="EH40" i="12"/>
  <c r="EI40" i="12" s="1"/>
  <c r="EG40" i="12"/>
  <c r="EH32" i="12"/>
  <c r="EG32" i="12"/>
  <c r="EH27" i="12"/>
  <c r="EI27" i="12" s="1"/>
  <c r="EG27" i="12"/>
  <c r="EH22" i="12"/>
  <c r="EG22" i="12"/>
  <c r="EH17" i="12"/>
  <c r="EG17" i="12"/>
  <c r="EI15" i="12"/>
  <c r="EH14" i="12"/>
  <c r="EG14" i="12"/>
  <c r="EH11" i="12"/>
  <c r="EG11" i="12"/>
  <c r="EH10" i="12"/>
  <c r="EG10" i="12"/>
  <c r="EH9" i="12"/>
  <c r="EG9" i="12"/>
  <c r="EI182" i="12" l="1"/>
  <c r="EI171" i="12"/>
  <c r="EI166" i="12"/>
  <c r="EI158" i="12"/>
  <c r="EI152" i="12"/>
  <c r="EI149" i="12"/>
  <c r="EI146" i="12"/>
  <c r="EI143" i="12"/>
  <c r="EI126" i="12"/>
  <c r="EI102" i="12"/>
  <c r="EI99" i="12"/>
  <c r="EI83" i="12"/>
  <c r="EI80" i="12"/>
  <c r="EI76" i="12"/>
  <c r="EI68" i="12"/>
  <c r="EI65" i="12"/>
  <c r="EI56" i="12"/>
  <c r="EI44" i="12"/>
  <c r="EG8" i="12"/>
  <c r="EG188" i="12" s="1"/>
  <c r="EI9" i="12"/>
  <c r="EI10" i="12"/>
  <c r="EI14" i="12"/>
  <c r="EH8" i="12"/>
  <c r="EE182" i="12"/>
  <c r="ED182" i="12"/>
  <c r="EE175" i="12"/>
  <c r="ED175" i="12"/>
  <c r="EE171" i="12"/>
  <c r="ED171" i="12"/>
  <c r="EE166" i="12"/>
  <c r="ED166" i="12"/>
  <c r="EE161" i="12"/>
  <c r="ED161" i="12"/>
  <c r="EE158" i="12"/>
  <c r="ED158" i="12"/>
  <c r="EE152" i="12"/>
  <c r="ED152" i="12"/>
  <c r="EE149" i="12"/>
  <c r="ED149" i="12"/>
  <c r="EE146" i="12"/>
  <c r="ED146" i="12"/>
  <c r="EE143" i="12"/>
  <c r="ED143" i="12"/>
  <c r="EE139" i="12"/>
  <c r="ED139" i="12"/>
  <c r="EE133" i="12"/>
  <c r="ED133" i="12"/>
  <c r="EF130" i="12"/>
  <c r="EF129" i="12"/>
  <c r="EE129" i="12"/>
  <c r="ED129" i="12"/>
  <c r="EE126" i="12"/>
  <c r="ED126" i="12"/>
  <c r="EE112" i="12"/>
  <c r="ED112" i="12"/>
  <c r="EF108" i="12"/>
  <c r="EE107" i="12"/>
  <c r="EF107" i="12" s="1"/>
  <c r="ED107" i="12"/>
  <c r="EF103" i="12"/>
  <c r="EE102" i="12"/>
  <c r="ED102" i="12"/>
  <c r="EE99" i="12"/>
  <c r="ED99" i="12"/>
  <c r="EE91" i="12"/>
  <c r="ED91" i="12"/>
  <c r="EE87" i="12"/>
  <c r="ED87" i="12"/>
  <c r="EF84" i="12"/>
  <c r="EE83" i="12"/>
  <c r="ED83" i="12"/>
  <c r="EE80" i="12"/>
  <c r="ED80" i="12"/>
  <c r="EE76" i="12"/>
  <c r="ED76" i="12"/>
  <c r="EE72" i="12"/>
  <c r="ED72" i="12"/>
  <c r="EE68" i="12"/>
  <c r="ED68" i="12"/>
  <c r="EF66" i="12"/>
  <c r="EE65" i="12"/>
  <c r="EF65" i="12" s="1"/>
  <c r="ED65" i="12"/>
  <c r="EE61" i="12"/>
  <c r="ED61" i="12"/>
  <c r="EE56" i="12"/>
  <c r="ED56" i="12"/>
  <c r="EF53" i="12"/>
  <c r="EE52" i="12"/>
  <c r="ED52" i="12"/>
  <c r="EE49" i="12"/>
  <c r="ED49" i="12"/>
  <c r="EE44" i="12"/>
  <c r="ED44" i="12"/>
  <c r="EE40" i="12"/>
  <c r="ED40" i="12"/>
  <c r="EE32" i="12"/>
  <c r="ED32" i="12"/>
  <c r="EE27" i="12"/>
  <c r="ED27" i="12"/>
  <c r="EE22" i="12"/>
  <c r="ED22" i="12"/>
  <c r="EE17" i="12"/>
  <c r="ED17" i="12"/>
  <c r="EE14" i="12"/>
  <c r="ED14" i="12"/>
  <c r="EF12" i="12"/>
  <c r="EE11" i="12"/>
  <c r="EF11" i="12" s="1"/>
  <c r="ED11" i="12"/>
  <c r="EE10" i="12"/>
  <c r="ED10" i="12"/>
  <c r="EE9" i="12"/>
  <c r="ED9" i="12"/>
  <c r="E142" i="7"/>
  <c r="D142" i="7"/>
  <c r="EB182" i="12"/>
  <c r="EA182" i="12"/>
  <c r="EB175" i="12"/>
  <c r="EA175" i="12"/>
  <c r="EB171" i="12"/>
  <c r="EA171" i="12"/>
  <c r="EB166" i="12"/>
  <c r="EA166" i="12"/>
  <c r="EB161" i="12"/>
  <c r="EA161" i="12"/>
  <c r="EB158" i="12"/>
  <c r="EA158" i="12"/>
  <c r="EB152" i="12"/>
  <c r="EA152" i="12"/>
  <c r="EB149" i="12"/>
  <c r="EA149" i="12"/>
  <c r="EB146" i="12"/>
  <c r="EA146" i="12"/>
  <c r="EB143" i="12"/>
  <c r="EA143" i="12"/>
  <c r="EB139" i="12"/>
  <c r="EA139" i="12"/>
  <c r="EB133" i="12"/>
  <c r="EA133" i="12"/>
  <c r="EB129" i="12"/>
  <c r="EA129" i="12"/>
  <c r="EB126" i="12"/>
  <c r="EA126" i="12"/>
  <c r="EB112" i="12"/>
  <c r="EA112" i="12"/>
  <c r="EB107" i="12"/>
  <c r="EA107" i="12"/>
  <c r="EB102" i="12"/>
  <c r="EA102" i="12"/>
  <c r="EB99" i="12"/>
  <c r="EA99" i="12"/>
  <c r="EB91" i="12"/>
  <c r="EA91" i="12"/>
  <c r="EB87" i="12"/>
  <c r="EA87" i="12"/>
  <c r="EB83" i="12"/>
  <c r="EA83" i="12"/>
  <c r="EB80" i="12"/>
  <c r="EA80" i="12"/>
  <c r="EB76" i="12"/>
  <c r="EA76" i="12"/>
  <c r="EB72" i="12"/>
  <c r="EA72" i="12"/>
  <c r="EB68" i="12"/>
  <c r="EA68" i="12"/>
  <c r="EB65" i="12"/>
  <c r="EA65" i="12"/>
  <c r="EB61" i="12"/>
  <c r="EA61" i="12"/>
  <c r="EB56" i="12"/>
  <c r="EA56" i="12"/>
  <c r="EB52" i="12"/>
  <c r="EA52" i="12"/>
  <c r="EB49" i="12"/>
  <c r="EA49" i="12"/>
  <c r="EB44" i="12"/>
  <c r="EA44" i="12"/>
  <c r="EB40" i="12"/>
  <c r="EA40" i="12"/>
  <c r="EB32" i="12"/>
  <c r="EA32" i="12"/>
  <c r="EB27" i="12"/>
  <c r="EA27" i="12"/>
  <c r="EB22" i="12"/>
  <c r="EA22" i="12"/>
  <c r="EB14" i="12"/>
  <c r="EA14" i="12"/>
  <c r="EB11" i="12"/>
  <c r="EB8" i="12" s="1"/>
  <c r="EA11" i="12"/>
  <c r="EB10" i="12"/>
  <c r="EA10" i="12"/>
  <c r="EB9" i="12"/>
  <c r="EA9" i="12"/>
  <c r="E141" i="7"/>
  <c r="DY182" i="12"/>
  <c r="DX182" i="12"/>
  <c r="DY175" i="12"/>
  <c r="DX175" i="12"/>
  <c r="DY171" i="12"/>
  <c r="DX171" i="12"/>
  <c r="DY166" i="12"/>
  <c r="DX166" i="12"/>
  <c r="DY161" i="12"/>
  <c r="DX161" i="12"/>
  <c r="DY158" i="12"/>
  <c r="DX158" i="12"/>
  <c r="DY152" i="12"/>
  <c r="DX152" i="12"/>
  <c r="DY149" i="12"/>
  <c r="DX149" i="12"/>
  <c r="DY146" i="12"/>
  <c r="DX146" i="12"/>
  <c r="DY143" i="12"/>
  <c r="DX143" i="12"/>
  <c r="DY139" i="12"/>
  <c r="DX139" i="12"/>
  <c r="DY133" i="12"/>
  <c r="DX133" i="12"/>
  <c r="DY129" i="12"/>
  <c r="DX129" i="12"/>
  <c r="DY126" i="12"/>
  <c r="DX126" i="12"/>
  <c r="DY112" i="12"/>
  <c r="DX112" i="12"/>
  <c r="DY107" i="12"/>
  <c r="DX107" i="12"/>
  <c r="DY102" i="12"/>
  <c r="DX102" i="12"/>
  <c r="DY99" i="12"/>
  <c r="DX99" i="12"/>
  <c r="DY91" i="12"/>
  <c r="DX91" i="12"/>
  <c r="DY87" i="12"/>
  <c r="DX87" i="12"/>
  <c r="DY83" i="12"/>
  <c r="DX83" i="12"/>
  <c r="DY80" i="12"/>
  <c r="DX80" i="12"/>
  <c r="DY76" i="12"/>
  <c r="DX76" i="12"/>
  <c r="DY72" i="12"/>
  <c r="DX72" i="12"/>
  <c r="DY68" i="12"/>
  <c r="DX68" i="12"/>
  <c r="DY65" i="12"/>
  <c r="DX65" i="12"/>
  <c r="DY61" i="12"/>
  <c r="DX61" i="12"/>
  <c r="DY56" i="12"/>
  <c r="DX56" i="12"/>
  <c r="DY52" i="12"/>
  <c r="DX52" i="12"/>
  <c r="DY49" i="12"/>
  <c r="DX49" i="12"/>
  <c r="DY44" i="12"/>
  <c r="DX44" i="12"/>
  <c r="DY40" i="12"/>
  <c r="DX40" i="12"/>
  <c r="DY32" i="12"/>
  <c r="DX32" i="12"/>
  <c r="DY27" i="12"/>
  <c r="DX27" i="12"/>
  <c r="DY22" i="12"/>
  <c r="DX22" i="12"/>
  <c r="DY14" i="12"/>
  <c r="DX14" i="12"/>
  <c r="DY11" i="12"/>
  <c r="DY8" i="12" s="1"/>
  <c r="DX11" i="12"/>
  <c r="DY10" i="12"/>
  <c r="DX10" i="12"/>
  <c r="DY9" i="12"/>
  <c r="DX9" i="12"/>
  <c r="E140" i="7"/>
  <c r="DV182" i="12"/>
  <c r="DU182" i="12"/>
  <c r="DV175" i="12"/>
  <c r="DU175" i="12"/>
  <c r="DV171" i="12"/>
  <c r="DU171" i="12"/>
  <c r="DV166" i="12"/>
  <c r="DU166" i="12"/>
  <c r="DV161" i="12"/>
  <c r="DU161" i="12"/>
  <c r="DV158" i="12"/>
  <c r="DU158" i="12"/>
  <c r="DV152" i="12"/>
  <c r="DU152" i="12"/>
  <c r="DV149" i="12"/>
  <c r="DU149" i="12"/>
  <c r="DV146" i="12"/>
  <c r="DU146" i="12"/>
  <c r="DV143" i="12"/>
  <c r="DU143" i="12"/>
  <c r="DV139" i="12"/>
  <c r="DU139" i="12"/>
  <c r="DV133" i="12"/>
  <c r="DU133" i="12"/>
  <c r="DV129" i="12"/>
  <c r="DU129" i="12"/>
  <c r="DV126" i="12"/>
  <c r="DU126" i="12"/>
  <c r="DV112" i="12"/>
  <c r="DU112" i="12"/>
  <c r="DV107" i="12"/>
  <c r="DU107" i="12"/>
  <c r="DV102" i="12"/>
  <c r="DU102" i="12"/>
  <c r="DV99" i="12"/>
  <c r="DU99" i="12"/>
  <c r="DV91" i="12"/>
  <c r="DU91" i="12"/>
  <c r="DV87" i="12"/>
  <c r="DU87" i="12"/>
  <c r="DV83" i="12"/>
  <c r="DU83" i="12"/>
  <c r="DV80" i="12"/>
  <c r="DU80" i="12"/>
  <c r="DV76" i="12"/>
  <c r="DU76" i="12"/>
  <c r="DV72" i="12"/>
  <c r="DU72" i="12"/>
  <c r="DV68" i="12"/>
  <c r="DU68" i="12"/>
  <c r="DV65" i="12"/>
  <c r="DU65" i="12"/>
  <c r="DV61" i="12"/>
  <c r="DU61" i="12"/>
  <c r="DV56" i="12"/>
  <c r="DU56" i="12"/>
  <c r="DV52" i="12"/>
  <c r="DU52" i="12"/>
  <c r="DV49" i="12"/>
  <c r="DU49" i="12"/>
  <c r="DV44" i="12"/>
  <c r="DU44" i="12"/>
  <c r="DV40" i="12"/>
  <c r="DU40" i="12"/>
  <c r="DV32" i="12"/>
  <c r="DU32" i="12"/>
  <c r="DV27" i="12"/>
  <c r="DU27" i="12"/>
  <c r="DU8" i="12" s="1"/>
  <c r="DU188" i="12" s="1"/>
  <c r="D140" i="7" s="1"/>
  <c r="DV22" i="12"/>
  <c r="DU22" i="12"/>
  <c r="DV14" i="12"/>
  <c r="DU14" i="12"/>
  <c r="DV11" i="12"/>
  <c r="DV8" i="12" s="1"/>
  <c r="DU11" i="12"/>
  <c r="DV10" i="12"/>
  <c r="DU10" i="12"/>
  <c r="DV9" i="12"/>
  <c r="DU9" i="12"/>
  <c r="E139" i="7"/>
  <c r="D139" i="7"/>
  <c r="DS182" i="12"/>
  <c r="DR182" i="12"/>
  <c r="DS175" i="12"/>
  <c r="DR175" i="12"/>
  <c r="DS171" i="12"/>
  <c r="DR171" i="12"/>
  <c r="DS166" i="12"/>
  <c r="DR166" i="12"/>
  <c r="DS161" i="12"/>
  <c r="DR161" i="12"/>
  <c r="DS158" i="12"/>
  <c r="DR158" i="12"/>
  <c r="DS152" i="12"/>
  <c r="DR152" i="12"/>
  <c r="DS149" i="12"/>
  <c r="DR149" i="12"/>
  <c r="DS146" i="12"/>
  <c r="DR146" i="12"/>
  <c r="DS143" i="12"/>
  <c r="DR143" i="12"/>
  <c r="DS139" i="12"/>
  <c r="DR139" i="12"/>
  <c r="DS133" i="12"/>
  <c r="DR133" i="12"/>
  <c r="DS129" i="12"/>
  <c r="DR129" i="12"/>
  <c r="DS126" i="12"/>
  <c r="DR126" i="12"/>
  <c r="DS112" i="12"/>
  <c r="DR112" i="12"/>
  <c r="DS107" i="12"/>
  <c r="DR107" i="12"/>
  <c r="DS102" i="12"/>
  <c r="DR102" i="12"/>
  <c r="DS99" i="12"/>
  <c r="DR99" i="12"/>
  <c r="DS91" i="12"/>
  <c r="DR91" i="12"/>
  <c r="DS87" i="12"/>
  <c r="DR87" i="12"/>
  <c r="DS83" i="12"/>
  <c r="DR83" i="12"/>
  <c r="DS80" i="12"/>
  <c r="DR80" i="12"/>
  <c r="DS76" i="12"/>
  <c r="DR76" i="12"/>
  <c r="DS72" i="12"/>
  <c r="DR72" i="12"/>
  <c r="DS68" i="12"/>
  <c r="DR68" i="12"/>
  <c r="DS65" i="12"/>
  <c r="DR65" i="12"/>
  <c r="DS61" i="12"/>
  <c r="DR61" i="12"/>
  <c r="DS56" i="12"/>
  <c r="DR56" i="12"/>
  <c r="DS52" i="12"/>
  <c r="DR52" i="12"/>
  <c r="DS49" i="12"/>
  <c r="DR49" i="12"/>
  <c r="DS44" i="12"/>
  <c r="DR44" i="12"/>
  <c r="DS40" i="12"/>
  <c r="DR40" i="12"/>
  <c r="DS32" i="12"/>
  <c r="DR32" i="12"/>
  <c r="DS27" i="12"/>
  <c r="DS8" i="12" s="1"/>
  <c r="DR27" i="12"/>
  <c r="DS22" i="12"/>
  <c r="DR22" i="12"/>
  <c r="DS14" i="12"/>
  <c r="DR14" i="12"/>
  <c r="DS11" i="12"/>
  <c r="DR11" i="12"/>
  <c r="DS10" i="12"/>
  <c r="DR10" i="12"/>
  <c r="DS9" i="12"/>
  <c r="DR9" i="12"/>
  <c r="E138" i="7"/>
  <c r="D138" i="7"/>
  <c r="DP182" i="12"/>
  <c r="DO182" i="12"/>
  <c r="DP175" i="12"/>
  <c r="DO175" i="12"/>
  <c r="DP171" i="12"/>
  <c r="DO171" i="12"/>
  <c r="DP166" i="12"/>
  <c r="DO166" i="12"/>
  <c r="DP161" i="12"/>
  <c r="DO161" i="12"/>
  <c r="DP158" i="12"/>
  <c r="DO158" i="12"/>
  <c r="DP152" i="12"/>
  <c r="DO152" i="12"/>
  <c r="DP149" i="12"/>
  <c r="DO149" i="12"/>
  <c r="DP146" i="12"/>
  <c r="DO146" i="12"/>
  <c r="DP143" i="12"/>
  <c r="DO143" i="12"/>
  <c r="DP139" i="12"/>
  <c r="DO139" i="12"/>
  <c r="DP133" i="12"/>
  <c r="DO133" i="12"/>
  <c r="DP129" i="12"/>
  <c r="DO129" i="12"/>
  <c r="DP126" i="12"/>
  <c r="DO126" i="12"/>
  <c r="DP112" i="12"/>
  <c r="DO112" i="12"/>
  <c r="DP107" i="12"/>
  <c r="DO107" i="12"/>
  <c r="DP102" i="12"/>
  <c r="DO102" i="12"/>
  <c r="DP99" i="12"/>
  <c r="DO99" i="12"/>
  <c r="DP91" i="12"/>
  <c r="DO91" i="12"/>
  <c r="DP87" i="12"/>
  <c r="DO87" i="12"/>
  <c r="DQ84" i="12"/>
  <c r="DP83" i="12"/>
  <c r="DO83" i="12"/>
  <c r="DQ83" i="12" s="1"/>
  <c r="DP80" i="12"/>
  <c r="DO80" i="12"/>
  <c r="DP76" i="12"/>
  <c r="DO76" i="12"/>
  <c r="DP72" i="12"/>
  <c r="DO72" i="12"/>
  <c r="DP68" i="12"/>
  <c r="DO68" i="12"/>
  <c r="DP65" i="12"/>
  <c r="DO65" i="12"/>
  <c r="DP61" i="12"/>
  <c r="DO61" i="12"/>
  <c r="DP56" i="12"/>
  <c r="DO56" i="12"/>
  <c r="DP52" i="12"/>
  <c r="DO52" i="12"/>
  <c r="DP49" i="12"/>
  <c r="DO49" i="12"/>
  <c r="DP44" i="12"/>
  <c r="DO44" i="12"/>
  <c r="DP40" i="12"/>
  <c r="DO40" i="12"/>
  <c r="DP32" i="12"/>
  <c r="DO32" i="12"/>
  <c r="DP27" i="12"/>
  <c r="DO27" i="12"/>
  <c r="DP22" i="12"/>
  <c r="DO22" i="12"/>
  <c r="DP14" i="12"/>
  <c r="DP8" i="12" s="1"/>
  <c r="DO14" i="12"/>
  <c r="DP11" i="12"/>
  <c r="DO11" i="12"/>
  <c r="DP10" i="12"/>
  <c r="DO10" i="12"/>
  <c r="DP9" i="12"/>
  <c r="DO9" i="12"/>
  <c r="E137" i="7"/>
  <c r="D137" i="7"/>
  <c r="DM182" i="12"/>
  <c r="DL182" i="12"/>
  <c r="DN176" i="12"/>
  <c r="DM175" i="12"/>
  <c r="DL175" i="12"/>
  <c r="DL8" i="12" s="1"/>
  <c r="DM171" i="12"/>
  <c r="DL171" i="12"/>
  <c r="DM166" i="12"/>
  <c r="DL166" i="12"/>
  <c r="DM161" i="12"/>
  <c r="DL161" i="12"/>
  <c r="DM158" i="12"/>
  <c r="DL158" i="12"/>
  <c r="DM152" i="12"/>
  <c r="DL152" i="12"/>
  <c r="DM149" i="12"/>
  <c r="DL149" i="12"/>
  <c r="DM146" i="12"/>
  <c r="DL146" i="12"/>
  <c r="DM143" i="12"/>
  <c r="DL143" i="12"/>
  <c r="DM139" i="12"/>
  <c r="DL139" i="12"/>
  <c r="DM133" i="12"/>
  <c r="DL133" i="12"/>
  <c r="DM129" i="12"/>
  <c r="DL129" i="12"/>
  <c r="DM126" i="12"/>
  <c r="DL126" i="12"/>
  <c r="DM112" i="12"/>
  <c r="DL112" i="12"/>
  <c r="DM107" i="12"/>
  <c r="DL107" i="12"/>
  <c r="DM102" i="12"/>
  <c r="DL102" i="12"/>
  <c r="DM99" i="12"/>
  <c r="DL99" i="12"/>
  <c r="DM91" i="12"/>
  <c r="DL91" i="12"/>
  <c r="DM87" i="12"/>
  <c r="DL87" i="12"/>
  <c r="DM83" i="12"/>
  <c r="DL83" i="12"/>
  <c r="DM80" i="12"/>
  <c r="DL80" i="12"/>
  <c r="DM76" i="12"/>
  <c r="DL76" i="12"/>
  <c r="DM72" i="12"/>
  <c r="DL72" i="12"/>
  <c r="DM68" i="12"/>
  <c r="DL68" i="12"/>
  <c r="DM65" i="12"/>
  <c r="DL65" i="12"/>
  <c r="DM61" i="12"/>
  <c r="DL61" i="12"/>
  <c r="DM56" i="12"/>
  <c r="DL56" i="12"/>
  <c r="DM52" i="12"/>
  <c r="DL52" i="12"/>
  <c r="DM49" i="12"/>
  <c r="DL49" i="12"/>
  <c r="DM44" i="12"/>
  <c r="DL44" i="12"/>
  <c r="DM40" i="12"/>
  <c r="DL40" i="12"/>
  <c r="DM32" i="12"/>
  <c r="DL32" i="12"/>
  <c r="DM27" i="12"/>
  <c r="DL27" i="12"/>
  <c r="DM22" i="12"/>
  <c r="DL22" i="12"/>
  <c r="DM17" i="12"/>
  <c r="DL17" i="12"/>
  <c r="DM14" i="12"/>
  <c r="DL14" i="12"/>
  <c r="DM11" i="12"/>
  <c r="DL11" i="12"/>
  <c r="DM9" i="12"/>
  <c r="DL9" i="12"/>
  <c r="E136" i="7"/>
  <c r="D136" i="7"/>
  <c r="DJ182" i="12"/>
  <c r="DI182" i="12"/>
  <c r="DJ175" i="12"/>
  <c r="DI175" i="12"/>
  <c r="DJ171" i="12"/>
  <c r="DI171" i="12"/>
  <c r="DJ166" i="12"/>
  <c r="DI166" i="12"/>
  <c r="DJ161" i="12"/>
  <c r="DI161" i="12"/>
  <c r="DJ158" i="12"/>
  <c r="DI158" i="12"/>
  <c r="DJ152" i="12"/>
  <c r="DI152" i="12"/>
  <c r="DJ149" i="12"/>
  <c r="DI149" i="12"/>
  <c r="DJ146" i="12"/>
  <c r="DI146" i="12"/>
  <c r="DJ143" i="12"/>
  <c r="DI143" i="12"/>
  <c r="DJ139" i="12"/>
  <c r="DI139" i="12"/>
  <c r="DJ133" i="12"/>
  <c r="DI133" i="12"/>
  <c r="DJ129" i="12"/>
  <c r="DI129" i="12"/>
  <c r="DJ126" i="12"/>
  <c r="DI126" i="12"/>
  <c r="DJ112" i="12"/>
  <c r="DI112" i="12"/>
  <c r="DJ107" i="12"/>
  <c r="DI107" i="12"/>
  <c r="DJ102" i="12"/>
  <c r="DI102" i="12"/>
  <c r="DJ99" i="12"/>
  <c r="DI99" i="12"/>
  <c r="DJ91" i="12"/>
  <c r="DI91" i="12"/>
  <c r="DJ87" i="12"/>
  <c r="DI87" i="12"/>
  <c r="DK84" i="12"/>
  <c r="DJ83" i="12"/>
  <c r="DI83" i="12"/>
  <c r="DK83" i="12" s="1"/>
  <c r="DJ80" i="12"/>
  <c r="DI80" i="12"/>
  <c r="DJ76" i="12"/>
  <c r="DI76" i="12"/>
  <c r="DJ72" i="12"/>
  <c r="DI72" i="12"/>
  <c r="DJ68" i="12"/>
  <c r="DI68" i="12"/>
  <c r="DJ65" i="12"/>
  <c r="DI65" i="12"/>
  <c r="DJ61" i="12"/>
  <c r="DI61" i="12"/>
  <c r="DJ56" i="12"/>
  <c r="DI56" i="12"/>
  <c r="DJ52" i="12"/>
  <c r="DI52" i="12"/>
  <c r="DJ49" i="12"/>
  <c r="DI49" i="12"/>
  <c r="DJ44" i="12"/>
  <c r="DI44" i="12"/>
  <c r="DJ40" i="12"/>
  <c r="DI40" i="12"/>
  <c r="DJ32" i="12"/>
  <c r="DI32" i="12"/>
  <c r="DJ27" i="12"/>
  <c r="DI27" i="12"/>
  <c r="DJ22" i="12"/>
  <c r="DI22" i="12"/>
  <c r="DJ14" i="12"/>
  <c r="DI14" i="12"/>
  <c r="DJ11" i="12"/>
  <c r="DJ8" i="12" s="1"/>
  <c r="DI11" i="12"/>
  <c r="DJ10" i="12"/>
  <c r="DI10" i="12"/>
  <c r="DJ9" i="12"/>
  <c r="DI9" i="12"/>
  <c r="E133" i="7"/>
  <c r="E134" i="7"/>
  <c r="E135" i="7"/>
  <c r="D135" i="7"/>
  <c r="DG188" i="12"/>
  <c r="DH183" i="12"/>
  <c r="DG182" i="12"/>
  <c r="DF182" i="12"/>
  <c r="DF188" i="12" s="1"/>
  <c r="DG175" i="12"/>
  <c r="DF175" i="12"/>
  <c r="DG171" i="12"/>
  <c r="DF171" i="12"/>
  <c r="DG166" i="12"/>
  <c r="DF166" i="12"/>
  <c r="DG161" i="12"/>
  <c r="DF161" i="12"/>
  <c r="DG158" i="12"/>
  <c r="DF158" i="12"/>
  <c r="DG152" i="12"/>
  <c r="DF152" i="12"/>
  <c r="DG149" i="12"/>
  <c r="DF149" i="12"/>
  <c r="DG146" i="12"/>
  <c r="DF146" i="12"/>
  <c r="DG143" i="12"/>
  <c r="DF143" i="12"/>
  <c r="DG139" i="12"/>
  <c r="DF139" i="12"/>
  <c r="DG133" i="12"/>
  <c r="DF133" i="12"/>
  <c r="DG129" i="12"/>
  <c r="DF129" i="12"/>
  <c r="DG126" i="12"/>
  <c r="DF126" i="12"/>
  <c r="DG112" i="12"/>
  <c r="DF112" i="12"/>
  <c r="DG107" i="12"/>
  <c r="DF107" i="12"/>
  <c r="DG102" i="12"/>
  <c r="DG99" i="12"/>
  <c r="DF99" i="12"/>
  <c r="DG91" i="12"/>
  <c r="DF91" i="12"/>
  <c r="DG87" i="12"/>
  <c r="DG8" i="12" s="1"/>
  <c r="DF87" i="12"/>
  <c r="DG83" i="12"/>
  <c r="DG80" i="12"/>
  <c r="DF80" i="12"/>
  <c r="DG76" i="12"/>
  <c r="DF76" i="12"/>
  <c r="DG72" i="12"/>
  <c r="DF72" i="12"/>
  <c r="DF8" i="12" s="1"/>
  <c r="DG68" i="12"/>
  <c r="DF68" i="12"/>
  <c r="DG65" i="12"/>
  <c r="DF65" i="12"/>
  <c r="DG61" i="12"/>
  <c r="DF61" i="12"/>
  <c r="DG56" i="12"/>
  <c r="DF56" i="12"/>
  <c r="DG52" i="12"/>
  <c r="DF52" i="12"/>
  <c r="DG49" i="12"/>
  <c r="DF49" i="12"/>
  <c r="DG44" i="12"/>
  <c r="DF44" i="12"/>
  <c r="DG40" i="12"/>
  <c r="DF40" i="12"/>
  <c r="DG32" i="12"/>
  <c r="DF32" i="12"/>
  <c r="DG27" i="12"/>
  <c r="DF27" i="12"/>
  <c r="DG22" i="12"/>
  <c r="DF22" i="12"/>
  <c r="DG17" i="12"/>
  <c r="DF17" i="12"/>
  <c r="DG14" i="12"/>
  <c r="DF14" i="12"/>
  <c r="DG11" i="12"/>
  <c r="DF11" i="12"/>
  <c r="DG9" i="12"/>
  <c r="DF9" i="12"/>
  <c r="D134" i="7"/>
  <c r="DD182" i="12"/>
  <c r="DC182" i="12"/>
  <c r="DD175" i="12"/>
  <c r="DC175" i="12"/>
  <c r="DD171" i="12"/>
  <c r="DC171" i="12"/>
  <c r="DD166" i="12"/>
  <c r="DC166" i="12"/>
  <c r="DD161" i="12"/>
  <c r="DC161" i="12"/>
  <c r="DD158" i="12"/>
  <c r="DC158" i="12"/>
  <c r="DD152" i="12"/>
  <c r="DC152" i="12"/>
  <c r="DD149" i="12"/>
  <c r="DC149" i="12"/>
  <c r="DD146" i="12"/>
  <c r="DC146" i="12"/>
  <c r="DD143" i="12"/>
  <c r="DC143" i="12"/>
  <c r="DD139" i="12"/>
  <c r="DC139" i="12"/>
  <c r="DD133" i="12"/>
  <c r="DC133" i="12"/>
  <c r="DD129" i="12"/>
  <c r="DC129" i="12"/>
  <c r="DD126" i="12"/>
  <c r="DC126" i="12"/>
  <c r="DD112" i="12"/>
  <c r="DC112" i="12"/>
  <c r="DD107" i="12"/>
  <c r="DC107" i="12"/>
  <c r="DD102" i="12"/>
  <c r="DC102" i="12"/>
  <c r="DD99" i="12"/>
  <c r="DC99" i="12"/>
  <c r="DD91" i="12"/>
  <c r="DC91" i="12"/>
  <c r="DD87" i="12"/>
  <c r="DC87" i="12"/>
  <c r="DE84" i="12"/>
  <c r="DD83" i="12"/>
  <c r="DC83" i="12"/>
  <c r="DD80" i="12"/>
  <c r="DC80" i="12"/>
  <c r="DD76" i="12"/>
  <c r="DC76" i="12"/>
  <c r="DD72" i="12"/>
  <c r="DC72" i="12"/>
  <c r="DD68" i="12"/>
  <c r="DC68" i="12"/>
  <c r="DD65" i="12"/>
  <c r="DC65" i="12"/>
  <c r="DD61" i="12"/>
  <c r="DC61" i="12"/>
  <c r="DD56" i="12"/>
  <c r="DC56" i="12"/>
  <c r="DD52" i="12"/>
  <c r="DC52" i="12"/>
  <c r="DD49" i="12"/>
  <c r="DC49" i="12"/>
  <c r="DD44" i="12"/>
  <c r="DC44" i="12"/>
  <c r="DD40" i="12"/>
  <c r="DC40" i="12"/>
  <c r="DD32" i="12"/>
  <c r="DC32" i="12"/>
  <c r="DD27" i="12"/>
  <c r="DC27" i="12"/>
  <c r="DD22" i="12"/>
  <c r="DC22" i="12"/>
  <c r="DD14" i="12"/>
  <c r="DC14" i="12"/>
  <c r="DD11" i="12"/>
  <c r="DC11" i="12"/>
  <c r="DD10" i="12"/>
  <c r="DC10" i="12"/>
  <c r="DD9" i="12"/>
  <c r="DC9" i="12"/>
  <c r="DB183" i="12"/>
  <c r="DA182" i="12"/>
  <c r="CZ182" i="12"/>
  <c r="DA175" i="12"/>
  <c r="CZ175" i="12"/>
  <c r="DA171" i="12"/>
  <c r="CZ171" i="12"/>
  <c r="DA166" i="12"/>
  <c r="CZ166" i="12"/>
  <c r="DA161" i="12"/>
  <c r="CZ161" i="12"/>
  <c r="DA158" i="12"/>
  <c r="CZ158" i="12"/>
  <c r="DA152" i="12"/>
  <c r="CZ152" i="12"/>
  <c r="DA149" i="12"/>
  <c r="CZ149" i="12"/>
  <c r="DA146" i="12"/>
  <c r="CZ146" i="12"/>
  <c r="DA143" i="12"/>
  <c r="CZ143" i="12"/>
  <c r="DA139" i="12"/>
  <c r="CZ139" i="12"/>
  <c r="DA133" i="12"/>
  <c r="CZ133" i="12"/>
  <c r="DA129" i="12"/>
  <c r="CZ129" i="12"/>
  <c r="DA126" i="12"/>
  <c r="CZ126" i="12"/>
  <c r="DA112" i="12"/>
  <c r="CZ112" i="12"/>
  <c r="DA107" i="12"/>
  <c r="CZ107" i="12"/>
  <c r="DA102" i="12"/>
  <c r="DA99" i="12"/>
  <c r="CZ99" i="12"/>
  <c r="DA91" i="12"/>
  <c r="CZ91" i="12"/>
  <c r="DA87" i="12"/>
  <c r="CZ87" i="12"/>
  <c r="DA83" i="12"/>
  <c r="DA80" i="12"/>
  <c r="CZ80" i="12"/>
  <c r="DA76" i="12"/>
  <c r="CZ76" i="12"/>
  <c r="DA72" i="12"/>
  <c r="CZ72" i="12"/>
  <c r="DA68" i="12"/>
  <c r="CZ68" i="12"/>
  <c r="DA65" i="12"/>
  <c r="CZ65" i="12"/>
  <c r="DA61" i="12"/>
  <c r="CZ61" i="12"/>
  <c r="DA56" i="12"/>
  <c r="CZ56" i="12"/>
  <c r="DA52" i="12"/>
  <c r="CZ52" i="12"/>
  <c r="DA49" i="12"/>
  <c r="CZ49" i="12"/>
  <c r="DA44" i="12"/>
  <c r="CZ44" i="12"/>
  <c r="DA40" i="12"/>
  <c r="CZ40" i="12"/>
  <c r="DA32" i="12"/>
  <c r="CZ32" i="12"/>
  <c r="DA27" i="12"/>
  <c r="CZ27" i="12"/>
  <c r="DA22" i="12"/>
  <c r="CZ22" i="12"/>
  <c r="DA17" i="12"/>
  <c r="CZ17" i="12"/>
  <c r="DA14" i="12"/>
  <c r="CZ14" i="12"/>
  <c r="DA11" i="12"/>
  <c r="CZ11" i="12"/>
  <c r="DA9" i="12"/>
  <c r="CZ9" i="12"/>
  <c r="CX186" i="12"/>
  <c r="CX185" i="12"/>
  <c r="CX184" i="12"/>
  <c r="CW182" i="12"/>
  <c r="CX175" i="12"/>
  <c r="CW175" i="12"/>
  <c r="CX171" i="12"/>
  <c r="CW171" i="12"/>
  <c r="CX166" i="12"/>
  <c r="CW166" i="12"/>
  <c r="CX161" i="12"/>
  <c r="CW161" i="12"/>
  <c r="CX158" i="12"/>
  <c r="CW158" i="12"/>
  <c r="CX152" i="12"/>
  <c r="CW152" i="12"/>
  <c r="CX149" i="12"/>
  <c r="CW149" i="12"/>
  <c r="CX146" i="12"/>
  <c r="CW146" i="12"/>
  <c r="CX143" i="12"/>
  <c r="CW143" i="12"/>
  <c r="CX139" i="12"/>
  <c r="CW139" i="12"/>
  <c r="CX133" i="12"/>
  <c r="CW133" i="12"/>
  <c r="CX129" i="12"/>
  <c r="CW129" i="12"/>
  <c r="CX126" i="12"/>
  <c r="CW126" i="12"/>
  <c r="CX112" i="12"/>
  <c r="CW112" i="12"/>
  <c r="CX107" i="12"/>
  <c r="CW107" i="12"/>
  <c r="CX102" i="12"/>
  <c r="CW102" i="12"/>
  <c r="CX99" i="12"/>
  <c r="CW99" i="12"/>
  <c r="CX91" i="12"/>
  <c r="CW91" i="12"/>
  <c r="CX87" i="12"/>
  <c r="CW87" i="12"/>
  <c r="CX83" i="12"/>
  <c r="CW83" i="12"/>
  <c r="CX80" i="12"/>
  <c r="CW80" i="12"/>
  <c r="CX76" i="12"/>
  <c r="CW76" i="12"/>
  <c r="CX72" i="12"/>
  <c r="CW72" i="12"/>
  <c r="CX68" i="12"/>
  <c r="CW68" i="12"/>
  <c r="CX65" i="12"/>
  <c r="CW65" i="12"/>
  <c r="CX61" i="12"/>
  <c r="CW61" i="12"/>
  <c r="CX56" i="12"/>
  <c r="CW56" i="12"/>
  <c r="CX52" i="12"/>
  <c r="CW52" i="12"/>
  <c r="CX49" i="12"/>
  <c r="CW49" i="12"/>
  <c r="CX44" i="12"/>
  <c r="CW44" i="12"/>
  <c r="CX40" i="12"/>
  <c r="CW40" i="12"/>
  <c r="CX32" i="12"/>
  <c r="CW32" i="12"/>
  <c r="CY28" i="12"/>
  <c r="CX27" i="12"/>
  <c r="CW27" i="12"/>
  <c r="CX22" i="12"/>
  <c r="CW22" i="12"/>
  <c r="CX17" i="12"/>
  <c r="CW17" i="12"/>
  <c r="CX14" i="12"/>
  <c r="CW14" i="12"/>
  <c r="CX11" i="12"/>
  <c r="CW11" i="12"/>
  <c r="CX10" i="12"/>
  <c r="CW10" i="12"/>
  <c r="CX9" i="12"/>
  <c r="CW9" i="12"/>
  <c r="AQ183" i="12"/>
  <c r="CU182" i="12"/>
  <c r="CT182" i="12"/>
  <c r="CU175" i="12"/>
  <c r="CT175" i="12"/>
  <c r="CU171" i="12"/>
  <c r="CT171" i="12"/>
  <c r="CU166" i="12"/>
  <c r="CT166" i="12"/>
  <c r="CU161" i="12"/>
  <c r="CT161" i="12"/>
  <c r="CV159" i="12"/>
  <c r="CU158" i="12"/>
  <c r="CT158" i="12"/>
  <c r="CU152" i="12"/>
  <c r="CT152" i="12"/>
  <c r="CU149" i="12"/>
  <c r="CT149" i="12"/>
  <c r="CU146" i="12"/>
  <c r="CT146" i="12"/>
  <c r="CU143" i="12"/>
  <c r="CT143" i="12"/>
  <c r="CU139" i="12"/>
  <c r="CT139" i="12"/>
  <c r="CU133" i="12"/>
  <c r="CT133" i="12"/>
  <c r="CU129" i="12"/>
  <c r="CT129" i="12"/>
  <c r="CU126" i="12"/>
  <c r="CT126" i="12"/>
  <c r="CU107" i="12"/>
  <c r="CT107" i="12"/>
  <c r="CU102" i="12"/>
  <c r="CT102" i="12"/>
  <c r="CU99" i="12"/>
  <c r="CT99" i="12"/>
  <c r="CU91" i="12"/>
  <c r="CT91" i="12"/>
  <c r="CU87" i="12"/>
  <c r="CT87" i="12"/>
  <c r="CU83" i="12"/>
  <c r="CT83" i="12"/>
  <c r="CU80" i="12"/>
  <c r="CT80" i="12"/>
  <c r="CU76" i="12"/>
  <c r="CT76" i="12"/>
  <c r="CU72" i="12"/>
  <c r="CT72" i="12"/>
  <c r="CU68" i="12"/>
  <c r="CT68" i="12"/>
  <c r="CU65" i="12"/>
  <c r="CT65" i="12"/>
  <c r="CU61" i="12"/>
  <c r="CT61" i="12"/>
  <c r="CU56" i="12"/>
  <c r="CT56" i="12"/>
  <c r="CU52" i="12"/>
  <c r="CT52" i="12"/>
  <c r="CU49" i="12"/>
  <c r="CT49" i="12"/>
  <c r="CU44" i="12"/>
  <c r="CT44" i="12"/>
  <c r="CU40" i="12"/>
  <c r="CT40" i="12"/>
  <c r="CU32" i="12"/>
  <c r="CT32" i="12"/>
  <c r="CU27" i="12"/>
  <c r="CT27" i="12"/>
  <c r="CU22" i="12"/>
  <c r="CT22" i="12"/>
  <c r="CU17" i="12"/>
  <c r="CT17" i="12"/>
  <c r="CU14" i="12"/>
  <c r="CT14" i="12"/>
  <c r="CU11" i="12"/>
  <c r="CT11" i="12"/>
  <c r="CU10" i="12"/>
  <c r="CT10" i="12"/>
  <c r="CU9" i="12"/>
  <c r="CV9" i="12" s="1"/>
  <c r="CT9" i="12"/>
  <c r="CS183" i="12"/>
  <c r="CR182" i="12"/>
  <c r="CQ182" i="12"/>
  <c r="CR175" i="12"/>
  <c r="CQ175" i="12"/>
  <c r="CR171" i="12"/>
  <c r="CQ171" i="12"/>
  <c r="CR166" i="12"/>
  <c r="CQ166" i="12"/>
  <c r="CR161" i="12"/>
  <c r="CQ161" i="12"/>
  <c r="CR158" i="12"/>
  <c r="CQ158" i="12"/>
  <c r="CR152" i="12"/>
  <c r="CQ152" i="12"/>
  <c r="CR149" i="12"/>
  <c r="CQ149" i="12"/>
  <c r="CR146" i="12"/>
  <c r="CQ146" i="12"/>
  <c r="CR143" i="12"/>
  <c r="CQ143" i="12"/>
  <c r="CR139" i="12"/>
  <c r="CQ139" i="12"/>
  <c r="CR133" i="12"/>
  <c r="CQ133" i="12"/>
  <c r="CR129" i="12"/>
  <c r="CQ129" i="12"/>
  <c r="CR126" i="12"/>
  <c r="CQ126" i="12"/>
  <c r="CR112" i="12"/>
  <c r="CQ112" i="12"/>
  <c r="CR107" i="12"/>
  <c r="CQ107" i="12"/>
  <c r="CR102" i="12"/>
  <c r="CR99" i="12"/>
  <c r="CQ99" i="12"/>
  <c r="CR91" i="12"/>
  <c r="CQ91" i="12"/>
  <c r="CR87" i="12"/>
  <c r="CQ87" i="12"/>
  <c r="CR83" i="12"/>
  <c r="CR80" i="12"/>
  <c r="CQ80" i="12"/>
  <c r="CR76" i="12"/>
  <c r="CQ76" i="12"/>
  <c r="CR72" i="12"/>
  <c r="CQ72" i="12"/>
  <c r="CR68" i="12"/>
  <c r="CQ68" i="12"/>
  <c r="CR65" i="12"/>
  <c r="CQ65" i="12"/>
  <c r="CR61" i="12"/>
  <c r="CQ61" i="12"/>
  <c r="CR56" i="12"/>
  <c r="CQ56" i="12"/>
  <c r="CR52" i="12"/>
  <c r="CQ52" i="12"/>
  <c r="CR49" i="12"/>
  <c r="CQ49" i="12"/>
  <c r="CR44" i="12"/>
  <c r="CQ44" i="12"/>
  <c r="CR40" i="12"/>
  <c r="CQ40" i="12"/>
  <c r="CR32" i="12"/>
  <c r="CQ32" i="12"/>
  <c r="CR27" i="12"/>
  <c r="CQ27" i="12"/>
  <c r="CR22" i="12"/>
  <c r="CQ22" i="12"/>
  <c r="CR17" i="12"/>
  <c r="CQ17" i="12"/>
  <c r="CR14" i="12"/>
  <c r="CQ14" i="12"/>
  <c r="CR11" i="12"/>
  <c r="CQ11" i="12"/>
  <c r="CR9" i="12"/>
  <c r="CQ9" i="12"/>
  <c r="AY186" i="12"/>
  <c r="AZ186" i="12" s="1"/>
  <c r="AY185" i="12"/>
  <c r="AZ185" i="12" s="1"/>
  <c r="AY184" i="12"/>
  <c r="AZ184" i="12" s="1"/>
  <c r="AZ162" i="12"/>
  <c r="AZ167" i="12"/>
  <c r="AZ172" i="12"/>
  <c r="AZ176" i="12"/>
  <c r="AZ144" i="12"/>
  <c r="AZ147" i="12"/>
  <c r="AZ150" i="12"/>
  <c r="AZ153" i="12"/>
  <c r="AZ159" i="12"/>
  <c r="AZ127" i="12"/>
  <c r="AZ130" i="12"/>
  <c r="AZ134" i="12"/>
  <c r="AZ140" i="12"/>
  <c r="AZ108" i="12"/>
  <c r="AZ113" i="12"/>
  <c r="BR48" i="12"/>
  <c r="BO31" i="12"/>
  <c r="CD148" i="12"/>
  <c r="CD145" i="12"/>
  <c r="CD135" i="12"/>
  <c r="CD128" i="12"/>
  <c r="CD101" i="12"/>
  <c r="CD82" i="12"/>
  <c r="CD78" i="12"/>
  <c r="CD79" i="12"/>
  <c r="CD67" i="12"/>
  <c r="CD34" i="12"/>
  <c r="CD36" i="12"/>
  <c r="BU177" i="12"/>
  <c r="BU178" i="12"/>
  <c r="BU179" i="12"/>
  <c r="BU180" i="12"/>
  <c r="BU181" i="12"/>
  <c r="J128" i="12"/>
  <c r="J34" i="12"/>
  <c r="AK25" i="12"/>
  <c r="V184" i="12"/>
  <c r="V185" i="12"/>
  <c r="G81" i="12"/>
  <c r="F135" i="7" l="1"/>
  <c r="F142" i="7"/>
  <c r="F138" i="7"/>
  <c r="F134" i="7"/>
  <c r="EI8" i="12"/>
  <c r="EH188" i="12"/>
  <c r="EI188" i="12" s="1"/>
  <c r="F139" i="7"/>
  <c r="F136" i="7"/>
  <c r="F137" i="7"/>
  <c r="F140" i="7"/>
  <c r="CX182" i="12"/>
  <c r="EF102" i="12"/>
  <c r="EF83" i="12"/>
  <c r="EF52" i="12"/>
  <c r="ED8" i="12"/>
  <c r="ED188" i="12" s="1"/>
  <c r="D143" i="7" s="1"/>
  <c r="EE8" i="12"/>
  <c r="EE188" i="12" s="1"/>
  <c r="EF9" i="12"/>
  <c r="EA8" i="12"/>
  <c r="EA188" i="12" s="1"/>
  <c r="EB188" i="12"/>
  <c r="EC188" i="12" s="1"/>
  <c r="DX8" i="12"/>
  <c r="DX188" i="12" s="1"/>
  <c r="D141" i="7" s="1"/>
  <c r="F141" i="7" s="1"/>
  <c r="DY188" i="12"/>
  <c r="DV188" i="12"/>
  <c r="DW188" i="12" s="1"/>
  <c r="DW8" i="12"/>
  <c r="DR8" i="12"/>
  <c r="DR188" i="12" s="1"/>
  <c r="DS188" i="12"/>
  <c r="DT188" i="12" s="1"/>
  <c r="DT8" i="12"/>
  <c r="DQ9" i="12"/>
  <c r="DO8" i="12"/>
  <c r="DO188" i="12" s="1"/>
  <c r="DP188" i="12"/>
  <c r="DQ188" i="12" s="1"/>
  <c r="DQ8" i="12"/>
  <c r="DN175" i="12"/>
  <c r="DN9" i="12"/>
  <c r="DL188" i="12"/>
  <c r="DM8" i="12"/>
  <c r="DK9" i="12"/>
  <c r="DI8" i="12"/>
  <c r="DI188" i="12" s="1"/>
  <c r="DJ188" i="12"/>
  <c r="DK188" i="12" s="1"/>
  <c r="DK8" i="12"/>
  <c r="DH182" i="12"/>
  <c r="DH188" i="12"/>
  <c r="DE83" i="12"/>
  <c r="CR8" i="12"/>
  <c r="CR188" i="12" s="1"/>
  <c r="E130" i="7" s="1"/>
  <c r="CZ8" i="12"/>
  <c r="CZ188" i="12" s="1"/>
  <c r="D133" i="7" s="1"/>
  <c r="F133" i="7" s="1"/>
  <c r="CQ8" i="12"/>
  <c r="CQ188" i="12" s="1"/>
  <c r="D130" i="7" s="1"/>
  <c r="DA8" i="12"/>
  <c r="DA188" i="12" s="1"/>
  <c r="DB188" i="12" s="1"/>
  <c r="DD8" i="12"/>
  <c r="DD188" i="12" s="1"/>
  <c r="DE9" i="12"/>
  <c r="DC8" i="12"/>
  <c r="DC188" i="12" s="1"/>
  <c r="DB182" i="12"/>
  <c r="CY27" i="12"/>
  <c r="CW8" i="12"/>
  <c r="CW188" i="12" s="1"/>
  <c r="D132" i="7" s="1"/>
  <c r="CX8" i="12"/>
  <c r="CY9" i="12"/>
  <c r="CV158" i="12"/>
  <c r="CU8" i="12"/>
  <c r="CU188" i="12" s="1"/>
  <c r="E131" i="7" s="1"/>
  <c r="CT8" i="12"/>
  <c r="CT188" i="12" s="1"/>
  <c r="D131" i="7" s="1"/>
  <c r="CS182" i="12"/>
  <c r="BF275" i="11"/>
  <c r="BL381" i="11"/>
  <c r="BL382" i="11"/>
  <c r="CX188" i="12" l="1"/>
  <c r="E132" i="7" s="1"/>
  <c r="F132" i="7" s="1"/>
  <c r="F131" i="7"/>
  <c r="EF8" i="12"/>
  <c r="EF188" i="12"/>
  <c r="E143" i="7"/>
  <c r="F143" i="7" s="1"/>
  <c r="DZ8" i="12"/>
  <c r="DZ188" i="12"/>
  <c r="F130" i="7"/>
  <c r="DM188" i="12"/>
  <c r="DN188" i="12" s="1"/>
  <c r="DN8" i="12"/>
  <c r="CS188" i="12"/>
  <c r="DE8" i="12"/>
  <c r="DE188" i="12"/>
  <c r="CY8" i="12"/>
  <c r="CV8" i="12"/>
  <c r="CV188" i="12"/>
  <c r="BO322" i="11"/>
  <c r="BO198" i="11"/>
  <c r="BN197" i="11"/>
  <c r="BO185" i="11"/>
  <c r="BN184" i="11"/>
  <c r="B12" i="10"/>
  <c r="C12" i="10"/>
  <c r="B13" i="10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4" i="10"/>
  <c r="C24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0" i="10"/>
  <c r="C50" i="10"/>
  <c r="B51" i="10"/>
  <c r="C51" i="10"/>
  <c r="B52" i="10"/>
  <c r="C52" i="10"/>
  <c r="B53" i="10"/>
  <c r="C53" i="10"/>
  <c r="B54" i="10"/>
  <c r="C54" i="10"/>
  <c r="B55" i="10"/>
  <c r="C55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3" i="10"/>
  <c r="C73" i="10"/>
  <c r="B74" i="10"/>
  <c r="C74" i="10"/>
  <c r="B75" i="10"/>
  <c r="C75" i="10"/>
  <c r="B76" i="10"/>
  <c r="C76" i="10"/>
  <c r="B77" i="10"/>
  <c r="C77" i="10"/>
  <c r="B78" i="10"/>
  <c r="C78" i="10"/>
  <c r="B79" i="10"/>
  <c r="C79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6" i="10"/>
  <c r="C96" i="10"/>
  <c r="B97" i="10"/>
  <c r="C97" i="10"/>
  <c r="B98" i="10"/>
  <c r="C98" i="10"/>
  <c r="B99" i="10"/>
  <c r="C99" i="10"/>
  <c r="B100" i="10"/>
  <c r="C100" i="10"/>
  <c r="B101" i="10"/>
  <c r="C101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3" i="10"/>
  <c r="C113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2" i="10"/>
  <c r="C122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5" i="10"/>
  <c r="C135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6" i="10"/>
  <c r="C146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7" i="10"/>
  <c r="C157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0" i="10"/>
  <c r="C170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3" i="10"/>
  <c r="C183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7" i="10"/>
  <c r="C197" i="10"/>
  <c r="B198" i="10"/>
  <c r="C198" i="10"/>
  <c r="B199" i="10"/>
  <c r="C199" i="10"/>
  <c r="B200" i="10"/>
  <c r="C200" i="10"/>
  <c r="B201" i="10"/>
  <c r="C201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3" i="10"/>
  <c r="C213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2" i="10"/>
  <c r="C222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29" i="10"/>
  <c r="C229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2" i="10"/>
  <c r="C242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5" i="10"/>
  <c r="C255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69" i="10"/>
  <c r="C269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7" i="10"/>
  <c r="C277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7" i="10"/>
  <c r="C287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8" i="10"/>
  <c r="C298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8" i="10"/>
  <c r="C308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B316" i="10"/>
  <c r="C316" i="10"/>
  <c r="B317" i="10"/>
  <c r="C317" i="10"/>
  <c r="B318" i="10"/>
  <c r="C318" i="10"/>
  <c r="B319" i="10"/>
  <c r="C319" i="10"/>
  <c r="B320" i="10"/>
  <c r="C320" i="10"/>
  <c r="B321" i="10"/>
  <c r="C321" i="10"/>
  <c r="B322" i="10"/>
  <c r="C322" i="10"/>
  <c r="B323" i="10"/>
  <c r="C323" i="10"/>
  <c r="B324" i="10"/>
  <c r="C324" i="10"/>
  <c r="B325" i="10"/>
  <c r="C325" i="10"/>
  <c r="B326" i="10"/>
  <c r="C326" i="10"/>
  <c r="B327" i="10"/>
  <c r="C327" i="10"/>
  <c r="B328" i="10"/>
  <c r="C328" i="10"/>
  <c r="B329" i="10"/>
  <c r="C329" i="10"/>
  <c r="B330" i="10"/>
  <c r="C330" i="10"/>
  <c r="B331" i="10"/>
  <c r="C331" i="10"/>
  <c r="B332" i="10"/>
  <c r="C332" i="10"/>
  <c r="B333" i="10"/>
  <c r="C333" i="10"/>
  <c r="B334" i="10"/>
  <c r="C334" i="10"/>
  <c r="B335" i="10"/>
  <c r="C335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4" i="10"/>
  <c r="C344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3" i="10"/>
  <c r="C353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0" i="10"/>
  <c r="C360" i="10"/>
  <c r="B361" i="10"/>
  <c r="C361" i="10"/>
  <c r="B362" i="10"/>
  <c r="C362" i="10"/>
  <c r="B363" i="10"/>
  <c r="C363" i="10"/>
  <c r="B364" i="10"/>
  <c r="C364" i="10"/>
  <c r="B365" i="10"/>
  <c r="C365" i="10"/>
  <c r="B366" i="10"/>
  <c r="C366" i="10"/>
  <c r="B367" i="10"/>
  <c r="C367" i="10"/>
  <c r="B368" i="10"/>
  <c r="C368" i="10"/>
  <c r="B369" i="10"/>
  <c r="C369" i="10"/>
  <c r="B370" i="10"/>
  <c r="C370" i="10"/>
  <c r="B371" i="10"/>
  <c r="C371" i="10"/>
  <c r="B372" i="10"/>
  <c r="C372" i="10"/>
  <c r="B373" i="10"/>
  <c r="C373" i="10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2" i="10"/>
  <c r="C382" i="10"/>
  <c r="B383" i="10"/>
  <c r="C383" i="10"/>
  <c r="B384" i="10"/>
  <c r="C384" i="10"/>
  <c r="B385" i="10"/>
  <c r="C385" i="10"/>
  <c r="B386" i="10"/>
  <c r="C386" i="10"/>
  <c r="B387" i="10"/>
  <c r="C387" i="10"/>
  <c r="B388" i="10"/>
  <c r="C388" i="10"/>
  <c r="B389" i="10"/>
  <c r="C389" i="10"/>
  <c r="B390" i="10"/>
  <c r="C390" i="10"/>
  <c r="B391" i="10"/>
  <c r="C391" i="10"/>
  <c r="B392" i="10"/>
  <c r="C392" i="10"/>
  <c r="B393" i="10"/>
  <c r="C393" i="10"/>
  <c r="B394" i="10"/>
  <c r="C394" i="10"/>
  <c r="B395" i="10"/>
  <c r="C395" i="10"/>
  <c r="C11" i="10"/>
  <c r="B11" i="10"/>
  <c r="B9" i="10"/>
  <c r="C9" i="10"/>
  <c r="B10" i="10"/>
  <c r="C10" i="10"/>
  <c r="C8" i="10"/>
  <c r="B8" i="10"/>
  <c r="GS389" i="10"/>
  <c r="GR389" i="10"/>
  <c r="GT384" i="10"/>
  <c r="GS382" i="10"/>
  <c r="GR382" i="10"/>
  <c r="GS373" i="10"/>
  <c r="GR373" i="10"/>
  <c r="GT360" i="10"/>
  <c r="GS360" i="10"/>
  <c r="GR360" i="10"/>
  <c r="GT353" i="10"/>
  <c r="GS353" i="10"/>
  <c r="GR353" i="10"/>
  <c r="GT344" i="10"/>
  <c r="GS344" i="10"/>
  <c r="GR344" i="10"/>
  <c r="GT335" i="10"/>
  <c r="GS335" i="10"/>
  <c r="GR335" i="10"/>
  <c r="GT325" i="10"/>
  <c r="GS325" i="10"/>
  <c r="GR325" i="10"/>
  <c r="GT316" i="10"/>
  <c r="GS316" i="10"/>
  <c r="GR316" i="10"/>
  <c r="GT308" i="10"/>
  <c r="GS308" i="10"/>
  <c r="GR308" i="10"/>
  <c r="GT298" i="10"/>
  <c r="GS298" i="10"/>
  <c r="GR298" i="10"/>
  <c r="GS287" i="10"/>
  <c r="GR287" i="10"/>
  <c r="GT277" i="10"/>
  <c r="GS277" i="10"/>
  <c r="GR277" i="10"/>
  <c r="GS269" i="10"/>
  <c r="GR269" i="10"/>
  <c r="GT255" i="10"/>
  <c r="GS255" i="10"/>
  <c r="GR255" i="10"/>
  <c r="GT242" i="10"/>
  <c r="GS242" i="10"/>
  <c r="GR242" i="10"/>
  <c r="GT229" i="10"/>
  <c r="GS229" i="10"/>
  <c r="GR229" i="10"/>
  <c r="GT222" i="10"/>
  <c r="GS222" i="10"/>
  <c r="GR222" i="10"/>
  <c r="GT213" i="10"/>
  <c r="GS213" i="10"/>
  <c r="GR213" i="10"/>
  <c r="GT201" i="10"/>
  <c r="GS201" i="10"/>
  <c r="GR201" i="10"/>
  <c r="GT197" i="10"/>
  <c r="GS197" i="10"/>
  <c r="GR197" i="10"/>
  <c r="GT183" i="10"/>
  <c r="GS183" i="10"/>
  <c r="GR183" i="10"/>
  <c r="GT170" i="10"/>
  <c r="GS170" i="10"/>
  <c r="GR170" i="10"/>
  <c r="GT157" i="10"/>
  <c r="GS157" i="10"/>
  <c r="GR157" i="10"/>
  <c r="GT146" i="10"/>
  <c r="GS146" i="10"/>
  <c r="GR146" i="10"/>
  <c r="GT135" i="10"/>
  <c r="GS135" i="10"/>
  <c r="GR135" i="10"/>
  <c r="GT122" i="10"/>
  <c r="GS122" i="10"/>
  <c r="GR122" i="10"/>
  <c r="GT113" i="10"/>
  <c r="GS113" i="10"/>
  <c r="GR113" i="10"/>
  <c r="GT101" i="10"/>
  <c r="GS101" i="10"/>
  <c r="GR101" i="10"/>
  <c r="GT96" i="10"/>
  <c r="GS96" i="10"/>
  <c r="GR96" i="10"/>
  <c r="GS79" i="10"/>
  <c r="GR79" i="10"/>
  <c r="GT73" i="10"/>
  <c r="GS73" i="10"/>
  <c r="GR73" i="10"/>
  <c r="GS55" i="10"/>
  <c r="GR55" i="10"/>
  <c r="GT50" i="10"/>
  <c r="GS50" i="10"/>
  <c r="GR50" i="10"/>
  <c r="GS38" i="10"/>
  <c r="GR38" i="10"/>
  <c r="GT24" i="10"/>
  <c r="GS24" i="10"/>
  <c r="GR24" i="10"/>
  <c r="GT15" i="10"/>
  <c r="GS15" i="10"/>
  <c r="GR15" i="10"/>
  <c r="GT11" i="10"/>
  <c r="GS11" i="10"/>
  <c r="GR11" i="10"/>
  <c r="GS10" i="10"/>
  <c r="GR10" i="10"/>
  <c r="GS9" i="10"/>
  <c r="GR9" i="10"/>
  <c r="GP389" i="10"/>
  <c r="GO389" i="10"/>
  <c r="GP382" i="10"/>
  <c r="GO382" i="10"/>
  <c r="GP373" i="10"/>
  <c r="GO373" i="10"/>
  <c r="GP360" i="10"/>
  <c r="GO360" i="10"/>
  <c r="GP353" i="10"/>
  <c r="GO353" i="10"/>
  <c r="GP344" i="10"/>
  <c r="GO344" i="10"/>
  <c r="GP335" i="10"/>
  <c r="GO335" i="10"/>
  <c r="GP325" i="10"/>
  <c r="GO325" i="10"/>
  <c r="GP316" i="10"/>
  <c r="GO316" i="10"/>
  <c r="GP308" i="10"/>
  <c r="GO308" i="10"/>
  <c r="GP298" i="10"/>
  <c r="GO298" i="10"/>
  <c r="GP287" i="10"/>
  <c r="GO287" i="10"/>
  <c r="GP277" i="10"/>
  <c r="GO277" i="10"/>
  <c r="GP269" i="10"/>
  <c r="GO269" i="10"/>
  <c r="GP255" i="10"/>
  <c r="GO255" i="10"/>
  <c r="GP242" i="10"/>
  <c r="GO242" i="10"/>
  <c r="GP229" i="10"/>
  <c r="GO229" i="10"/>
  <c r="GP222" i="10"/>
  <c r="GO222" i="10"/>
  <c r="GP213" i="10"/>
  <c r="GO213" i="10"/>
  <c r="GP201" i="10"/>
  <c r="GO201" i="10"/>
  <c r="GP197" i="10"/>
  <c r="GO197" i="10"/>
  <c r="GP183" i="10"/>
  <c r="GO183" i="10"/>
  <c r="GP170" i="10"/>
  <c r="GO170" i="10"/>
  <c r="GP157" i="10"/>
  <c r="GO157" i="10"/>
  <c r="GP146" i="10"/>
  <c r="GO146" i="10"/>
  <c r="GP135" i="10"/>
  <c r="GO135" i="10"/>
  <c r="GP122" i="10"/>
  <c r="GO122" i="10"/>
  <c r="GP113" i="10"/>
  <c r="GO113" i="10"/>
  <c r="GP101" i="10"/>
  <c r="GO101" i="10"/>
  <c r="GP96" i="10"/>
  <c r="GO96" i="10"/>
  <c r="GP79" i="10"/>
  <c r="GO79" i="10"/>
  <c r="GP73" i="10"/>
  <c r="GO73" i="10"/>
  <c r="GQ56" i="10"/>
  <c r="GP55" i="10"/>
  <c r="GO55" i="10"/>
  <c r="GP50" i="10"/>
  <c r="GO50" i="10"/>
  <c r="GP38" i="10"/>
  <c r="GO38" i="10"/>
  <c r="GP24" i="10"/>
  <c r="GO24" i="10"/>
  <c r="GP15" i="10"/>
  <c r="GO15" i="10"/>
  <c r="GP11" i="10"/>
  <c r="GO11" i="10"/>
  <c r="GP10" i="10"/>
  <c r="GO10" i="10"/>
  <c r="GP9" i="10"/>
  <c r="GO9" i="10"/>
  <c r="E74" i="7"/>
  <c r="GM389" i="10"/>
  <c r="GL389" i="10"/>
  <c r="GM135" i="10"/>
  <c r="GM55" i="10"/>
  <c r="GL55" i="10"/>
  <c r="GM10" i="10"/>
  <c r="GL10" i="10"/>
  <c r="GM9" i="10"/>
  <c r="GL9" i="10"/>
  <c r="GM8" i="10"/>
  <c r="GM395" i="10" s="1"/>
  <c r="GL8" i="10"/>
  <c r="GL395" i="10" s="1"/>
  <c r="D74" i="7" s="1"/>
  <c r="E73" i="7"/>
  <c r="E72" i="7"/>
  <c r="D72" i="7"/>
  <c r="GJ389" i="10"/>
  <c r="GI389" i="10"/>
  <c r="GJ135" i="10"/>
  <c r="GJ55" i="10"/>
  <c r="GI55" i="10"/>
  <c r="GI8" i="10" s="1"/>
  <c r="GJ10" i="10"/>
  <c r="GI10" i="10"/>
  <c r="GJ9" i="10"/>
  <c r="GI9" i="10"/>
  <c r="GJ8" i="10"/>
  <c r="GJ395" i="10" s="1"/>
  <c r="GG389" i="10"/>
  <c r="GF389" i="10"/>
  <c r="GG135" i="10"/>
  <c r="GG55" i="10"/>
  <c r="GF55" i="10"/>
  <c r="GG10" i="10"/>
  <c r="GF10" i="10"/>
  <c r="GG9" i="10"/>
  <c r="GF9" i="10"/>
  <c r="GG8" i="10"/>
  <c r="GG395" i="10" s="1"/>
  <c r="GF8" i="10"/>
  <c r="GF395" i="10" s="1"/>
  <c r="E71" i="7"/>
  <c r="GD389" i="10"/>
  <c r="GC389" i="10"/>
  <c r="GD135" i="10"/>
  <c r="GD55" i="10"/>
  <c r="GC55" i="10"/>
  <c r="GC8" i="10" s="1"/>
  <c r="GC395" i="10" s="1"/>
  <c r="D71" i="7" s="1"/>
  <c r="GD10" i="10"/>
  <c r="GC10" i="10"/>
  <c r="GD9" i="10"/>
  <c r="GC9" i="10"/>
  <c r="GD8" i="10"/>
  <c r="GD395" i="10" s="1"/>
  <c r="E70" i="7"/>
  <c r="D70" i="7"/>
  <c r="GA389" i="10"/>
  <c r="FZ389" i="10"/>
  <c r="GA135" i="10"/>
  <c r="GA55" i="10"/>
  <c r="GA8" i="10" s="1"/>
  <c r="FZ55" i="10"/>
  <c r="GA10" i="10"/>
  <c r="FZ10" i="10"/>
  <c r="GA9" i="10"/>
  <c r="FZ9" i="10"/>
  <c r="FZ8" i="10"/>
  <c r="FZ395" i="10" s="1"/>
  <c r="AX255" i="10"/>
  <c r="AY325" i="10"/>
  <c r="AX325" i="10"/>
  <c r="AY382" i="10"/>
  <c r="AX382" i="10"/>
  <c r="AX242" i="10"/>
  <c r="AX8" i="10"/>
  <c r="AX10" i="10"/>
  <c r="AZ10" i="10"/>
  <c r="AX9" i="10"/>
  <c r="AZ282" i="10"/>
  <c r="AZ286" i="10"/>
  <c r="AX222" i="10"/>
  <c r="AZ174" i="10"/>
  <c r="AZ179" i="10"/>
  <c r="AZ182" i="10"/>
  <c r="AZ172" i="10"/>
  <c r="AX157" i="10"/>
  <c r="AZ122" i="10"/>
  <c r="AZ124" i="10"/>
  <c r="AZ134" i="10"/>
  <c r="AZ101" i="10"/>
  <c r="AZ104" i="10"/>
  <c r="AZ105" i="10"/>
  <c r="AZ106" i="10"/>
  <c r="AZ110" i="10"/>
  <c r="AZ112" i="10"/>
  <c r="AZ96" i="10"/>
  <c r="AZ98" i="10"/>
  <c r="AZ100" i="10"/>
  <c r="EI246" i="10"/>
  <c r="EI247" i="10"/>
  <c r="EI248" i="10"/>
  <c r="EI250" i="10"/>
  <c r="EI251" i="10"/>
  <c r="EI252" i="10"/>
  <c r="EI253" i="10"/>
  <c r="EI254" i="10"/>
  <c r="EI245" i="10"/>
  <c r="EI105" i="10"/>
  <c r="EI107" i="10"/>
  <c r="EI108" i="10"/>
  <c r="EI109" i="10"/>
  <c r="EI110" i="10"/>
  <c r="EI111" i="10"/>
  <c r="EI103" i="10"/>
  <c r="EI104" i="10"/>
  <c r="J317" i="10"/>
  <c r="J299" i="10"/>
  <c r="J270" i="10"/>
  <c r="BI298" i="10"/>
  <c r="BI299" i="10"/>
  <c r="BI79" i="10"/>
  <c r="BI80" i="10"/>
  <c r="BI50" i="10"/>
  <c r="BI51" i="10"/>
  <c r="BI15" i="10"/>
  <c r="BI16" i="10"/>
  <c r="FS278" i="10"/>
  <c r="FS230" i="10"/>
  <c r="FS114" i="10"/>
  <c r="FS97" i="10"/>
  <c r="FP269" i="10"/>
  <c r="FP270" i="10"/>
  <c r="FP158" i="10"/>
  <c r="FP157" i="10"/>
  <c r="FP146" i="10"/>
  <c r="FP147" i="10"/>
  <c r="FG395" i="10"/>
  <c r="FG389" i="10"/>
  <c r="FG390" i="10"/>
  <c r="FD287" i="10"/>
  <c r="FD291" i="10"/>
  <c r="FD242" i="10"/>
  <c r="FD247" i="10"/>
  <c r="CM255" i="10"/>
  <c r="CM265" i="10"/>
  <c r="CM213" i="10"/>
  <c r="CM220" i="10"/>
  <c r="CM157" i="10"/>
  <c r="CM165" i="10"/>
  <c r="CM135" i="10"/>
  <c r="CM142" i="10"/>
  <c r="CM143" i="10"/>
  <c r="CM145" i="10"/>
  <c r="CM122" i="10"/>
  <c r="CM129" i="10"/>
  <c r="CM134" i="10"/>
  <c r="CM24" i="10"/>
  <c r="CM31" i="10"/>
  <c r="BU390" i="10"/>
  <c r="BU255" i="10"/>
  <c r="BU260" i="10"/>
  <c r="BU236" i="10"/>
  <c r="BU200" i="10"/>
  <c r="BU137" i="10"/>
  <c r="BU149" i="10"/>
  <c r="BU152" i="10"/>
  <c r="BU153" i="10"/>
  <c r="BU156" i="10"/>
  <c r="BU133" i="10"/>
  <c r="CY188" i="12" l="1"/>
  <c r="F70" i="7"/>
  <c r="F71" i="7"/>
  <c r="GT382" i="10"/>
  <c r="GR8" i="10"/>
  <c r="GR395" i="10"/>
  <c r="D76" i="7" s="1"/>
  <c r="GS8" i="10"/>
  <c r="GT10" i="10"/>
  <c r="GS395" i="10"/>
  <c r="GT8" i="10"/>
  <c r="GQ55" i="10"/>
  <c r="GO8" i="10"/>
  <c r="GO395" i="10" s="1"/>
  <c r="D75" i="7" s="1"/>
  <c r="GP8" i="10"/>
  <c r="GQ9" i="10"/>
  <c r="GI395" i="10"/>
  <c r="D73" i="7" s="1"/>
  <c r="GA395" i="10"/>
  <c r="GT395" i="10" l="1"/>
  <c r="E76" i="7"/>
  <c r="GQ8" i="10"/>
  <c r="GQ395" i="10" s="1"/>
  <c r="GP395" i="10"/>
  <c r="E75" i="7" s="1"/>
  <c r="EU214" i="10"/>
  <c r="ER214" i="10"/>
  <c r="ED382" i="10"/>
  <c r="EF358" i="10"/>
  <c r="EF307" i="10"/>
  <c r="EF158" i="10"/>
  <c r="ED55" i="10"/>
  <c r="EO74" i="10"/>
  <c r="EL74" i="10"/>
  <c r="BX384" i="10"/>
  <c r="BX300" i="10"/>
  <c r="BX185" i="10"/>
  <c r="G391" i="10"/>
  <c r="F389" i="10"/>
  <c r="G336" i="10"/>
  <c r="G345" i="10"/>
  <c r="G288" i="10"/>
  <c r="G123" i="10"/>
  <c r="G97" i="10"/>
  <c r="G74" i="10"/>
  <c r="CG66" i="10"/>
  <c r="BQ9" i="12" l="1"/>
  <c r="BP9" i="12"/>
  <c r="AI10" i="12"/>
  <c r="AI9" i="12"/>
  <c r="BM10" i="12"/>
  <c r="BM9" i="12"/>
  <c r="BN9" i="12"/>
  <c r="BS10" i="12"/>
  <c r="BS9" i="12"/>
  <c r="BT9" i="12"/>
  <c r="CC10" i="12"/>
  <c r="CB10" i="12"/>
  <c r="CC9" i="12"/>
  <c r="CB9" i="12"/>
  <c r="N55" i="8"/>
  <c r="N96" i="8"/>
  <c r="O96" i="8"/>
  <c r="AZ88" i="12"/>
  <c r="AZ92" i="12"/>
  <c r="AZ100" i="12"/>
  <c r="AZ103" i="12"/>
  <c r="AZ69" i="12"/>
  <c r="AZ73" i="12"/>
  <c r="AZ77" i="12"/>
  <c r="AZ81" i="12"/>
  <c r="AZ84" i="12"/>
  <c r="AZ53" i="12"/>
  <c r="AZ57" i="12"/>
  <c r="AZ62" i="12"/>
  <c r="AZ66" i="12"/>
  <c r="AZ41" i="12"/>
  <c r="AZ45" i="12"/>
  <c r="AZ50" i="12"/>
  <c r="AZ28" i="12"/>
  <c r="AZ33" i="12"/>
  <c r="AZ15" i="12"/>
  <c r="AZ18" i="12"/>
  <c r="AZ23" i="12"/>
  <c r="BQ44" i="12"/>
  <c r="BP44" i="12"/>
  <c r="O55" i="8"/>
  <c r="BN27" i="12"/>
  <c r="BO27" i="12" s="1"/>
  <c r="BM27" i="12"/>
  <c r="BM8" i="12" s="1"/>
  <c r="CO182" i="12"/>
  <c r="CN182" i="12"/>
  <c r="CO175" i="12"/>
  <c r="CN175" i="12"/>
  <c r="CO171" i="12"/>
  <c r="CN171" i="12"/>
  <c r="CO166" i="12"/>
  <c r="CN166" i="12"/>
  <c r="CO161" i="12"/>
  <c r="CN161" i="12"/>
  <c r="CO158" i="12"/>
  <c r="CN158" i="12"/>
  <c r="CO152" i="12"/>
  <c r="CN152" i="12"/>
  <c r="CO149" i="12"/>
  <c r="CN149" i="12"/>
  <c r="CO146" i="12"/>
  <c r="CN146" i="12"/>
  <c r="CO143" i="12"/>
  <c r="CN143" i="12"/>
  <c r="CO139" i="12"/>
  <c r="CN139" i="12"/>
  <c r="CO133" i="12"/>
  <c r="CN133" i="12"/>
  <c r="CO129" i="12"/>
  <c r="CN129" i="12"/>
  <c r="CO126" i="12"/>
  <c r="CN126" i="12"/>
  <c r="CO112" i="12"/>
  <c r="CN112" i="12"/>
  <c r="CO107" i="12"/>
  <c r="CN107" i="12"/>
  <c r="CO102" i="12"/>
  <c r="CO99" i="12"/>
  <c r="CN99" i="12"/>
  <c r="CO91" i="12"/>
  <c r="CN91" i="12"/>
  <c r="CO87" i="12"/>
  <c r="CN87" i="12"/>
  <c r="CO83" i="12"/>
  <c r="CO80" i="12"/>
  <c r="CN80" i="12"/>
  <c r="CO76" i="12"/>
  <c r="CN76" i="12"/>
  <c r="CO72" i="12"/>
  <c r="CN72" i="12"/>
  <c r="CO68" i="12"/>
  <c r="CN68" i="12"/>
  <c r="CO65" i="12"/>
  <c r="CN65" i="12"/>
  <c r="CO61" i="12"/>
  <c r="CN61" i="12"/>
  <c r="CO56" i="12"/>
  <c r="CN56" i="12"/>
  <c r="CO52" i="12"/>
  <c r="CN52" i="12"/>
  <c r="CO49" i="12"/>
  <c r="CN49" i="12"/>
  <c r="CO44" i="12"/>
  <c r="CN44" i="12"/>
  <c r="CO40" i="12"/>
  <c r="CN40" i="12"/>
  <c r="CO32" i="12"/>
  <c r="CN32" i="12"/>
  <c r="CO27" i="12"/>
  <c r="CN27" i="12"/>
  <c r="CO22" i="12"/>
  <c r="CN22" i="12"/>
  <c r="CO17" i="12"/>
  <c r="CN17" i="12"/>
  <c r="CO14" i="12"/>
  <c r="CN14" i="12"/>
  <c r="CO11" i="12"/>
  <c r="CN11" i="12"/>
  <c r="CO9" i="12"/>
  <c r="CN9" i="12"/>
  <c r="CD9" i="12" l="1"/>
  <c r="BN8" i="12"/>
  <c r="CD10" i="12"/>
  <c r="P55" i="8"/>
  <c r="CO8" i="12"/>
  <c r="CO188" i="12" s="1"/>
  <c r="E129" i="7" s="1"/>
  <c r="BO8" i="12"/>
  <c r="CN8" i="12"/>
  <c r="CN188" i="12" s="1"/>
  <c r="D129" i="7" s="1"/>
  <c r="CL182" i="12"/>
  <c r="CK182" i="12"/>
  <c r="CL175" i="12"/>
  <c r="CK175" i="12"/>
  <c r="CL171" i="12"/>
  <c r="CK171" i="12"/>
  <c r="CL166" i="12"/>
  <c r="CK166" i="12"/>
  <c r="CL161" i="12"/>
  <c r="CK161" i="12"/>
  <c r="CL158" i="12"/>
  <c r="CK158" i="12"/>
  <c r="CL152" i="12"/>
  <c r="CK152" i="12"/>
  <c r="CL149" i="12"/>
  <c r="CK149" i="12"/>
  <c r="CL146" i="12"/>
  <c r="CK146" i="12"/>
  <c r="CL143" i="12"/>
  <c r="CK143" i="12"/>
  <c r="CL139" i="12"/>
  <c r="CK139" i="12"/>
  <c r="CL133" i="12"/>
  <c r="CK133" i="12"/>
  <c r="CL129" i="12"/>
  <c r="CK129" i="12"/>
  <c r="CL126" i="12"/>
  <c r="CK126" i="12"/>
  <c r="CL112" i="12"/>
  <c r="CK112" i="12"/>
  <c r="CL107" i="12"/>
  <c r="CK107" i="12"/>
  <c r="CL102" i="12"/>
  <c r="CL99" i="12"/>
  <c r="CK99" i="12"/>
  <c r="CL91" i="12"/>
  <c r="CK91" i="12"/>
  <c r="CL87" i="12"/>
  <c r="CK87" i="12"/>
  <c r="CL83" i="12"/>
  <c r="CL80" i="12"/>
  <c r="CK80" i="12"/>
  <c r="CL76" i="12"/>
  <c r="CK76" i="12"/>
  <c r="CL72" i="12"/>
  <c r="CK72" i="12"/>
  <c r="CL68" i="12"/>
  <c r="CK68" i="12"/>
  <c r="CL65" i="12"/>
  <c r="CK65" i="12"/>
  <c r="CL61" i="12"/>
  <c r="CK61" i="12"/>
  <c r="CL56" i="12"/>
  <c r="CK56" i="12"/>
  <c r="CL52" i="12"/>
  <c r="CK52" i="12"/>
  <c r="CL49" i="12"/>
  <c r="CK49" i="12"/>
  <c r="CL44" i="12"/>
  <c r="CK44" i="12"/>
  <c r="CL40" i="12"/>
  <c r="CK40" i="12"/>
  <c r="CL32" i="12"/>
  <c r="CK32" i="12"/>
  <c r="CL27" i="12"/>
  <c r="CK27" i="12"/>
  <c r="CL22" i="12"/>
  <c r="CK22" i="12"/>
  <c r="CL17" i="12"/>
  <c r="CK17" i="12"/>
  <c r="CL14" i="12"/>
  <c r="CK14" i="12"/>
  <c r="CL11" i="12"/>
  <c r="CK11" i="12"/>
  <c r="CL9" i="12"/>
  <c r="CK9" i="12"/>
  <c r="CI182" i="12"/>
  <c r="CH182" i="12"/>
  <c r="CI175" i="12"/>
  <c r="CH175" i="12"/>
  <c r="CI171" i="12"/>
  <c r="CH171" i="12"/>
  <c r="CI166" i="12"/>
  <c r="CH166" i="12"/>
  <c r="CI161" i="12"/>
  <c r="CH161" i="12"/>
  <c r="CI158" i="12"/>
  <c r="CH158" i="12"/>
  <c r="CI152" i="12"/>
  <c r="CH152" i="12"/>
  <c r="CI149" i="12"/>
  <c r="CH149" i="12"/>
  <c r="CI146" i="12"/>
  <c r="CH146" i="12"/>
  <c r="CI143" i="12"/>
  <c r="CH143" i="12"/>
  <c r="CI139" i="12"/>
  <c r="CH139" i="12"/>
  <c r="CI133" i="12"/>
  <c r="CH133" i="12"/>
  <c r="CI129" i="12"/>
  <c r="CH129" i="12"/>
  <c r="CI126" i="12"/>
  <c r="CH126" i="12"/>
  <c r="CI112" i="12"/>
  <c r="CH112" i="12"/>
  <c r="CI107" i="12"/>
  <c r="CH107" i="12"/>
  <c r="CI102" i="12"/>
  <c r="CI99" i="12"/>
  <c r="CH99" i="12"/>
  <c r="CI91" i="12"/>
  <c r="CH91" i="12"/>
  <c r="CI87" i="12"/>
  <c r="CH87" i="12"/>
  <c r="CI83" i="12"/>
  <c r="CI80" i="12"/>
  <c r="CH80" i="12"/>
  <c r="CI76" i="12"/>
  <c r="CH76" i="12"/>
  <c r="CI72" i="12"/>
  <c r="CH72" i="12"/>
  <c r="CI68" i="12"/>
  <c r="CH68" i="12"/>
  <c r="CI65" i="12"/>
  <c r="CH65" i="12"/>
  <c r="CI61" i="12"/>
  <c r="CH61" i="12"/>
  <c r="CI56" i="12"/>
  <c r="CH56" i="12"/>
  <c r="CI52" i="12"/>
  <c r="CH52" i="12"/>
  <c r="CI49" i="12"/>
  <c r="CH49" i="12"/>
  <c r="CI44" i="12"/>
  <c r="CH44" i="12"/>
  <c r="CI40" i="12"/>
  <c r="CH40" i="12"/>
  <c r="CI32" i="12"/>
  <c r="CH32" i="12"/>
  <c r="CI27" i="12"/>
  <c r="CH27" i="12"/>
  <c r="CI22" i="12"/>
  <c r="CH22" i="12"/>
  <c r="CI17" i="12"/>
  <c r="CH17" i="12"/>
  <c r="CI14" i="12"/>
  <c r="CH14" i="12"/>
  <c r="CI11" i="12"/>
  <c r="CH11" i="12"/>
  <c r="CI9" i="12"/>
  <c r="CH9" i="12"/>
  <c r="CG183" i="12"/>
  <c r="CF182" i="12"/>
  <c r="CE182" i="12"/>
  <c r="CF175" i="12"/>
  <c r="CE175" i="12"/>
  <c r="CF171" i="12"/>
  <c r="CE171" i="12"/>
  <c r="CF166" i="12"/>
  <c r="CE166" i="12"/>
  <c r="CF161" i="12"/>
  <c r="CE161" i="12"/>
  <c r="CF158" i="12"/>
  <c r="CE158" i="12"/>
  <c r="CF152" i="12"/>
  <c r="CE152" i="12"/>
  <c r="CF149" i="12"/>
  <c r="CE149" i="12"/>
  <c r="CF146" i="12"/>
  <c r="CE146" i="12"/>
  <c r="CF143" i="12"/>
  <c r="CE143" i="12"/>
  <c r="CF139" i="12"/>
  <c r="CE139" i="12"/>
  <c r="CF133" i="12"/>
  <c r="CE133" i="12"/>
  <c r="CF129" i="12"/>
  <c r="CE129" i="12"/>
  <c r="CF126" i="12"/>
  <c r="CE126" i="12"/>
  <c r="CF112" i="12"/>
  <c r="CE112" i="12"/>
  <c r="CF107" i="12"/>
  <c r="CE107" i="12"/>
  <c r="CF102" i="12"/>
  <c r="CF99" i="12"/>
  <c r="CE99" i="12"/>
  <c r="CF91" i="12"/>
  <c r="CE91" i="12"/>
  <c r="CF87" i="12"/>
  <c r="CE87" i="12"/>
  <c r="CF83" i="12"/>
  <c r="CF80" i="12"/>
  <c r="CE80" i="12"/>
  <c r="CF76" i="12"/>
  <c r="CE76" i="12"/>
  <c r="CF72" i="12"/>
  <c r="CE72" i="12"/>
  <c r="CF68" i="12"/>
  <c r="CE68" i="12"/>
  <c r="CF65" i="12"/>
  <c r="CE65" i="12"/>
  <c r="CF61" i="12"/>
  <c r="CE61" i="12"/>
  <c r="CF56" i="12"/>
  <c r="CE56" i="12"/>
  <c r="CF52" i="12"/>
  <c r="CE52" i="12"/>
  <c r="CF49" i="12"/>
  <c r="CE49" i="12"/>
  <c r="CF44" i="12"/>
  <c r="CE44" i="12"/>
  <c r="CF40" i="12"/>
  <c r="CE40" i="12"/>
  <c r="CF32" i="12"/>
  <c r="CE32" i="12"/>
  <c r="CF27" i="12"/>
  <c r="CE27" i="12"/>
  <c r="CF22" i="12"/>
  <c r="CE22" i="12"/>
  <c r="CF17" i="12"/>
  <c r="CE17" i="12"/>
  <c r="CF14" i="12"/>
  <c r="CE14" i="12"/>
  <c r="CF11" i="12"/>
  <c r="CE11" i="12"/>
  <c r="CF9" i="12"/>
  <c r="CE9" i="12"/>
  <c r="F129" i="7" l="1"/>
  <c r="CH8" i="12"/>
  <c r="CH188" i="12" s="1"/>
  <c r="D127" i="7" s="1"/>
  <c r="CP188" i="12"/>
  <c r="CI8" i="12"/>
  <c r="CI188" i="12" s="1"/>
  <c r="E127" i="7" s="1"/>
  <c r="F127" i="7" s="1"/>
  <c r="CL8" i="12"/>
  <c r="CL188" i="12" s="1"/>
  <c r="E128" i="7" s="1"/>
  <c r="CK8" i="12"/>
  <c r="CK188" i="12" s="1"/>
  <c r="D128" i="7" s="1"/>
  <c r="CM9" i="12"/>
  <c r="CJ9" i="12"/>
  <c r="CF8" i="12"/>
  <c r="CF188" i="12" s="1"/>
  <c r="E126" i="7" s="1"/>
  <c r="CG182" i="12"/>
  <c r="CE8" i="12"/>
  <c r="CE188" i="12" s="1"/>
  <c r="D126" i="7" s="1"/>
  <c r="F128" i="7" l="1"/>
  <c r="CJ8" i="12"/>
  <c r="CM8" i="12"/>
  <c r="CJ188" i="12"/>
  <c r="CM188" i="12"/>
  <c r="F126" i="7"/>
  <c r="CG188" i="12"/>
  <c r="CD140" i="12"/>
  <c r="CD186" i="12"/>
  <c r="CC182" i="12"/>
  <c r="CB182" i="12"/>
  <c r="CC175" i="12"/>
  <c r="CB175" i="12"/>
  <c r="CD172" i="12"/>
  <c r="CC171" i="12"/>
  <c r="CB171" i="12"/>
  <c r="CD167" i="12"/>
  <c r="CC166" i="12"/>
  <c r="CB166" i="12"/>
  <c r="CD162" i="12"/>
  <c r="CC161" i="12"/>
  <c r="CB161" i="12"/>
  <c r="CD161" i="12" s="1"/>
  <c r="CD159" i="12"/>
  <c r="CC158" i="12"/>
  <c r="CB158" i="12"/>
  <c r="CD153" i="12"/>
  <c r="CC152" i="12"/>
  <c r="CB152" i="12"/>
  <c r="CD150" i="12"/>
  <c r="CC149" i="12"/>
  <c r="CB149" i="12"/>
  <c r="CD147" i="12"/>
  <c r="CC146" i="12"/>
  <c r="CB146" i="12"/>
  <c r="CD144" i="12"/>
  <c r="CC143" i="12"/>
  <c r="CB143" i="12"/>
  <c r="CC139" i="12"/>
  <c r="CB139" i="12"/>
  <c r="CD134" i="12"/>
  <c r="CC133" i="12"/>
  <c r="CB133" i="12"/>
  <c r="CD130" i="12"/>
  <c r="CC129" i="12"/>
  <c r="CB129" i="12"/>
  <c r="CD127" i="12"/>
  <c r="CC126" i="12"/>
  <c r="CB126" i="12"/>
  <c r="CD113" i="12"/>
  <c r="CC112" i="12"/>
  <c r="CB112" i="12"/>
  <c r="CD108" i="12"/>
  <c r="CC107" i="12"/>
  <c r="CB107" i="12"/>
  <c r="CD103" i="12"/>
  <c r="CC102" i="12"/>
  <c r="CB102" i="12"/>
  <c r="CD100" i="12"/>
  <c r="CC99" i="12"/>
  <c r="CB99" i="12"/>
  <c r="CD92" i="12"/>
  <c r="CC91" i="12"/>
  <c r="CB91" i="12"/>
  <c r="CD88" i="12"/>
  <c r="CC87" i="12"/>
  <c r="CB87" i="12"/>
  <c r="CD84" i="12"/>
  <c r="CC83" i="12"/>
  <c r="CB83" i="12"/>
  <c r="CD81" i="12"/>
  <c r="CC80" i="12"/>
  <c r="CB80" i="12"/>
  <c r="CD77" i="12"/>
  <c r="CC76" i="12"/>
  <c r="CB76" i="12"/>
  <c r="CD73" i="12"/>
  <c r="CC72" i="12"/>
  <c r="CB72" i="12"/>
  <c r="CD69" i="12"/>
  <c r="CC68" i="12"/>
  <c r="CB68" i="12"/>
  <c r="CD66" i="12"/>
  <c r="CC65" i="12"/>
  <c r="CB65" i="12"/>
  <c r="CD62" i="12"/>
  <c r="CC61" i="12"/>
  <c r="CB61" i="12"/>
  <c r="CD57" i="12"/>
  <c r="CC56" i="12"/>
  <c r="CB56" i="12"/>
  <c r="CD53" i="12"/>
  <c r="CC52" i="12"/>
  <c r="CB52" i="12"/>
  <c r="CD50" i="12"/>
  <c r="CC49" i="12"/>
  <c r="CB49" i="12"/>
  <c r="CD45" i="12"/>
  <c r="CC44" i="12"/>
  <c r="CB44" i="12"/>
  <c r="CD41" i="12"/>
  <c r="CC40" i="12"/>
  <c r="CB40" i="12"/>
  <c r="CD33" i="12"/>
  <c r="CC32" i="12"/>
  <c r="CB32" i="12"/>
  <c r="CC27" i="12"/>
  <c r="CB27" i="12"/>
  <c r="CD23" i="12"/>
  <c r="CC22" i="12"/>
  <c r="CB22" i="12"/>
  <c r="CD18" i="12"/>
  <c r="CC17" i="12"/>
  <c r="CB17" i="12"/>
  <c r="CD15" i="12"/>
  <c r="CC14" i="12"/>
  <c r="CB14" i="12"/>
  <c r="CD12" i="12"/>
  <c r="CC11" i="12"/>
  <c r="CB11" i="12"/>
  <c r="BZ10" i="12"/>
  <c r="BY10" i="12"/>
  <c r="BZ9" i="12"/>
  <c r="BY9" i="12"/>
  <c r="CA29" i="12"/>
  <c r="BZ182" i="12"/>
  <c r="BY182" i="12"/>
  <c r="BZ171" i="12"/>
  <c r="BY171" i="12"/>
  <c r="BZ161" i="12"/>
  <c r="BY161" i="12"/>
  <c r="BZ158" i="12"/>
  <c r="BY158" i="12"/>
  <c r="BZ152" i="12"/>
  <c r="BY152" i="12"/>
  <c r="BZ112" i="12"/>
  <c r="BY112" i="12"/>
  <c r="BZ102" i="12"/>
  <c r="BY102" i="12"/>
  <c r="BZ99" i="12"/>
  <c r="BY99" i="12"/>
  <c r="BZ87" i="12"/>
  <c r="BY87" i="12"/>
  <c r="BZ83" i="12"/>
  <c r="BY83" i="12"/>
  <c r="BZ80" i="12"/>
  <c r="BY80" i="12"/>
  <c r="BZ76" i="12"/>
  <c r="BY76" i="12"/>
  <c r="BZ68" i="12"/>
  <c r="BY68" i="12"/>
  <c r="BZ65" i="12"/>
  <c r="BY65" i="12"/>
  <c r="BZ52" i="12"/>
  <c r="BY52" i="12"/>
  <c r="BZ49" i="12"/>
  <c r="BY49" i="12"/>
  <c r="BZ44" i="12"/>
  <c r="BY44" i="12"/>
  <c r="BZ40" i="12"/>
  <c r="BY40" i="12"/>
  <c r="BZ32" i="12"/>
  <c r="BY32" i="12"/>
  <c r="BY27" i="12"/>
  <c r="CA27" i="12" s="1"/>
  <c r="BZ22" i="12"/>
  <c r="BY22" i="12"/>
  <c r="BZ17" i="12"/>
  <c r="BY17" i="12"/>
  <c r="BZ14" i="12"/>
  <c r="BY14" i="12"/>
  <c r="BZ11" i="12"/>
  <c r="BY11" i="12"/>
  <c r="BV27" i="12"/>
  <c r="BX27" i="12" s="1"/>
  <c r="BX28" i="12"/>
  <c r="BW182" i="12"/>
  <c r="BV182" i="12"/>
  <c r="BW171" i="12"/>
  <c r="BV171" i="12"/>
  <c r="BW161" i="12"/>
  <c r="BV161" i="12"/>
  <c r="BW158" i="12"/>
  <c r="BV158" i="12"/>
  <c r="BW152" i="12"/>
  <c r="BV152" i="12"/>
  <c r="BW112" i="12"/>
  <c r="BV112" i="12"/>
  <c r="BW102" i="12"/>
  <c r="BV102" i="12"/>
  <c r="BW99" i="12"/>
  <c r="BV99" i="12"/>
  <c r="BW87" i="12"/>
  <c r="BV87" i="12"/>
  <c r="BW83" i="12"/>
  <c r="BV83" i="12"/>
  <c r="BW80" i="12"/>
  <c r="BV80" i="12"/>
  <c r="BW76" i="12"/>
  <c r="BV76" i="12"/>
  <c r="BW68" i="12"/>
  <c r="BV68" i="12"/>
  <c r="BW65" i="12"/>
  <c r="BV65" i="12"/>
  <c r="BW52" i="12"/>
  <c r="BV52" i="12"/>
  <c r="BW49" i="12"/>
  <c r="BV49" i="12"/>
  <c r="BW44" i="12"/>
  <c r="BV44" i="12"/>
  <c r="BW40" i="12"/>
  <c r="BV40" i="12"/>
  <c r="BW32" i="12"/>
  <c r="BV32" i="12"/>
  <c r="BW22" i="12"/>
  <c r="BV22" i="12"/>
  <c r="BW17" i="12"/>
  <c r="BV17" i="12"/>
  <c r="BW14" i="12"/>
  <c r="BV14" i="12"/>
  <c r="BW11" i="12"/>
  <c r="BV11" i="12"/>
  <c r="BW9" i="12"/>
  <c r="BV9" i="12"/>
  <c r="BT175" i="12"/>
  <c r="BS175" i="12"/>
  <c r="BU183" i="12"/>
  <c r="BT27" i="12"/>
  <c r="BS27" i="12"/>
  <c r="BT182" i="12"/>
  <c r="BS182" i="12"/>
  <c r="BT171" i="12"/>
  <c r="BS171" i="12"/>
  <c r="BT161" i="12"/>
  <c r="BS161" i="12"/>
  <c r="BT158" i="12"/>
  <c r="BS158" i="12"/>
  <c r="BT152" i="12"/>
  <c r="BS152" i="12"/>
  <c r="BT112" i="12"/>
  <c r="BS112" i="12"/>
  <c r="BT102" i="12"/>
  <c r="BS102" i="12"/>
  <c r="BT99" i="12"/>
  <c r="BS99" i="12"/>
  <c r="BT87" i="12"/>
  <c r="BS87" i="12"/>
  <c r="BT83" i="12"/>
  <c r="BS83" i="12"/>
  <c r="BT80" i="12"/>
  <c r="BS80" i="12"/>
  <c r="BT76" i="12"/>
  <c r="BS76" i="12"/>
  <c r="BT68" i="12"/>
  <c r="BS68" i="12"/>
  <c r="BT65" i="12"/>
  <c r="BS65" i="12"/>
  <c r="BT52" i="12"/>
  <c r="BS52" i="12"/>
  <c r="BT49" i="12"/>
  <c r="BS49" i="12"/>
  <c r="BT44" i="12"/>
  <c r="BS44" i="12"/>
  <c r="BT40" i="12"/>
  <c r="BS40" i="12"/>
  <c r="BT32" i="12"/>
  <c r="BS32" i="12"/>
  <c r="BT22" i="12"/>
  <c r="BS22" i="12"/>
  <c r="BT17" i="12"/>
  <c r="BS17" i="12"/>
  <c r="BT14" i="12"/>
  <c r="BS14" i="12"/>
  <c r="BT11" i="12"/>
  <c r="BS11" i="12"/>
  <c r="J186" i="12"/>
  <c r="J135" i="12"/>
  <c r="J93" i="12"/>
  <c r="J78" i="12"/>
  <c r="AK73" i="12"/>
  <c r="AJ22" i="12"/>
  <c r="AI22" i="12"/>
  <c r="O43" i="8"/>
  <c r="AH183" i="12"/>
  <c r="G100" i="12"/>
  <c r="G33" i="12"/>
  <c r="B392" i="11"/>
  <c r="C392" i="11"/>
  <c r="B393" i="11"/>
  <c r="C393" i="11"/>
  <c r="B389" i="11"/>
  <c r="C389" i="11"/>
  <c r="B390" i="11"/>
  <c r="C390" i="11"/>
  <c r="B391" i="11"/>
  <c r="C391" i="11"/>
  <c r="C387" i="11"/>
  <c r="B14" i="11"/>
  <c r="C14" i="11"/>
  <c r="B15" i="11"/>
  <c r="C15" i="11"/>
  <c r="B16" i="11"/>
  <c r="C16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5" i="11"/>
  <c r="C55" i="11"/>
  <c r="B56" i="11"/>
  <c r="C56" i="11"/>
  <c r="B57" i="11"/>
  <c r="C57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6" i="11"/>
  <c r="C76" i="11"/>
  <c r="B77" i="11"/>
  <c r="C77" i="11"/>
  <c r="B78" i="11"/>
  <c r="C78" i="11"/>
  <c r="B79" i="11"/>
  <c r="C79" i="11"/>
  <c r="B80" i="11"/>
  <c r="C80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8" i="11"/>
  <c r="C98" i="11"/>
  <c r="B99" i="11"/>
  <c r="C99" i="11"/>
  <c r="B100" i="11"/>
  <c r="C100" i="11"/>
  <c r="B101" i="11"/>
  <c r="C101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8" i="11"/>
  <c r="C198" i="11"/>
  <c r="B199" i="11"/>
  <c r="C199" i="11"/>
  <c r="B200" i="11"/>
  <c r="C200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2" i="11"/>
  <c r="C382" i="11"/>
  <c r="B383" i="11"/>
  <c r="C383" i="11"/>
  <c r="B384" i="11"/>
  <c r="C384" i="11"/>
  <c r="B385" i="11"/>
  <c r="C385" i="11"/>
  <c r="B386" i="11"/>
  <c r="C386" i="11"/>
  <c r="B387" i="11"/>
  <c r="BA294" i="11"/>
  <c r="BB294" i="11"/>
  <c r="BK381" i="11"/>
  <c r="BJ381" i="11"/>
  <c r="BT8" i="12" l="1"/>
  <c r="BU175" i="12"/>
  <c r="CB8" i="12"/>
  <c r="CC8" i="12"/>
  <c r="CC188" i="12" s="1"/>
  <c r="E125" i="7" s="1"/>
  <c r="BS8" i="12"/>
  <c r="BS188" i="12" s="1"/>
  <c r="D122" i="7" s="1"/>
  <c r="CD83" i="12"/>
  <c r="CD129" i="12"/>
  <c r="BW8" i="12"/>
  <c r="BW188" i="12" s="1"/>
  <c r="E123" i="7" s="1"/>
  <c r="BZ8" i="12"/>
  <c r="BV8" i="12"/>
  <c r="BV188" i="12" s="1"/>
  <c r="D123" i="7" s="1"/>
  <c r="CD146" i="12"/>
  <c r="CD182" i="12"/>
  <c r="BY8" i="12"/>
  <c r="BY188" i="12" s="1"/>
  <c r="D124" i="7" s="1"/>
  <c r="CD158" i="12"/>
  <c r="CA10" i="12"/>
  <c r="CD44" i="12"/>
  <c r="CD65" i="12"/>
  <c r="CD76" i="12"/>
  <c r="CD99" i="12"/>
  <c r="CD112" i="12"/>
  <c r="CD32" i="12"/>
  <c r="CD68" i="12"/>
  <c r="CD22" i="12"/>
  <c r="CD61" i="12"/>
  <c r="CD139" i="12"/>
  <c r="D25" i="12"/>
  <c r="N43" i="8"/>
  <c r="CD171" i="12"/>
  <c r="CD166" i="12"/>
  <c r="CD152" i="12"/>
  <c r="CD149" i="12"/>
  <c r="CD143" i="12"/>
  <c r="CD133" i="12"/>
  <c r="CD126" i="12"/>
  <c r="CD107" i="12"/>
  <c r="CD102" i="12"/>
  <c r="CD91" i="12"/>
  <c r="CD87" i="12"/>
  <c r="CD80" i="12"/>
  <c r="CD72" i="12"/>
  <c r="CD56" i="12"/>
  <c r="CD52" i="12"/>
  <c r="CD49" i="12"/>
  <c r="CD40" i="12"/>
  <c r="CD17" i="12"/>
  <c r="CD14" i="12"/>
  <c r="CD11" i="12"/>
  <c r="BX9" i="12"/>
  <c r="BU182" i="12"/>
  <c r="BT188" i="12"/>
  <c r="E122" i="7" s="1"/>
  <c r="BN350" i="11"/>
  <c r="BM350" i="11"/>
  <c r="BO351" i="11"/>
  <c r="BO343" i="11"/>
  <c r="BN342" i="11"/>
  <c r="BM342" i="11"/>
  <c r="BN321" i="11"/>
  <c r="BO321" i="11" s="1"/>
  <c r="BM321" i="11"/>
  <c r="BO314" i="11"/>
  <c r="BN313" i="11"/>
  <c r="BM313" i="11"/>
  <c r="BO275" i="11"/>
  <c r="BN274" i="11"/>
  <c r="BM274" i="11"/>
  <c r="BM240" i="11"/>
  <c r="BM197" i="11"/>
  <c r="BO197" i="11" s="1"/>
  <c r="BM184" i="11"/>
  <c r="BO184" i="11" s="1"/>
  <c r="BN160" i="11"/>
  <c r="BM160" i="11"/>
  <c r="BO160" i="11"/>
  <c r="BO161" i="11"/>
  <c r="BN102" i="11"/>
  <c r="BM102" i="11"/>
  <c r="BO102" i="11" s="1"/>
  <c r="BO103" i="11"/>
  <c r="BN17" i="11"/>
  <c r="BM17" i="11"/>
  <c r="BO18" i="11"/>
  <c r="I398" i="8"/>
  <c r="I394" i="8"/>
  <c r="I395" i="8"/>
  <c r="I396" i="8"/>
  <c r="I397" i="8"/>
  <c r="AY101" i="10"/>
  <c r="DW390" i="10"/>
  <c r="DW375" i="10"/>
  <c r="DW384" i="10"/>
  <c r="DW288" i="10"/>
  <c r="DW57" i="10"/>
  <c r="CD8" i="12" l="1"/>
  <c r="BO274" i="11"/>
  <c r="BO342" i="11"/>
  <c r="BO350" i="11"/>
  <c r="BO313" i="11"/>
  <c r="BO17" i="11"/>
  <c r="D12" i="10"/>
  <c r="CB188" i="12"/>
  <c r="D125" i="7" s="1"/>
  <c r="F125" i="7" s="1"/>
  <c r="CA8" i="12"/>
  <c r="BZ188" i="12"/>
  <c r="E124" i="7" s="1"/>
  <c r="BX8" i="12"/>
  <c r="F122" i="7"/>
  <c r="BX188" i="12"/>
  <c r="F123" i="7"/>
  <c r="BU188" i="12"/>
  <c r="BU8" i="12"/>
  <c r="FY57" i="10"/>
  <c r="FX55" i="10"/>
  <c r="FW55" i="10"/>
  <c r="FW8" i="10" s="1"/>
  <c r="FW395" i="10" s="1"/>
  <c r="D69" i="7" s="1"/>
  <c r="FX135" i="10"/>
  <c r="FX10" i="10"/>
  <c r="FY10" i="10" s="1"/>
  <c r="FW10" i="10"/>
  <c r="FX9" i="10"/>
  <c r="FW9" i="10"/>
  <c r="BI383" i="10"/>
  <c r="BI278" i="10"/>
  <c r="BI214" i="10"/>
  <c r="BI184" i="10"/>
  <c r="BI123" i="10"/>
  <c r="BI102" i="10"/>
  <c r="FV136" i="10"/>
  <c r="FU135" i="10"/>
  <c r="FU8" i="10" s="1"/>
  <c r="FU395" i="10" s="1"/>
  <c r="FT135" i="10"/>
  <c r="FT8" i="10" s="1"/>
  <c r="FT395" i="10" s="1"/>
  <c r="D68" i="7" s="1"/>
  <c r="FU10" i="10"/>
  <c r="FT10" i="10"/>
  <c r="FU9" i="10"/>
  <c r="FT9" i="10"/>
  <c r="FS198" i="10"/>
  <c r="FS147" i="10"/>
  <c r="FS74" i="10"/>
  <c r="FR389" i="10"/>
  <c r="FQ389" i="10"/>
  <c r="FR382" i="10"/>
  <c r="FQ382" i="10"/>
  <c r="FR373" i="10"/>
  <c r="FQ373" i="10"/>
  <c r="FR360" i="10"/>
  <c r="FQ360" i="10"/>
  <c r="FR353" i="10"/>
  <c r="FQ353" i="10"/>
  <c r="FR344" i="10"/>
  <c r="FQ344" i="10"/>
  <c r="FR335" i="10"/>
  <c r="FQ335" i="10"/>
  <c r="FR325" i="10"/>
  <c r="FQ325" i="10"/>
  <c r="FR316" i="10"/>
  <c r="FQ316" i="10"/>
  <c r="FR308" i="10"/>
  <c r="FQ308" i="10"/>
  <c r="FR298" i="10"/>
  <c r="FQ298" i="10"/>
  <c r="FR287" i="10"/>
  <c r="FQ287" i="10"/>
  <c r="FR277" i="10"/>
  <c r="FS277" i="10" s="1"/>
  <c r="FQ277" i="10"/>
  <c r="FR269" i="10"/>
  <c r="FQ269" i="10"/>
  <c r="FR255" i="10"/>
  <c r="FQ255" i="10"/>
  <c r="FR242" i="10"/>
  <c r="FQ242" i="10"/>
  <c r="FR229" i="10"/>
  <c r="FS229" i="10" s="1"/>
  <c r="FQ229" i="10"/>
  <c r="FS223" i="10"/>
  <c r="FR222" i="10"/>
  <c r="FQ222" i="10"/>
  <c r="FR213" i="10"/>
  <c r="FQ213" i="10"/>
  <c r="FR201" i="10"/>
  <c r="FQ201" i="10"/>
  <c r="FR197" i="10"/>
  <c r="FQ197" i="10"/>
  <c r="FR183" i="10"/>
  <c r="FQ183" i="10"/>
  <c r="FR170" i="10"/>
  <c r="FQ170" i="10"/>
  <c r="FR157" i="10"/>
  <c r="FQ157" i="10"/>
  <c r="FR146" i="10"/>
  <c r="FQ146" i="10"/>
  <c r="FS136" i="10"/>
  <c r="FR135" i="10"/>
  <c r="FQ135" i="10"/>
  <c r="FR122" i="10"/>
  <c r="FQ122" i="10"/>
  <c r="FR113" i="10"/>
  <c r="FS113" i="10" s="1"/>
  <c r="FQ113" i="10"/>
  <c r="FR101" i="10"/>
  <c r="FQ101" i="10"/>
  <c r="FR96" i="10"/>
  <c r="FS96" i="10" s="1"/>
  <c r="FQ96" i="10"/>
  <c r="FR79" i="10"/>
  <c r="FQ79" i="10"/>
  <c r="FR73" i="10"/>
  <c r="FQ73" i="10"/>
  <c r="FR55" i="10"/>
  <c r="FQ55" i="10"/>
  <c r="FR50" i="10"/>
  <c r="FQ50" i="10"/>
  <c r="FR38" i="10"/>
  <c r="FQ38" i="10"/>
  <c r="FR24" i="10"/>
  <c r="FQ24" i="10"/>
  <c r="FR15" i="10"/>
  <c r="FQ15" i="10"/>
  <c r="FR11" i="10"/>
  <c r="FQ11" i="10"/>
  <c r="FR10" i="10"/>
  <c r="FQ10" i="10"/>
  <c r="FR9" i="10"/>
  <c r="FQ9" i="10"/>
  <c r="FO157" i="10"/>
  <c r="FP390" i="10"/>
  <c r="FO389" i="10"/>
  <c r="FN389" i="10"/>
  <c r="FP383" i="10"/>
  <c r="FO382" i="10"/>
  <c r="FN382" i="10"/>
  <c r="FO373" i="10"/>
  <c r="FN373" i="10"/>
  <c r="FO360" i="10"/>
  <c r="FN360" i="10"/>
  <c r="FO353" i="10"/>
  <c r="FN353" i="10"/>
  <c r="FO344" i="10"/>
  <c r="FN344" i="10"/>
  <c r="FO335" i="10"/>
  <c r="FN335" i="10"/>
  <c r="FO325" i="10"/>
  <c r="FN325" i="10"/>
  <c r="FP317" i="10"/>
  <c r="FO316" i="10"/>
  <c r="FN316" i="10"/>
  <c r="FO308" i="10"/>
  <c r="FN308" i="10"/>
  <c r="FO298" i="10"/>
  <c r="FN298" i="10"/>
  <c r="FP288" i="10"/>
  <c r="FO287" i="10"/>
  <c r="FN287" i="10"/>
  <c r="FO277" i="10"/>
  <c r="FN277" i="10"/>
  <c r="FO269" i="10"/>
  <c r="FN269" i="10"/>
  <c r="FO255" i="10"/>
  <c r="FN255" i="10"/>
  <c r="FP243" i="10"/>
  <c r="FO242" i="10"/>
  <c r="FN242" i="10"/>
  <c r="FO229" i="10"/>
  <c r="FN229" i="10"/>
  <c r="FP223" i="10"/>
  <c r="FO222" i="10"/>
  <c r="FN222" i="10"/>
  <c r="FP214" i="10"/>
  <c r="FO213" i="10"/>
  <c r="FN213" i="10"/>
  <c r="FO201" i="10"/>
  <c r="FN201" i="10"/>
  <c r="FO197" i="10"/>
  <c r="FN197" i="10"/>
  <c r="FO183" i="10"/>
  <c r="FN183" i="10"/>
  <c r="FP171" i="10"/>
  <c r="FO170" i="10"/>
  <c r="FN170" i="10"/>
  <c r="FN157" i="10"/>
  <c r="FO146" i="10"/>
  <c r="FN146" i="10"/>
  <c r="FP136" i="10"/>
  <c r="FO135" i="10"/>
  <c r="FN135" i="10"/>
  <c r="FO122" i="10"/>
  <c r="FN122" i="10"/>
  <c r="FO113" i="10"/>
  <c r="FN113" i="10"/>
  <c r="FO101" i="10"/>
  <c r="FN101" i="10"/>
  <c r="FO96" i="10"/>
  <c r="FN96" i="10"/>
  <c r="FO79" i="10"/>
  <c r="FN79" i="10"/>
  <c r="FO73" i="10"/>
  <c r="FN73" i="10"/>
  <c r="FP56" i="10"/>
  <c r="FO55" i="10"/>
  <c r="FN55" i="10"/>
  <c r="FP51" i="10"/>
  <c r="FO50" i="10"/>
  <c r="FN50" i="10"/>
  <c r="FO38" i="10"/>
  <c r="FN38" i="10"/>
  <c r="FO24" i="10"/>
  <c r="FN24" i="10"/>
  <c r="FO15" i="10"/>
  <c r="FN15" i="10"/>
  <c r="FO11" i="10"/>
  <c r="FN11" i="10"/>
  <c r="FO10" i="10"/>
  <c r="FN10" i="10"/>
  <c r="FO9" i="10"/>
  <c r="FN9" i="10"/>
  <c r="FM393" i="10"/>
  <c r="FM390" i="10"/>
  <c r="FL389" i="10"/>
  <c r="FK389" i="10"/>
  <c r="FM383" i="10"/>
  <c r="FL382" i="10"/>
  <c r="FK382" i="10"/>
  <c r="FM374" i="10"/>
  <c r="FL373" i="10"/>
  <c r="FK373" i="10"/>
  <c r="FM361" i="10"/>
  <c r="FL360" i="10"/>
  <c r="FK360" i="10"/>
  <c r="FM354" i="10"/>
  <c r="FL353" i="10"/>
  <c r="FK353" i="10"/>
  <c r="FM345" i="10"/>
  <c r="FL344" i="10"/>
  <c r="FK344" i="10"/>
  <c r="FM336" i="10"/>
  <c r="FL335" i="10"/>
  <c r="FK335" i="10"/>
  <c r="FL325" i="10"/>
  <c r="FK325" i="10"/>
  <c r="FM317" i="10"/>
  <c r="FL316" i="10"/>
  <c r="FK316" i="10"/>
  <c r="FM309" i="10"/>
  <c r="FL308" i="10"/>
  <c r="FK308" i="10"/>
  <c r="FM299" i="10"/>
  <c r="FL298" i="10"/>
  <c r="FK298" i="10"/>
  <c r="FM288" i="10"/>
  <c r="FL287" i="10"/>
  <c r="FK287" i="10"/>
  <c r="FM278" i="10"/>
  <c r="FL277" i="10"/>
  <c r="FK277" i="10"/>
  <c r="FM270" i="10"/>
  <c r="FL269" i="10"/>
  <c r="FK269" i="10"/>
  <c r="FM256" i="10"/>
  <c r="FL255" i="10"/>
  <c r="FK255" i="10"/>
  <c r="FM243" i="10"/>
  <c r="FL242" i="10"/>
  <c r="FK242" i="10"/>
  <c r="FM230" i="10"/>
  <c r="FL229" i="10"/>
  <c r="FK229" i="10"/>
  <c r="FM223" i="10"/>
  <c r="FL222" i="10"/>
  <c r="FK222" i="10"/>
  <c r="FM214" i="10"/>
  <c r="FL213" i="10"/>
  <c r="FK213" i="10"/>
  <c r="FM202" i="10"/>
  <c r="FL201" i="10"/>
  <c r="FK201" i="10"/>
  <c r="FM198" i="10"/>
  <c r="FL197" i="10"/>
  <c r="FK197" i="10"/>
  <c r="FM184" i="10"/>
  <c r="FL183" i="10"/>
  <c r="FK183" i="10"/>
  <c r="FM171" i="10"/>
  <c r="FL170" i="10"/>
  <c r="FK170" i="10"/>
  <c r="FM158" i="10"/>
  <c r="FL157" i="10"/>
  <c r="FK157" i="10"/>
  <c r="FL146" i="10"/>
  <c r="FK146" i="10"/>
  <c r="FM136" i="10"/>
  <c r="FL135" i="10"/>
  <c r="FK135" i="10"/>
  <c r="FM123" i="10"/>
  <c r="FL122" i="10"/>
  <c r="FK122" i="10"/>
  <c r="FL113" i="10"/>
  <c r="FK113" i="10"/>
  <c r="FM102" i="10"/>
  <c r="FL101" i="10"/>
  <c r="FK101" i="10"/>
  <c r="FL96" i="10"/>
  <c r="FK96" i="10"/>
  <c r="FM80" i="10"/>
  <c r="FL79" i="10"/>
  <c r="FK79" i="10"/>
  <c r="FM74" i="10"/>
  <c r="FL73" i="10"/>
  <c r="FK73" i="10"/>
  <c r="FM56" i="10"/>
  <c r="FL55" i="10"/>
  <c r="FK55" i="10"/>
  <c r="FM51" i="10"/>
  <c r="FL50" i="10"/>
  <c r="FK50" i="10"/>
  <c r="FM39" i="10"/>
  <c r="FL38" i="10"/>
  <c r="FK38" i="10"/>
  <c r="FM25" i="10"/>
  <c r="FL24" i="10"/>
  <c r="FK24" i="10"/>
  <c r="FM16" i="10"/>
  <c r="FL15" i="10"/>
  <c r="FK15" i="10"/>
  <c r="FM12" i="10"/>
  <c r="FL11" i="10"/>
  <c r="FK11" i="10"/>
  <c r="FL10" i="10"/>
  <c r="FK10" i="10"/>
  <c r="FL9" i="10"/>
  <c r="FK9" i="10"/>
  <c r="FJ393" i="10"/>
  <c r="FJ374" i="10"/>
  <c r="FJ390" i="10"/>
  <c r="FI389" i="10"/>
  <c r="FH389" i="10"/>
  <c r="FJ383" i="10"/>
  <c r="FI382" i="10"/>
  <c r="FH382" i="10"/>
  <c r="FI373" i="10"/>
  <c r="FH373" i="10"/>
  <c r="FJ361" i="10"/>
  <c r="FI360" i="10"/>
  <c r="FH360" i="10"/>
  <c r="FJ354" i="10"/>
  <c r="FI353" i="10"/>
  <c r="FH353" i="10"/>
  <c r="FJ345" i="10"/>
  <c r="FI344" i="10"/>
  <c r="FH344" i="10"/>
  <c r="FJ336" i="10"/>
  <c r="FI335" i="10"/>
  <c r="FH335" i="10"/>
  <c r="FJ326" i="10"/>
  <c r="FI325" i="10"/>
  <c r="FH325" i="10"/>
  <c r="FJ317" i="10"/>
  <c r="FI316" i="10"/>
  <c r="FH316" i="10"/>
  <c r="FJ309" i="10"/>
  <c r="FI308" i="10"/>
  <c r="FH308" i="10"/>
  <c r="FJ299" i="10"/>
  <c r="FI298" i="10"/>
  <c r="FH298" i="10"/>
  <c r="FJ288" i="10"/>
  <c r="FI287" i="10"/>
  <c r="FH287" i="10"/>
  <c r="FJ278" i="10"/>
  <c r="FI277" i="10"/>
  <c r="FH277" i="10"/>
  <c r="FJ270" i="10"/>
  <c r="FI269" i="10"/>
  <c r="FH269" i="10"/>
  <c r="FJ256" i="10"/>
  <c r="FI255" i="10"/>
  <c r="FH255" i="10"/>
  <c r="FJ243" i="10"/>
  <c r="FI242" i="10"/>
  <c r="FH242" i="10"/>
  <c r="FJ230" i="10"/>
  <c r="FI229" i="10"/>
  <c r="FH229" i="10"/>
  <c r="FJ223" i="10"/>
  <c r="FI222" i="10"/>
  <c r="FH222" i="10"/>
  <c r="FJ214" i="10"/>
  <c r="FI213" i="10"/>
  <c r="FH213" i="10"/>
  <c r="FJ202" i="10"/>
  <c r="FI201" i="10"/>
  <c r="FH201" i="10"/>
  <c r="FJ198" i="10"/>
  <c r="FI197" i="10"/>
  <c r="FH197" i="10"/>
  <c r="FJ184" i="10"/>
  <c r="FI183" i="10"/>
  <c r="FH183" i="10"/>
  <c r="FJ171" i="10"/>
  <c r="FI170" i="10"/>
  <c r="FH170" i="10"/>
  <c r="FJ158" i="10"/>
  <c r="FI157" i="10"/>
  <c r="FH157" i="10"/>
  <c r="FJ147" i="10"/>
  <c r="FI146" i="10"/>
  <c r="FH146" i="10"/>
  <c r="FJ136" i="10"/>
  <c r="FI135" i="10"/>
  <c r="FH135" i="10"/>
  <c r="FJ123" i="10"/>
  <c r="FI122" i="10"/>
  <c r="FH122" i="10"/>
  <c r="FJ114" i="10"/>
  <c r="FI113" i="10"/>
  <c r="FH113" i="10"/>
  <c r="FJ102" i="10"/>
  <c r="FI101" i="10"/>
  <c r="FH101" i="10"/>
  <c r="FJ97" i="10"/>
  <c r="FJ96" i="10" s="1"/>
  <c r="FI96" i="10"/>
  <c r="FH96" i="10"/>
  <c r="FJ80" i="10"/>
  <c r="FI79" i="10"/>
  <c r="FH79" i="10"/>
  <c r="FJ74" i="10"/>
  <c r="FI73" i="10"/>
  <c r="FH73" i="10"/>
  <c r="FJ56" i="10"/>
  <c r="FI55" i="10"/>
  <c r="FH55" i="10"/>
  <c r="FJ51" i="10"/>
  <c r="FI50" i="10"/>
  <c r="FH50" i="10"/>
  <c r="FJ39" i="10"/>
  <c r="FI38" i="10"/>
  <c r="FH38" i="10"/>
  <c r="FJ25" i="10"/>
  <c r="FI24" i="10"/>
  <c r="FH24" i="10"/>
  <c r="FJ16" i="10"/>
  <c r="FI15" i="10"/>
  <c r="FH15" i="10"/>
  <c r="FJ12" i="10"/>
  <c r="FI11" i="10"/>
  <c r="FH11" i="10"/>
  <c r="FI10" i="10"/>
  <c r="FH10" i="10"/>
  <c r="FI9" i="10"/>
  <c r="FH9" i="10"/>
  <c r="FF389" i="10"/>
  <c r="FE389" i="10"/>
  <c r="FF382" i="10"/>
  <c r="FE382" i="10"/>
  <c r="FF373" i="10"/>
  <c r="FE373" i="10"/>
  <c r="FF360" i="10"/>
  <c r="FE360" i="10"/>
  <c r="FF353" i="10"/>
  <c r="FE353" i="10"/>
  <c r="FF344" i="10"/>
  <c r="FE344" i="10"/>
  <c r="FF335" i="10"/>
  <c r="FE335" i="10"/>
  <c r="FF325" i="10"/>
  <c r="FE325" i="10"/>
  <c r="FF316" i="10"/>
  <c r="FE316" i="10"/>
  <c r="FF308" i="10"/>
  <c r="FE308" i="10"/>
  <c r="FF298" i="10"/>
  <c r="FE298" i="10"/>
  <c r="FF287" i="10"/>
  <c r="FE287" i="10"/>
  <c r="FF277" i="10"/>
  <c r="FE277" i="10"/>
  <c r="FF269" i="10"/>
  <c r="FE269" i="10"/>
  <c r="FF255" i="10"/>
  <c r="FE255" i="10"/>
  <c r="FF242" i="10"/>
  <c r="FE242" i="10"/>
  <c r="FF229" i="10"/>
  <c r="FE229" i="10"/>
  <c r="FF222" i="10"/>
  <c r="FE222" i="10"/>
  <c r="FF213" i="10"/>
  <c r="FE213" i="10"/>
  <c r="FF201" i="10"/>
  <c r="FE201" i="10"/>
  <c r="FF197" i="10"/>
  <c r="FE197" i="10"/>
  <c r="FF183" i="10"/>
  <c r="FE183" i="10"/>
  <c r="FF170" i="10"/>
  <c r="FE170" i="10"/>
  <c r="FF157" i="10"/>
  <c r="FE157" i="10"/>
  <c r="FF146" i="10"/>
  <c r="FE146" i="10"/>
  <c r="FF135" i="10"/>
  <c r="FE135" i="10"/>
  <c r="FF122" i="10"/>
  <c r="FE122" i="10"/>
  <c r="FF113" i="10"/>
  <c r="FE113" i="10"/>
  <c r="FF101" i="10"/>
  <c r="FE101" i="10"/>
  <c r="FF96" i="10"/>
  <c r="FE96" i="10"/>
  <c r="FF79" i="10"/>
  <c r="FE79" i="10"/>
  <c r="FF73" i="10"/>
  <c r="FE73" i="10"/>
  <c r="FF55" i="10"/>
  <c r="FE55" i="10"/>
  <c r="FF50" i="10"/>
  <c r="FE50" i="10"/>
  <c r="FF38" i="10"/>
  <c r="FE38" i="10"/>
  <c r="FF24" i="10"/>
  <c r="FE24" i="10"/>
  <c r="FF15" i="10"/>
  <c r="FE15" i="10"/>
  <c r="FF11" i="10"/>
  <c r="FE11" i="10"/>
  <c r="FF10" i="10"/>
  <c r="FE10" i="10"/>
  <c r="FF9" i="10"/>
  <c r="FE9" i="10"/>
  <c r="FC389" i="10"/>
  <c r="FB389" i="10"/>
  <c r="FC382" i="10"/>
  <c r="FB382" i="10"/>
  <c r="FC373" i="10"/>
  <c r="FB373" i="10"/>
  <c r="FC360" i="10"/>
  <c r="FB360" i="10"/>
  <c r="FC353" i="10"/>
  <c r="FB353" i="10"/>
  <c r="FC344" i="10"/>
  <c r="FB344" i="10"/>
  <c r="FC335" i="10"/>
  <c r="FB335" i="10"/>
  <c r="FC325" i="10"/>
  <c r="FB325" i="10"/>
  <c r="FC316" i="10"/>
  <c r="FB316" i="10"/>
  <c r="FC308" i="10"/>
  <c r="FB308" i="10"/>
  <c r="FC298" i="10"/>
  <c r="FB298" i="10"/>
  <c r="FC287" i="10"/>
  <c r="FB287" i="10"/>
  <c r="FC277" i="10"/>
  <c r="FB277" i="10"/>
  <c r="FC269" i="10"/>
  <c r="FB269" i="10"/>
  <c r="FC255" i="10"/>
  <c r="FB255" i="10"/>
  <c r="FC242" i="10"/>
  <c r="FB242" i="10"/>
  <c r="FC229" i="10"/>
  <c r="FB229" i="10"/>
  <c r="FC222" i="10"/>
  <c r="FB222" i="10"/>
  <c r="FC213" i="10"/>
  <c r="FB213" i="10"/>
  <c r="FC201" i="10"/>
  <c r="FB201" i="10"/>
  <c r="FC197" i="10"/>
  <c r="FB197" i="10"/>
  <c r="FC183" i="10"/>
  <c r="FB183" i="10"/>
  <c r="FC170" i="10"/>
  <c r="FB170" i="10"/>
  <c r="FC157" i="10"/>
  <c r="FB157" i="10"/>
  <c r="FC146" i="10"/>
  <c r="FB146" i="10"/>
  <c r="FC135" i="10"/>
  <c r="FB135" i="10"/>
  <c r="FC122" i="10"/>
  <c r="FB122" i="10"/>
  <c r="FC113" i="10"/>
  <c r="FB113" i="10"/>
  <c r="FC101" i="10"/>
  <c r="FB101" i="10"/>
  <c r="FC96" i="10"/>
  <c r="FB96" i="10"/>
  <c r="FC79" i="10"/>
  <c r="FB79" i="10"/>
  <c r="FC73" i="10"/>
  <c r="FB73" i="10"/>
  <c r="FC55" i="10"/>
  <c r="FB55" i="10"/>
  <c r="FC50" i="10"/>
  <c r="FB50" i="10"/>
  <c r="FC38" i="10"/>
  <c r="FB38" i="10"/>
  <c r="FC24" i="10"/>
  <c r="FB24" i="10"/>
  <c r="FC15" i="10"/>
  <c r="FB15" i="10"/>
  <c r="FC11" i="10"/>
  <c r="FB11" i="10"/>
  <c r="FC10" i="10"/>
  <c r="FB10" i="10"/>
  <c r="FC9" i="10"/>
  <c r="FB9" i="10"/>
  <c r="CL122" i="10"/>
  <c r="CK122" i="10"/>
  <c r="FA384" i="10"/>
  <c r="EZ382" i="10"/>
  <c r="EY382" i="10"/>
  <c r="FA382" i="10" s="1"/>
  <c r="FA26" i="10"/>
  <c r="EZ24" i="10"/>
  <c r="EY24" i="10"/>
  <c r="EZ389" i="10"/>
  <c r="EY389" i="10"/>
  <c r="EZ10" i="10"/>
  <c r="EY10" i="10"/>
  <c r="EZ9" i="10"/>
  <c r="EY9" i="10"/>
  <c r="CD188" i="12" l="1"/>
  <c r="FX8" i="10"/>
  <c r="F124" i="7"/>
  <c r="CA188" i="12"/>
  <c r="E68" i="7"/>
  <c r="F68" i="7" s="1"/>
  <c r="FA10" i="10"/>
  <c r="FY55" i="10"/>
  <c r="FA24" i="10"/>
  <c r="FP287" i="10"/>
  <c r="FF8" i="10"/>
  <c r="FF395" i="10" s="1"/>
  <c r="E63" i="7" s="1"/>
  <c r="FS146" i="10"/>
  <c r="FS73" i="10"/>
  <c r="EZ8" i="10"/>
  <c r="FS197" i="10"/>
  <c r="FJ197" i="10"/>
  <c r="FJ277" i="10"/>
  <c r="FJ353" i="10"/>
  <c r="FJ382" i="10"/>
  <c r="EY8" i="10"/>
  <c r="EY395" i="10" s="1"/>
  <c r="D61" i="7" s="1"/>
  <c r="FJ50" i="10"/>
  <c r="FP55" i="10"/>
  <c r="FP222" i="10"/>
  <c r="FM157" i="10"/>
  <c r="FM242" i="10"/>
  <c r="FS222" i="10"/>
  <c r="FM73" i="10"/>
  <c r="FM135" i="10"/>
  <c r="FP50" i="10"/>
  <c r="FP242" i="10"/>
  <c r="FY8" i="10"/>
  <c r="FY395" i="10" s="1"/>
  <c r="FX395" i="10"/>
  <c r="FS135" i="10"/>
  <c r="FV135" i="10"/>
  <c r="FV9" i="10"/>
  <c r="FV8" i="10"/>
  <c r="FV395" i="10" s="1"/>
  <c r="FQ8" i="10"/>
  <c r="FQ395" i="10" s="1"/>
  <c r="D67" i="7" s="1"/>
  <c r="FR8" i="10"/>
  <c r="FR395" i="10" s="1"/>
  <c r="E67" i="7" s="1"/>
  <c r="FS9" i="10"/>
  <c r="FP389" i="10"/>
  <c r="FP382" i="10"/>
  <c r="FP316" i="10"/>
  <c r="FP213" i="10"/>
  <c r="FP170" i="10"/>
  <c r="FP135" i="10"/>
  <c r="FO8" i="10"/>
  <c r="FO395" i="10" s="1"/>
  <c r="E66" i="7" s="1"/>
  <c r="FN8" i="10"/>
  <c r="FN395" i="10" s="1"/>
  <c r="D66" i="7" s="1"/>
  <c r="FP9" i="10"/>
  <c r="FM389" i="10"/>
  <c r="FM382" i="10"/>
  <c r="FM373" i="10"/>
  <c r="FM360" i="10"/>
  <c r="FM353" i="10"/>
  <c r="FM344" i="10"/>
  <c r="FM335" i="10"/>
  <c r="FM316" i="10"/>
  <c r="FM308" i="10"/>
  <c r="FM298" i="10"/>
  <c r="FM287" i="10"/>
  <c r="FM277" i="10"/>
  <c r="FM269" i="10"/>
  <c r="FM255" i="10"/>
  <c r="FM229" i="10"/>
  <c r="FM222" i="10"/>
  <c r="FM213" i="10"/>
  <c r="FM201" i="10"/>
  <c r="FM197" i="10"/>
  <c r="FM183" i="10"/>
  <c r="FM170" i="10"/>
  <c r="FM122" i="10"/>
  <c r="FM101" i="10"/>
  <c r="FM79" i="10"/>
  <c r="FL8" i="10"/>
  <c r="FL395" i="10" s="1"/>
  <c r="E65" i="7" s="1"/>
  <c r="FM55" i="10"/>
  <c r="FM50" i="10"/>
  <c r="FM38" i="10"/>
  <c r="FM24" i="10"/>
  <c r="FK8" i="10"/>
  <c r="FK395" i="10" s="1"/>
  <c r="D65" i="7" s="1"/>
  <c r="FM11" i="10"/>
  <c r="FM9" i="10"/>
  <c r="FM15" i="10"/>
  <c r="FJ389" i="10"/>
  <c r="FJ373" i="10"/>
  <c r="FJ360" i="10"/>
  <c r="FJ344" i="10"/>
  <c r="FJ335" i="10"/>
  <c r="FJ325" i="10"/>
  <c r="FJ316" i="10"/>
  <c r="FJ308" i="10"/>
  <c r="FJ298" i="10"/>
  <c r="FJ287" i="10"/>
  <c r="FJ269" i="10"/>
  <c r="FJ255" i="10"/>
  <c r="FJ242" i="10"/>
  <c r="FJ229" i="10"/>
  <c r="FJ222" i="10"/>
  <c r="FJ213" i="10"/>
  <c r="FJ201" i="10"/>
  <c r="FJ183" i="10"/>
  <c r="FJ170" i="10"/>
  <c r="FJ157" i="10"/>
  <c r="FJ146" i="10"/>
  <c r="FJ135" i="10"/>
  <c r="FJ122" i="10"/>
  <c r="FJ113" i="10"/>
  <c r="FJ9" i="10"/>
  <c r="FJ101" i="10"/>
  <c r="FH8" i="10"/>
  <c r="FH395" i="10" s="1"/>
  <c r="D64" i="7" s="1"/>
  <c r="FJ79" i="10"/>
  <c r="FJ73" i="10"/>
  <c r="FJ55" i="10"/>
  <c r="FJ38" i="10"/>
  <c r="FI8" i="10"/>
  <c r="FJ24" i="10"/>
  <c r="FJ11" i="10"/>
  <c r="FJ15" i="10"/>
  <c r="FE8" i="10"/>
  <c r="FE395" i="10" s="1"/>
  <c r="D63" i="7" s="1"/>
  <c r="FB8" i="10"/>
  <c r="FB395" i="10" s="1"/>
  <c r="D62" i="7" s="1"/>
  <c r="FC8" i="10"/>
  <c r="Y136" i="10"/>
  <c r="Y74" i="10"/>
  <c r="ED9" i="10"/>
  <c r="ED255" i="10"/>
  <c r="ED157" i="10"/>
  <c r="ED213" i="10"/>
  <c r="EE256" i="10"/>
  <c r="EE213" i="10"/>
  <c r="EL354" i="10"/>
  <c r="EM197" i="10"/>
  <c r="EM201" i="10"/>
  <c r="EB382" i="10"/>
  <c r="EA382" i="10"/>
  <c r="BX203" i="10"/>
  <c r="AM389" i="10"/>
  <c r="AL389" i="10"/>
  <c r="AN390" i="10"/>
  <c r="AN354" i="10"/>
  <c r="AN336" i="10"/>
  <c r="AN288" i="10"/>
  <c r="AN184" i="10"/>
  <c r="AN147" i="10"/>
  <c r="AN123" i="10"/>
  <c r="AN74" i="10"/>
  <c r="AL73" i="10"/>
  <c r="AN56" i="10"/>
  <c r="AN25" i="10"/>
  <c r="AK361" i="10"/>
  <c r="AK326" i="10"/>
  <c r="AK309" i="10"/>
  <c r="AK158" i="10"/>
  <c r="AK102" i="10"/>
  <c r="AK16" i="10"/>
  <c r="AK12" i="10"/>
  <c r="EE255" i="10" l="1"/>
  <c r="E69" i="7"/>
  <c r="F69" i="7" s="1"/>
  <c r="F63" i="7"/>
  <c r="FA8" i="10"/>
  <c r="EZ395" i="10"/>
  <c r="AN389" i="10"/>
  <c r="EE9" i="10"/>
  <c r="F66" i="7"/>
  <c r="F67" i="7"/>
  <c r="FS8" i="10"/>
  <c r="FS395" i="10" s="1"/>
  <c r="FP8" i="10"/>
  <c r="FP395" i="10" s="1"/>
  <c r="FM8" i="10"/>
  <c r="FM395" i="10" s="1"/>
  <c r="F65" i="7"/>
  <c r="FJ8" i="10"/>
  <c r="FJ395" i="10" s="1"/>
  <c r="FI395" i="10"/>
  <c r="FC395" i="10"/>
  <c r="FD8" i="10"/>
  <c r="FD395" i="10" s="1"/>
  <c r="E62" i="7" l="1"/>
  <c r="F62" i="7" s="1"/>
  <c r="E64" i="7"/>
  <c r="F64" i="7" s="1"/>
  <c r="E61" i="7"/>
  <c r="F61" i="7" s="1"/>
  <c r="FA395" i="10"/>
  <c r="AH374" i="10"/>
  <c r="AH317" i="10"/>
  <c r="AH299" i="10"/>
  <c r="AH270" i="10"/>
  <c r="AH243" i="10"/>
  <c r="AH230" i="10"/>
  <c r="AH171" i="10"/>
  <c r="AH184" i="10"/>
  <c r="AH158" i="10"/>
  <c r="AH102" i="10"/>
  <c r="AH80" i="10"/>
  <c r="BQ373" i="10"/>
  <c r="E389" i="10"/>
  <c r="G389" i="10" s="1"/>
  <c r="CO353" i="10"/>
  <c r="CN353" i="10"/>
  <c r="DG269" i="10"/>
  <c r="CG341" i="10"/>
  <c r="DN393" i="10" l="1"/>
  <c r="DK392" i="10"/>
  <c r="DK393" i="10"/>
  <c r="DB310" i="10" l="1"/>
  <c r="DB95" i="10"/>
  <c r="C92" i="9" l="1"/>
  <c r="B92" i="9"/>
  <c r="B14" i="9"/>
  <c r="C14" i="9"/>
  <c r="B16" i="9"/>
  <c r="C16" i="9"/>
  <c r="B18" i="9"/>
  <c r="C18" i="9"/>
  <c r="B19" i="9"/>
  <c r="C19" i="9"/>
  <c r="B20" i="9"/>
  <c r="C20" i="9"/>
  <c r="B22" i="9"/>
  <c r="C22" i="9"/>
  <c r="B23" i="9"/>
  <c r="C23" i="9"/>
  <c r="B25" i="9"/>
  <c r="C25" i="9"/>
  <c r="B27" i="9"/>
  <c r="C27" i="9"/>
  <c r="B29" i="9"/>
  <c r="C29" i="9"/>
  <c r="B31" i="9"/>
  <c r="C31" i="9"/>
  <c r="B33" i="9"/>
  <c r="C33" i="9"/>
  <c r="B35" i="9"/>
  <c r="C35" i="9"/>
  <c r="B37" i="9"/>
  <c r="C37" i="9"/>
  <c r="B39" i="9"/>
  <c r="C39" i="9"/>
  <c r="B41" i="9"/>
  <c r="C41" i="9"/>
  <c r="B43" i="9"/>
  <c r="C43" i="9"/>
  <c r="B45" i="9"/>
  <c r="C45" i="9"/>
  <c r="B47" i="9"/>
  <c r="C47" i="9"/>
  <c r="B49" i="9"/>
  <c r="C49" i="9"/>
  <c r="B51" i="9"/>
  <c r="C51" i="9"/>
  <c r="B53" i="9"/>
  <c r="C53" i="9"/>
  <c r="B55" i="9"/>
  <c r="C55" i="9"/>
  <c r="B57" i="9"/>
  <c r="C57" i="9"/>
  <c r="B59" i="9"/>
  <c r="C59" i="9"/>
  <c r="B61" i="9"/>
  <c r="C61" i="9"/>
  <c r="B63" i="9"/>
  <c r="C63" i="9"/>
  <c r="B65" i="9"/>
  <c r="C65" i="9"/>
  <c r="B67" i="9"/>
  <c r="C67" i="9"/>
  <c r="B69" i="9"/>
  <c r="C69" i="9"/>
  <c r="B71" i="9"/>
  <c r="C71" i="9"/>
  <c r="B73" i="9"/>
  <c r="C73" i="9"/>
  <c r="B75" i="9"/>
  <c r="C75" i="9"/>
  <c r="B77" i="9"/>
  <c r="C77" i="9"/>
  <c r="B79" i="9"/>
  <c r="C79" i="9"/>
  <c r="B81" i="9"/>
  <c r="C81" i="9"/>
  <c r="B83" i="9"/>
  <c r="C83" i="9"/>
  <c r="B85" i="9"/>
  <c r="C85" i="9"/>
  <c r="B86" i="9"/>
  <c r="C86" i="9"/>
  <c r="B88" i="9"/>
  <c r="C88" i="9"/>
  <c r="B89" i="9"/>
  <c r="C89" i="9"/>
  <c r="B90" i="9"/>
  <c r="C90" i="9"/>
  <c r="B91" i="9"/>
  <c r="C91" i="9"/>
  <c r="B12" i="9"/>
  <c r="C12" i="9"/>
  <c r="B10" i="9"/>
  <c r="C10" i="9"/>
  <c r="D10" i="9"/>
  <c r="N134" i="8" l="1"/>
  <c r="O134" i="8"/>
  <c r="BQ65" i="12"/>
  <c r="BP65" i="12"/>
  <c r="BQ182" i="12"/>
  <c r="BP182" i="12"/>
  <c r="BQ171" i="12"/>
  <c r="BP171" i="12"/>
  <c r="BQ161" i="12"/>
  <c r="BP161" i="12"/>
  <c r="BQ158" i="12"/>
  <c r="BP158" i="12"/>
  <c r="BQ152" i="12"/>
  <c r="BP152" i="12"/>
  <c r="BQ112" i="12"/>
  <c r="BP112" i="12"/>
  <c r="BQ102" i="12"/>
  <c r="BP102" i="12"/>
  <c r="BQ99" i="12"/>
  <c r="BP99" i="12"/>
  <c r="BQ87" i="12"/>
  <c r="BP87" i="12"/>
  <c r="BQ83" i="12"/>
  <c r="BP83" i="12"/>
  <c r="BQ80" i="12"/>
  <c r="BP80" i="12"/>
  <c r="BQ76" i="12"/>
  <c r="BP76" i="12"/>
  <c r="BQ68" i="12"/>
  <c r="BP68" i="12"/>
  <c r="BQ52" i="12"/>
  <c r="BP52" i="12"/>
  <c r="BQ49" i="12"/>
  <c r="BP49" i="12"/>
  <c r="BQ40" i="12"/>
  <c r="BP40" i="12"/>
  <c r="BQ32" i="12"/>
  <c r="BP32" i="12"/>
  <c r="BQ22" i="12"/>
  <c r="BP22" i="12"/>
  <c r="BQ17" i="12"/>
  <c r="BP17" i="12"/>
  <c r="BQ14" i="12"/>
  <c r="BP14" i="12"/>
  <c r="BQ11" i="12"/>
  <c r="BP11" i="12"/>
  <c r="BP8" i="12" s="1"/>
  <c r="BN182" i="12"/>
  <c r="BM182" i="12"/>
  <c r="BM188" i="12" s="1"/>
  <c r="D120" i="7" s="1"/>
  <c r="BL186" i="12"/>
  <c r="BL185" i="12"/>
  <c r="BL184" i="12"/>
  <c r="BL183" i="12"/>
  <c r="BK182" i="12"/>
  <c r="BJ182" i="12"/>
  <c r="BL176" i="12"/>
  <c r="BK175" i="12"/>
  <c r="BJ175" i="12"/>
  <c r="BL172" i="12"/>
  <c r="BK171" i="12"/>
  <c r="BJ171" i="12"/>
  <c r="BL167" i="12"/>
  <c r="BK166" i="12"/>
  <c r="BJ166" i="12"/>
  <c r="BL162" i="12"/>
  <c r="BK161" i="12"/>
  <c r="BJ161" i="12"/>
  <c r="BL159" i="12"/>
  <c r="BK158" i="12"/>
  <c r="BJ158" i="12"/>
  <c r="BL153" i="12"/>
  <c r="BK152" i="12"/>
  <c r="BJ152" i="12"/>
  <c r="BL150" i="12"/>
  <c r="BK149" i="12"/>
  <c r="BJ149" i="12"/>
  <c r="BL147" i="12"/>
  <c r="BK146" i="12"/>
  <c r="BJ146" i="12"/>
  <c r="BL144" i="12"/>
  <c r="BK143" i="12"/>
  <c r="BJ143" i="12"/>
  <c r="BL140" i="12"/>
  <c r="BK139" i="12"/>
  <c r="BJ139" i="12"/>
  <c r="BL134" i="12"/>
  <c r="BK133" i="12"/>
  <c r="BJ133" i="12"/>
  <c r="BL130" i="12"/>
  <c r="BK129" i="12"/>
  <c r="BJ129" i="12"/>
  <c r="BL127" i="12"/>
  <c r="BK126" i="12"/>
  <c r="BJ126" i="12"/>
  <c r="BL113" i="12"/>
  <c r="BK112" i="12"/>
  <c r="BJ112" i="12"/>
  <c r="BL108" i="12"/>
  <c r="BK107" i="12"/>
  <c r="BJ107" i="12"/>
  <c r="BL103" i="12"/>
  <c r="BK102" i="12"/>
  <c r="BJ102" i="12"/>
  <c r="BL100" i="12"/>
  <c r="BK99" i="12"/>
  <c r="BJ99" i="12"/>
  <c r="BL92" i="12"/>
  <c r="BK91" i="12"/>
  <c r="BJ91" i="12"/>
  <c r="BL88" i="12"/>
  <c r="BK87" i="12"/>
  <c r="BJ87" i="12"/>
  <c r="BL84" i="12"/>
  <c r="BK83" i="12"/>
  <c r="BJ83" i="12"/>
  <c r="BL81" i="12"/>
  <c r="BK80" i="12"/>
  <c r="BJ80" i="12"/>
  <c r="BL77" i="12"/>
  <c r="BK76" i="12"/>
  <c r="BJ76" i="12"/>
  <c r="BL73" i="12"/>
  <c r="BK72" i="12"/>
  <c r="BJ72" i="12"/>
  <c r="BL69" i="12"/>
  <c r="BK68" i="12"/>
  <c r="BJ68" i="12"/>
  <c r="BL66" i="12"/>
  <c r="BK65" i="12"/>
  <c r="BJ65" i="12"/>
  <c r="BL62" i="12"/>
  <c r="BK61" i="12"/>
  <c r="BJ61" i="12"/>
  <c r="BL57" i="12"/>
  <c r="BK56" i="12"/>
  <c r="BJ56" i="12"/>
  <c r="BL53" i="12"/>
  <c r="BK52" i="12"/>
  <c r="BJ52" i="12"/>
  <c r="BL50" i="12"/>
  <c r="BK49" i="12"/>
  <c r="BJ49" i="12"/>
  <c r="BL45" i="12"/>
  <c r="BK44" i="12"/>
  <c r="BJ44" i="12"/>
  <c r="BL41" i="12"/>
  <c r="BK40" i="12"/>
  <c r="BJ40" i="12"/>
  <c r="BL33" i="12"/>
  <c r="BK32" i="12"/>
  <c r="BJ32" i="12"/>
  <c r="BL28" i="12"/>
  <c r="BK27" i="12"/>
  <c r="BJ27" i="12"/>
  <c r="BL23" i="12"/>
  <c r="BK22" i="12"/>
  <c r="BJ22" i="12"/>
  <c r="BL18" i="12"/>
  <c r="BK17" i="12"/>
  <c r="BJ17" i="12"/>
  <c r="BL15" i="12"/>
  <c r="BK14" i="12"/>
  <c r="BJ14" i="12"/>
  <c r="BL12" i="12"/>
  <c r="BK11" i="12"/>
  <c r="BJ11" i="12"/>
  <c r="BK9" i="12"/>
  <c r="BJ9" i="12"/>
  <c r="BQ8" i="12" l="1"/>
  <c r="BJ8" i="12"/>
  <c r="BJ188" i="12" s="1"/>
  <c r="D119" i="7" s="1"/>
  <c r="D151" i="12"/>
  <c r="D78" i="12"/>
  <c r="D19" i="12"/>
  <c r="D145" i="12"/>
  <c r="D135" i="12"/>
  <c r="BL166" i="12"/>
  <c r="BL17" i="12"/>
  <c r="BL87" i="12"/>
  <c r="BR44" i="12"/>
  <c r="BL152" i="12"/>
  <c r="BL56" i="12"/>
  <c r="BL133" i="12"/>
  <c r="BQ188" i="12"/>
  <c r="E121" i="7" s="1"/>
  <c r="BP188" i="12"/>
  <c r="D121" i="7" s="1"/>
  <c r="BN188" i="12"/>
  <c r="E120" i="7" s="1"/>
  <c r="BL182" i="12"/>
  <c r="BL175" i="12"/>
  <c r="BL171" i="12"/>
  <c r="BL161" i="12"/>
  <c r="BL158" i="12"/>
  <c r="BL149" i="12"/>
  <c r="BL146" i="12"/>
  <c r="BL143" i="12"/>
  <c r="BL139" i="12"/>
  <c r="BL129" i="12"/>
  <c r="BL126" i="12"/>
  <c r="BL112" i="12"/>
  <c r="BL107" i="12"/>
  <c r="BL102" i="12"/>
  <c r="BL99" i="12"/>
  <c r="BL91" i="12"/>
  <c r="BL83" i="12"/>
  <c r="BL80" i="12"/>
  <c r="BL76" i="12"/>
  <c r="BL72" i="12"/>
  <c r="BL68" i="12"/>
  <c r="BL65" i="12"/>
  <c r="BL61" i="12"/>
  <c r="BL52" i="12"/>
  <c r="BL49" i="12"/>
  <c r="BL44" i="12"/>
  <c r="BL40" i="12"/>
  <c r="BL32" i="12"/>
  <c r="BL27" i="12"/>
  <c r="BL22" i="12"/>
  <c r="BK8" i="12"/>
  <c r="BK188" i="12" s="1"/>
  <c r="BL14" i="12"/>
  <c r="BL9" i="12"/>
  <c r="BL11" i="12"/>
  <c r="F121" i="7" l="1"/>
  <c r="BR8" i="12"/>
  <c r="BR188" i="12"/>
  <c r="BO188" i="12"/>
  <c r="F120" i="7"/>
  <c r="BL8" i="12"/>
  <c r="BL188" i="12"/>
  <c r="E119" i="7"/>
  <c r="F119" i="7" s="1"/>
  <c r="BI183" i="12"/>
  <c r="BH182" i="12"/>
  <c r="BG182" i="12"/>
  <c r="BH9" i="12"/>
  <c r="BG9" i="12"/>
  <c r="BH8" i="12"/>
  <c r="BG8" i="12"/>
  <c r="BF183" i="12"/>
  <c r="BE182" i="12"/>
  <c r="BD182" i="12"/>
  <c r="BE9" i="12"/>
  <c r="BD9" i="12"/>
  <c r="BE8" i="12"/>
  <c r="BD8" i="12"/>
  <c r="BC183" i="12"/>
  <c r="BB182" i="12"/>
  <c r="BA182" i="12"/>
  <c r="BB8" i="12"/>
  <c r="BA8" i="12"/>
  <c r="BB9" i="12"/>
  <c r="BA9" i="12"/>
  <c r="AB183" i="12"/>
  <c r="AA182" i="12"/>
  <c r="AA188" i="12" s="1"/>
  <c r="AA175" i="12"/>
  <c r="AA171" i="12"/>
  <c r="AA166" i="12"/>
  <c r="AA161" i="12"/>
  <c r="AA158" i="12"/>
  <c r="AA152" i="12"/>
  <c r="AA149" i="12"/>
  <c r="AA146" i="12"/>
  <c r="AA143" i="12"/>
  <c r="AA139" i="12"/>
  <c r="AA133" i="12"/>
  <c r="AA129" i="12"/>
  <c r="AA126" i="12"/>
  <c r="AA112" i="12"/>
  <c r="AA107" i="12"/>
  <c r="AA102" i="12"/>
  <c r="AA99" i="12"/>
  <c r="AA91" i="12"/>
  <c r="AA87" i="12"/>
  <c r="AA83" i="12"/>
  <c r="AA80" i="12"/>
  <c r="AA76" i="12"/>
  <c r="AA72" i="12"/>
  <c r="AA68" i="12"/>
  <c r="AA65" i="12"/>
  <c r="AA61" i="12"/>
  <c r="AA56" i="12"/>
  <c r="AA52" i="12"/>
  <c r="AA49" i="12"/>
  <c r="AA44" i="12"/>
  <c r="AA40" i="12"/>
  <c r="AA32" i="12"/>
  <c r="AA27" i="12"/>
  <c r="AA22" i="12"/>
  <c r="AA17" i="12"/>
  <c r="AA14" i="12"/>
  <c r="AA11" i="12"/>
  <c r="BA188" i="12" l="1"/>
  <c r="D116" i="7" s="1"/>
  <c r="BE188" i="12"/>
  <c r="E117" i="7" s="1"/>
  <c r="BI182" i="12"/>
  <c r="BH188" i="12"/>
  <c r="E118" i="7" s="1"/>
  <c r="BG188" i="12"/>
  <c r="D118" i="7" s="1"/>
  <c r="BF182" i="12"/>
  <c r="BD188" i="12"/>
  <c r="D117" i="7" s="1"/>
  <c r="BC182" i="12"/>
  <c r="BB188" i="12"/>
  <c r="BI188" i="12" l="1"/>
  <c r="F118" i="7"/>
  <c r="BC188" i="12"/>
  <c r="E116" i="7"/>
  <c r="F116" i="7" s="1"/>
  <c r="BF188" i="12"/>
  <c r="F117" i="7"/>
  <c r="X182" i="12"/>
  <c r="X175" i="12"/>
  <c r="X171" i="12"/>
  <c r="X166" i="12"/>
  <c r="X161" i="12"/>
  <c r="X158" i="12"/>
  <c r="X152" i="12"/>
  <c r="X149" i="12"/>
  <c r="X146" i="12"/>
  <c r="X143" i="12"/>
  <c r="X139" i="12"/>
  <c r="X133" i="12"/>
  <c r="X129" i="12"/>
  <c r="X126" i="12"/>
  <c r="X112" i="12"/>
  <c r="X107" i="12"/>
  <c r="X102" i="12"/>
  <c r="X99" i="12"/>
  <c r="X91" i="12"/>
  <c r="X87" i="12"/>
  <c r="X83" i="12"/>
  <c r="X80" i="12"/>
  <c r="X76" i="12"/>
  <c r="X72" i="12"/>
  <c r="X68" i="12"/>
  <c r="X65" i="12"/>
  <c r="X61" i="12"/>
  <c r="X56" i="12"/>
  <c r="X52" i="12"/>
  <c r="X49" i="12"/>
  <c r="X44" i="12"/>
  <c r="X40" i="12"/>
  <c r="X32" i="12"/>
  <c r="X27" i="12"/>
  <c r="X22" i="12"/>
  <c r="X17" i="12"/>
  <c r="X14" i="12"/>
  <c r="X11" i="12"/>
  <c r="X9" i="12"/>
  <c r="U182" i="12"/>
  <c r="U175" i="12"/>
  <c r="U171" i="12"/>
  <c r="U166" i="12"/>
  <c r="U161" i="12"/>
  <c r="U158" i="12"/>
  <c r="U152" i="12"/>
  <c r="U149" i="12"/>
  <c r="U146" i="12"/>
  <c r="U143" i="12"/>
  <c r="U139" i="12"/>
  <c r="U133" i="12"/>
  <c r="U129" i="12"/>
  <c r="U126" i="12"/>
  <c r="U112" i="12"/>
  <c r="U107" i="12"/>
  <c r="U102" i="12"/>
  <c r="U99" i="12"/>
  <c r="U91" i="12"/>
  <c r="U87" i="12"/>
  <c r="U83" i="12"/>
  <c r="U80" i="12"/>
  <c r="U76" i="12"/>
  <c r="U72" i="12"/>
  <c r="U68" i="12"/>
  <c r="U65" i="12"/>
  <c r="U61" i="12"/>
  <c r="U56" i="12"/>
  <c r="U52" i="12"/>
  <c r="U49" i="12"/>
  <c r="U44" i="12"/>
  <c r="U40" i="12"/>
  <c r="U32" i="12"/>
  <c r="U27" i="12"/>
  <c r="U22" i="12"/>
  <c r="U17" i="12"/>
  <c r="U14" i="12"/>
  <c r="U11" i="12"/>
  <c r="U9" i="12"/>
  <c r="L182" i="12"/>
  <c r="L175" i="12"/>
  <c r="L171" i="12"/>
  <c r="L166" i="12"/>
  <c r="L161" i="12"/>
  <c r="L158" i="12"/>
  <c r="L152" i="12"/>
  <c r="L149" i="12"/>
  <c r="L146" i="12"/>
  <c r="L143" i="12"/>
  <c r="L139" i="12"/>
  <c r="L133" i="12"/>
  <c r="L129" i="12"/>
  <c r="L126" i="12"/>
  <c r="L112" i="12"/>
  <c r="L107" i="12"/>
  <c r="L102" i="12"/>
  <c r="L99" i="12"/>
  <c r="L91" i="12"/>
  <c r="L87" i="12"/>
  <c r="L83" i="12"/>
  <c r="L80" i="12"/>
  <c r="L76" i="12"/>
  <c r="L72" i="12"/>
  <c r="L68" i="12"/>
  <c r="L65" i="12"/>
  <c r="L61" i="12"/>
  <c r="L56" i="12"/>
  <c r="L52" i="12"/>
  <c r="L49" i="12"/>
  <c r="L44" i="12"/>
  <c r="L40" i="12"/>
  <c r="L32" i="12"/>
  <c r="L27" i="12"/>
  <c r="L22" i="12"/>
  <c r="L17" i="12"/>
  <c r="L14" i="12"/>
  <c r="L11" i="12"/>
  <c r="L10" i="12"/>
  <c r="L9" i="12"/>
  <c r="F182" i="12"/>
  <c r="F175" i="12"/>
  <c r="F171" i="12"/>
  <c r="F166" i="12"/>
  <c r="F161" i="12"/>
  <c r="F158" i="12"/>
  <c r="F152" i="12"/>
  <c r="F149" i="12"/>
  <c r="F146" i="12"/>
  <c r="F143" i="12"/>
  <c r="F139" i="12"/>
  <c r="F133" i="12"/>
  <c r="F129" i="12"/>
  <c r="F126" i="12"/>
  <c r="F112" i="12"/>
  <c r="F107" i="12"/>
  <c r="F102" i="12"/>
  <c r="F99" i="12"/>
  <c r="F91" i="12"/>
  <c r="F87" i="12"/>
  <c r="F83" i="12"/>
  <c r="F80" i="12"/>
  <c r="F76" i="12"/>
  <c r="F72" i="12"/>
  <c r="F68" i="12"/>
  <c r="F65" i="12"/>
  <c r="F61" i="12"/>
  <c r="F56" i="12"/>
  <c r="F52" i="12"/>
  <c r="F49" i="12"/>
  <c r="F44" i="12"/>
  <c r="F40" i="12"/>
  <c r="F32" i="12"/>
  <c r="F27" i="12"/>
  <c r="F22" i="12"/>
  <c r="F17" i="12"/>
  <c r="F14" i="12"/>
  <c r="F11" i="12"/>
  <c r="F10" i="12"/>
  <c r="F9" i="12"/>
  <c r="L8" i="12" l="1"/>
  <c r="L188" i="12" s="1"/>
  <c r="F8" i="12"/>
  <c r="U8" i="12"/>
  <c r="U188" i="12" s="1"/>
  <c r="X8" i="12"/>
  <c r="X188" i="12" s="1"/>
  <c r="F188" i="12" l="1"/>
  <c r="BH388" i="11"/>
  <c r="BH381" i="11"/>
  <c r="BH372" i="11"/>
  <c r="BH359" i="11"/>
  <c r="BH350" i="11"/>
  <c r="BH342" i="11"/>
  <c r="BH331" i="11"/>
  <c r="BH321" i="11"/>
  <c r="BH313" i="11"/>
  <c r="BH304" i="11"/>
  <c r="BH294" i="11"/>
  <c r="BH284" i="11"/>
  <c r="BH274" i="11"/>
  <c r="BH267" i="11"/>
  <c r="BH253" i="11"/>
  <c r="BH240" i="11"/>
  <c r="BH228" i="11"/>
  <c r="BH221" i="11"/>
  <c r="BH213" i="11"/>
  <c r="BH201" i="11"/>
  <c r="BH197" i="11"/>
  <c r="BH184" i="11"/>
  <c r="BH172" i="11"/>
  <c r="BH160" i="11"/>
  <c r="BH149" i="11"/>
  <c r="BH137" i="11"/>
  <c r="BH123" i="11"/>
  <c r="BH114" i="11"/>
  <c r="BH102" i="11"/>
  <c r="BH97" i="11"/>
  <c r="BH81" i="11"/>
  <c r="BH75" i="11"/>
  <c r="BH58" i="11"/>
  <c r="BH54" i="11"/>
  <c r="BH40" i="11"/>
  <c r="BH26" i="11"/>
  <c r="BH17" i="11"/>
  <c r="BH13" i="11"/>
  <c r="BH12" i="11"/>
  <c r="BH11" i="11"/>
  <c r="BL55" i="11"/>
  <c r="AV388" i="11"/>
  <c r="AV381" i="11"/>
  <c r="AV372" i="11"/>
  <c r="AV359" i="11"/>
  <c r="AV350" i="11"/>
  <c r="AV342" i="11"/>
  <c r="AV331" i="11"/>
  <c r="AV321" i="11"/>
  <c r="AV313" i="11"/>
  <c r="AV304" i="11"/>
  <c r="AV294" i="11"/>
  <c r="AV284" i="11"/>
  <c r="AV274" i="11"/>
  <c r="AV267" i="11"/>
  <c r="AV253" i="11"/>
  <c r="AV240" i="11"/>
  <c r="AV228" i="11"/>
  <c r="AV221" i="11"/>
  <c r="AV213" i="11"/>
  <c r="AV201" i="11"/>
  <c r="AV197" i="11"/>
  <c r="AV184" i="11"/>
  <c r="AV172" i="11"/>
  <c r="AV160" i="11"/>
  <c r="AV149" i="11"/>
  <c r="AV137" i="11"/>
  <c r="AV123" i="11"/>
  <c r="AV114" i="11"/>
  <c r="AV102" i="11"/>
  <c r="AV97" i="11"/>
  <c r="AV81" i="11"/>
  <c r="AV75" i="11"/>
  <c r="AV58" i="11"/>
  <c r="AV54" i="11"/>
  <c r="AV40" i="11"/>
  <c r="AV26" i="11"/>
  <c r="AV17" i="11"/>
  <c r="AV13" i="11"/>
  <c r="AV12" i="11"/>
  <c r="AV11" i="11"/>
  <c r="AP388" i="11"/>
  <c r="AP381" i="11"/>
  <c r="AP372" i="11"/>
  <c r="AP359" i="11"/>
  <c r="AP350" i="11"/>
  <c r="AP342" i="11"/>
  <c r="AP331" i="11"/>
  <c r="AP321" i="11"/>
  <c r="AP313" i="11"/>
  <c r="AP304" i="11"/>
  <c r="AP294" i="11"/>
  <c r="AP284" i="11"/>
  <c r="AP274" i="11"/>
  <c r="AP267" i="11"/>
  <c r="AP253" i="11"/>
  <c r="AP240" i="11"/>
  <c r="AP228" i="11"/>
  <c r="AP221" i="11"/>
  <c r="AP213" i="11"/>
  <c r="AP201" i="11"/>
  <c r="AP197" i="11"/>
  <c r="AP184" i="11"/>
  <c r="AP172" i="11"/>
  <c r="AP160" i="11"/>
  <c r="AP149" i="11"/>
  <c r="AP137" i="11"/>
  <c r="AP123" i="11"/>
  <c r="AP114" i="11"/>
  <c r="AP102" i="11"/>
  <c r="AP97" i="11"/>
  <c r="AP81" i="11"/>
  <c r="AP75" i="11"/>
  <c r="AP58" i="11"/>
  <c r="AP54" i="11"/>
  <c r="AP40" i="11"/>
  <c r="AP26" i="11"/>
  <c r="AP17" i="11"/>
  <c r="AP13" i="11"/>
  <c r="AP12" i="11"/>
  <c r="AP11" i="11"/>
  <c r="AE138" i="11"/>
  <c r="AE27" i="11"/>
  <c r="AE13" i="11"/>
  <c r="BH10" i="11" l="1"/>
  <c r="BH394" i="11" s="1"/>
  <c r="AV10" i="11"/>
  <c r="AV394" i="11" s="1"/>
  <c r="AP10" i="11"/>
  <c r="AP394" i="11" s="1"/>
  <c r="M275" i="11" l="1"/>
  <c r="BO14" i="11"/>
  <c r="BM11" i="11"/>
  <c r="BO391" i="11"/>
  <c r="BO389" i="11"/>
  <c r="BN388" i="11"/>
  <c r="BM388" i="11"/>
  <c r="BO382" i="11"/>
  <c r="BN381" i="11"/>
  <c r="BM381" i="11"/>
  <c r="BO373" i="11"/>
  <c r="BN372" i="11"/>
  <c r="BM372" i="11"/>
  <c r="BO360" i="11"/>
  <c r="BN359" i="11"/>
  <c r="BM359" i="11"/>
  <c r="BO332" i="11"/>
  <c r="BN331" i="11"/>
  <c r="BM331" i="11"/>
  <c r="BO295" i="11"/>
  <c r="BN294" i="11"/>
  <c r="BM294" i="11"/>
  <c r="BO285" i="11"/>
  <c r="BN284" i="11"/>
  <c r="BM284" i="11"/>
  <c r="BO268" i="11"/>
  <c r="BN267" i="11"/>
  <c r="BM267" i="11"/>
  <c r="BO254" i="11"/>
  <c r="BN253" i="11"/>
  <c r="BM253" i="11"/>
  <c r="BO229" i="11"/>
  <c r="BN228" i="11"/>
  <c r="BM228" i="11"/>
  <c r="BO222" i="11"/>
  <c r="BN221" i="11"/>
  <c r="BM221" i="11"/>
  <c r="BO214" i="11"/>
  <c r="BN213" i="11"/>
  <c r="BM213" i="11"/>
  <c r="BO202" i="11"/>
  <c r="BN201" i="11"/>
  <c r="BM201" i="11"/>
  <c r="BO173" i="11"/>
  <c r="BN172" i="11"/>
  <c r="BM172" i="11"/>
  <c r="BO150" i="11"/>
  <c r="BN149" i="11"/>
  <c r="BM149" i="11"/>
  <c r="BO138" i="11"/>
  <c r="BN137" i="11"/>
  <c r="BM137" i="11"/>
  <c r="BO124" i="11"/>
  <c r="BN123" i="11"/>
  <c r="BM123" i="11"/>
  <c r="BO115" i="11"/>
  <c r="BN114" i="11"/>
  <c r="BM114" i="11"/>
  <c r="BN97" i="11"/>
  <c r="BM97" i="11"/>
  <c r="BO82" i="11"/>
  <c r="BN81" i="11"/>
  <c r="BM81" i="11"/>
  <c r="BO76" i="11"/>
  <c r="BN75" i="11"/>
  <c r="BM75" i="11"/>
  <c r="BO59" i="11"/>
  <c r="BN58" i="11"/>
  <c r="BM58" i="11"/>
  <c r="BO55" i="11"/>
  <c r="BN54" i="11"/>
  <c r="BM54" i="11"/>
  <c r="BO41" i="11"/>
  <c r="BN40" i="11"/>
  <c r="BM40" i="11"/>
  <c r="BO27" i="11"/>
  <c r="BN26" i="11"/>
  <c r="BM26" i="11"/>
  <c r="BN13" i="11"/>
  <c r="BM13" i="11"/>
  <c r="BN12" i="11"/>
  <c r="BM12" i="11"/>
  <c r="BN11" i="11"/>
  <c r="BO26" i="11" l="1"/>
  <c r="BO201" i="11"/>
  <c r="BO149" i="11"/>
  <c r="BO81" i="11"/>
  <c r="BO359" i="11"/>
  <c r="BO40" i="11"/>
  <c r="BO137" i="11"/>
  <c r="BO114" i="11"/>
  <c r="BO284" i="11"/>
  <c r="BO267" i="11"/>
  <c r="BO58" i="11"/>
  <c r="BO388" i="11"/>
  <c r="BO381" i="11"/>
  <c r="BO372" i="11"/>
  <c r="BO331" i="11"/>
  <c r="BO294" i="11"/>
  <c r="BO253" i="11"/>
  <c r="BO228" i="11"/>
  <c r="BO221" i="11"/>
  <c r="BO213" i="11"/>
  <c r="BO172" i="11"/>
  <c r="BO123" i="11"/>
  <c r="BO75" i="11"/>
  <c r="BO54" i="11"/>
  <c r="BM10" i="11"/>
  <c r="BM394" i="11" s="1"/>
  <c r="D98" i="7" s="1"/>
  <c r="BO11" i="11"/>
  <c r="BO13" i="11"/>
  <c r="BN10" i="11"/>
  <c r="S343" i="11"/>
  <c r="BN394" i="11" l="1"/>
  <c r="BO10" i="11"/>
  <c r="BO394" i="11" l="1"/>
  <c r="E98" i="7"/>
  <c r="F98" i="7" s="1"/>
  <c r="DA10" i="10" l="1"/>
  <c r="DA360" i="10"/>
  <c r="DA269" i="10"/>
  <c r="DA183" i="10"/>
  <c r="CZ9" i="10"/>
  <c r="DA9" i="10"/>
  <c r="E10" i="10"/>
  <c r="F10" i="10"/>
  <c r="EU390" i="10"/>
  <c r="ET389" i="10"/>
  <c r="ES389" i="10"/>
  <c r="EU383" i="10"/>
  <c r="ET382" i="10"/>
  <c r="ES382" i="10"/>
  <c r="ET373" i="10"/>
  <c r="ES373" i="10"/>
  <c r="ET360" i="10"/>
  <c r="ES360" i="10"/>
  <c r="ET353" i="10"/>
  <c r="ES353" i="10"/>
  <c r="ET344" i="10"/>
  <c r="ES344" i="10"/>
  <c r="EU336" i="10"/>
  <c r="ET335" i="10"/>
  <c r="ES335" i="10"/>
  <c r="EU325" i="10"/>
  <c r="ET325" i="10"/>
  <c r="ES325" i="10"/>
  <c r="EU316" i="10"/>
  <c r="ET316" i="10"/>
  <c r="ES316" i="10"/>
  <c r="EU308" i="10"/>
  <c r="ET308" i="10"/>
  <c r="ES308" i="10"/>
  <c r="EU299" i="10"/>
  <c r="ET298" i="10"/>
  <c r="ES298" i="10"/>
  <c r="EU291" i="10"/>
  <c r="EU289" i="10"/>
  <c r="ET287" i="10"/>
  <c r="ES287" i="10"/>
  <c r="ET277" i="10"/>
  <c r="ES277" i="10"/>
  <c r="EU270" i="10"/>
  <c r="ET269" i="10"/>
  <c r="ES269" i="10"/>
  <c r="EU255" i="10"/>
  <c r="ET255" i="10"/>
  <c r="ES255" i="10"/>
  <c r="EU242" i="10"/>
  <c r="ET242" i="10"/>
  <c r="ES242" i="10"/>
  <c r="ET229" i="10"/>
  <c r="ES229" i="10"/>
  <c r="EU222" i="10"/>
  <c r="ET222" i="10"/>
  <c r="ES222" i="10"/>
  <c r="ET213" i="10"/>
  <c r="ES213" i="10"/>
  <c r="EU201" i="10"/>
  <c r="ET201" i="10"/>
  <c r="ES201" i="10"/>
  <c r="EU197" i="10"/>
  <c r="ET197" i="10"/>
  <c r="ES197" i="10"/>
  <c r="EU184" i="10"/>
  <c r="ET183" i="10"/>
  <c r="ES183" i="10"/>
  <c r="EU171" i="10"/>
  <c r="ET170" i="10"/>
  <c r="ES170" i="10"/>
  <c r="EU157" i="10"/>
  <c r="ET157" i="10"/>
  <c r="ES157" i="10"/>
  <c r="EU146" i="10"/>
  <c r="ET146" i="10"/>
  <c r="ES146" i="10"/>
  <c r="EU135" i="10"/>
  <c r="ET135" i="10"/>
  <c r="ES135" i="10"/>
  <c r="EU122" i="10"/>
  <c r="ET122" i="10"/>
  <c r="ES122" i="10"/>
  <c r="EU113" i="10"/>
  <c r="ET113" i="10"/>
  <c r="ES113" i="10"/>
  <c r="EU101" i="10"/>
  <c r="ET101" i="10"/>
  <c r="ES101" i="10"/>
  <c r="EU96" i="10"/>
  <c r="ET96" i="10"/>
  <c r="ES96" i="10"/>
  <c r="EU81" i="10"/>
  <c r="ES10" i="10"/>
  <c r="ES79" i="10"/>
  <c r="EU73" i="10"/>
  <c r="ET73" i="10"/>
  <c r="ES73" i="10"/>
  <c r="EU57" i="10"/>
  <c r="ET55" i="10"/>
  <c r="ES55" i="10"/>
  <c r="EU52" i="10"/>
  <c r="ET50" i="10"/>
  <c r="ES50" i="10"/>
  <c r="ET38" i="10"/>
  <c r="ES38" i="10"/>
  <c r="EU24" i="10"/>
  <c r="ET24" i="10"/>
  <c r="ES24" i="10"/>
  <c r="ET15" i="10"/>
  <c r="ES15" i="10"/>
  <c r="ET11" i="10"/>
  <c r="ES11" i="10"/>
  <c r="ET10" i="10"/>
  <c r="ET9" i="10"/>
  <c r="ES9" i="10"/>
  <c r="ER336" i="10"/>
  <c r="ER299" i="10"/>
  <c r="ER289" i="10"/>
  <c r="ER291" i="10"/>
  <c r="ER270" i="10"/>
  <c r="ER184" i="10"/>
  <c r="ER171" i="10"/>
  <c r="ER57" i="10"/>
  <c r="ER52" i="10"/>
  <c r="EU213" i="10" l="1"/>
  <c r="D268" i="10"/>
  <c r="EU50" i="10"/>
  <c r="EU335" i="10"/>
  <c r="EU298" i="10"/>
  <c r="EU287" i="10"/>
  <c r="EU269" i="10"/>
  <c r="EU183" i="10"/>
  <c r="EU170" i="10"/>
  <c r="EU55" i="10"/>
  <c r="EU9" i="10"/>
  <c r="EU382" i="10"/>
  <c r="ES8" i="10"/>
  <c r="ES395" i="10" s="1"/>
  <c r="D59" i="7" s="1"/>
  <c r="EU389" i="10"/>
  <c r="EU10" i="10"/>
  <c r="ET79" i="10"/>
  <c r="EU79" i="10" s="1"/>
  <c r="ET8" i="10" l="1"/>
  <c r="ET395" i="10" l="1"/>
  <c r="EU8" i="10"/>
  <c r="EU395" i="10" s="1"/>
  <c r="EE170" i="10"/>
  <c r="EB170" i="10"/>
  <c r="E59" i="7" l="1"/>
  <c r="F59" i="7" s="1"/>
  <c r="BR390" i="10"/>
  <c r="CP383" i="10"/>
  <c r="CP361" i="10"/>
  <c r="CP309" i="10"/>
  <c r="CP288" i="10"/>
  <c r="CP299" i="10"/>
  <c r="CP256" i="10"/>
  <c r="CP198" i="10"/>
  <c r="CP202" i="10"/>
  <c r="CP214" i="10"/>
  <c r="CP171" i="10"/>
  <c r="CP184" i="10"/>
  <c r="CP102" i="10"/>
  <c r="CP12" i="10"/>
  <c r="CP16" i="10"/>
  <c r="CP25" i="10"/>
  <c r="DH354" i="10"/>
  <c r="DH309" i="10"/>
  <c r="DH123" i="10"/>
  <c r="DH51" i="10"/>
  <c r="DH25" i="10"/>
  <c r="DT51" i="10"/>
  <c r="DQ51" i="10"/>
  <c r="DB14" i="10" l="1"/>
  <c r="E58" i="8" l="1"/>
  <c r="E59" i="8"/>
  <c r="F59" i="8"/>
  <c r="D37" i="9"/>
  <c r="D41" i="9"/>
  <c r="D45" i="9"/>
  <c r="D53" i="9"/>
  <c r="D57" i="9"/>
  <c r="D61" i="9"/>
  <c r="D69" i="9"/>
  <c r="D73" i="9"/>
  <c r="E393" i="8"/>
  <c r="F393" i="8"/>
  <c r="E394" i="8"/>
  <c r="H9" i="9"/>
  <c r="I9" i="9"/>
  <c r="K9" i="9"/>
  <c r="L9" i="9"/>
  <c r="H10" i="9"/>
  <c r="I10" i="9"/>
  <c r="K10" i="9"/>
  <c r="L10" i="9"/>
  <c r="M35" i="9"/>
  <c r="M39" i="9"/>
  <c r="M63" i="9"/>
  <c r="M73" i="9"/>
  <c r="M77" i="9"/>
  <c r="M85" i="9"/>
  <c r="M25" i="9"/>
  <c r="M12" i="9"/>
  <c r="J14" i="9"/>
  <c r="J16" i="9"/>
  <c r="J18" i="9"/>
  <c r="J22" i="9"/>
  <c r="J25" i="9"/>
  <c r="J27" i="9"/>
  <c r="J29" i="9"/>
  <c r="J31" i="9"/>
  <c r="J33" i="9"/>
  <c r="J35" i="9"/>
  <c r="J37" i="9"/>
  <c r="J39" i="9"/>
  <c r="J41" i="9"/>
  <c r="J43" i="9"/>
  <c r="J45" i="9"/>
  <c r="J47" i="9"/>
  <c r="J49" i="9"/>
  <c r="J51" i="9"/>
  <c r="J53" i="9"/>
  <c r="J55" i="9"/>
  <c r="J57" i="9"/>
  <c r="J59" i="9"/>
  <c r="J61" i="9"/>
  <c r="J63" i="9"/>
  <c r="J65" i="9"/>
  <c r="J67" i="9"/>
  <c r="J69" i="9"/>
  <c r="J71" i="9"/>
  <c r="J73" i="9"/>
  <c r="J75" i="9"/>
  <c r="J77" i="9"/>
  <c r="J79" i="9"/>
  <c r="J81" i="9"/>
  <c r="J83" i="9"/>
  <c r="J85" i="9"/>
  <c r="J12" i="9"/>
  <c r="H11" i="9"/>
  <c r="B11" i="9" s="1"/>
  <c r="I11" i="9"/>
  <c r="C11" i="9" s="1"/>
  <c r="K11" i="9"/>
  <c r="L11" i="9"/>
  <c r="H13" i="9"/>
  <c r="B13" i="9" s="1"/>
  <c r="I13" i="9"/>
  <c r="C13" i="9" s="1"/>
  <c r="K13" i="9"/>
  <c r="L13" i="9"/>
  <c r="H15" i="9"/>
  <c r="B15" i="9" s="1"/>
  <c r="I15" i="9"/>
  <c r="C15" i="9" s="1"/>
  <c r="K15" i="9"/>
  <c r="L15" i="9"/>
  <c r="H17" i="9"/>
  <c r="B17" i="9" s="1"/>
  <c r="I17" i="9"/>
  <c r="C17" i="9" s="1"/>
  <c r="K17" i="9"/>
  <c r="L17" i="9"/>
  <c r="H19" i="9"/>
  <c r="I19" i="9"/>
  <c r="K19" i="9"/>
  <c r="L19" i="9"/>
  <c r="H21" i="9"/>
  <c r="B21" i="9" s="1"/>
  <c r="I21" i="9"/>
  <c r="C21" i="9" s="1"/>
  <c r="K21" i="9"/>
  <c r="L21" i="9"/>
  <c r="H24" i="9"/>
  <c r="I24" i="9"/>
  <c r="C24" i="9" s="1"/>
  <c r="K24" i="9"/>
  <c r="L24" i="9"/>
  <c r="L26" i="9"/>
  <c r="K26" i="9"/>
  <c r="I26" i="9"/>
  <c r="C26" i="9" s="1"/>
  <c r="H26" i="9"/>
  <c r="B26" i="9" s="1"/>
  <c r="H28" i="9"/>
  <c r="B28" i="9" s="1"/>
  <c r="I28" i="9"/>
  <c r="C28" i="9" s="1"/>
  <c r="H30" i="9"/>
  <c r="B30" i="9" s="1"/>
  <c r="I30" i="9"/>
  <c r="C30" i="9" s="1"/>
  <c r="K30" i="9"/>
  <c r="L30" i="9"/>
  <c r="H32" i="9"/>
  <c r="B32" i="9" s="1"/>
  <c r="I32" i="9"/>
  <c r="C32" i="9" s="1"/>
  <c r="H34" i="9"/>
  <c r="I34" i="9"/>
  <c r="K34" i="9"/>
  <c r="L34" i="9"/>
  <c r="H36" i="9"/>
  <c r="B36" i="9" s="1"/>
  <c r="I36" i="9"/>
  <c r="C36" i="9" s="1"/>
  <c r="H38" i="9"/>
  <c r="I38" i="9"/>
  <c r="K38" i="9"/>
  <c r="L38" i="9"/>
  <c r="H42" i="9"/>
  <c r="B42" i="9" s="1"/>
  <c r="I42" i="9"/>
  <c r="C42" i="9" s="1"/>
  <c r="K42" i="9"/>
  <c r="H44" i="9"/>
  <c r="B44" i="9" s="1"/>
  <c r="I44" i="9"/>
  <c r="C44" i="9" s="1"/>
  <c r="H46" i="9"/>
  <c r="B46" i="9" s="1"/>
  <c r="I46" i="9"/>
  <c r="C46" i="9" s="1"/>
  <c r="H48" i="9"/>
  <c r="B48" i="9" s="1"/>
  <c r="I48" i="9"/>
  <c r="C48" i="9" s="1"/>
  <c r="H50" i="9"/>
  <c r="B50" i="9" s="1"/>
  <c r="I50" i="9"/>
  <c r="C50" i="9" s="1"/>
  <c r="H52" i="9"/>
  <c r="B52" i="9" s="1"/>
  <c r="I52" i="9"/>
  <c r="C52" i="9" s="1"/>
  <c r="H54" i="9"/>
  <c r="B54" i="9" s="1"/>
  <c r="I54" i="9"/>
  <c r="C54" i="9" s="1"/>
  <c r="H56" i="9"/>
  <c r="B56" i="9" s="1"/>
  <c r="I56" i="9"/>
  <c r="C56" i="9" s="1"/>
  <c r="H58" i="9"/>
  <c r="B58" i="9" s="1"/>
  <c r="I58" i="9"/>
  <c r="C58" i="9" s="1"/>
  <c r="H60" i="9"/>
  <c r="B60" i="9" s="1"/>
  <c r="I60" i="9"/>
  <c r="C60" i="9" s="1"/>
  <c r="H62" i="9"/>
  <c r="I62" i="9"/>
  <c r="C62" i="9" s="1"/>
  <c r="K62" i="9"/>
  <c r="L62" i="9"/>
  <c r="H64" i="9"/>
  <c r="B64" i="9" s="1"/>
  <c r="I64" i="9"/>
  <c r="C64" i="9" s="1"/>
  <c r="H66" i="9"/>
  <c r="B66" i="9" s="1"/>
  <c r="I66" i="9"/>
  <c r="C66" i="9" s="1"/>
  <c r="H68" i="9"/>
  <c r="B68" i="9" s="1"/>
  <c r="I68" i="9"/>
  <c r="C68" i="9" s="1"/>
  <c r="H70" i="9"/>
  <c r="B70" i="9" s="1"/>
  <c r="I70" i="9"/>
  <c r="C70" i="9" s="1"/>
  <c r="H72" i="9"/>
  <c r="I72" i="9"/>
  <c r="C72" i="9" s="1"/>
  <c r="K72" i="9"/>
  <c r="L72" i="9"/>
  <c r="H74" i="9"/>
  <c r="B74" i="9" s="1"/>
  <c r="I74" i="9"/>
  <c r="C74" i="9" s="1"/>
  <c r="H76" i="9"/>
  <c r="B76" i="9" s="1"/>
  <c r="I76" i="9"/>
  <c r="K76" i="9"/>
  <c r="L76" i="9"/>
  <c r="H78" i="9"/>
  <c r="B78" i="9" s="1"/>
  <c r="I78" i="9"/>
  <c r="C78" i="9" s="1"/>
  <c r="H80" i="9"/>
  <c r="B80" i="9" s="1"/>
  <c r="I80" i="9"/>
  <c r="C80" i="9" s="1"/>
  <c r="H82" i="9"/>
  <c r="B82" i="9" s="1"/>
  <c r="I82" i="9"/>
  <c r="C82" i="9" s="1"/>
  <c r="H84" i="9"/>
  <c r="I84" i="9"/>
  <c r="K84" i="9"/>
  <c r="L84" i="9"/>
  <c r="H40" i="9"/>
  <c r="B40" i="9" s="1"/>
  <c r="I40" i="9"/>
  <c r="C40" i="9" s="1"/>
  <c r="C84" i="9" l="1"/>
  <c r="B84" i="9"/>
  <c r="C76" i="9"/>
  <c r="B72" i="9"/>
  <c r="B62" i="9"/>
  <c r="C38" i="9"/>
  <c r="B38" i="9"/>
  <c r="C34" i="9"/>
  <c r="B34" i="9"/>
  <c r="B9" i="9"/>
  <c r="B24" i="9"/>
  <c r="C9" i="9"/>
  <c r="M76" i="9"/>
  <c r="D29" i="9"/>
  <c r="D35" i="9"/>
  <c r="J82" i="9"/>
  <c r="J80" i="9"/>
  <c r="M34" i="9"/>
  <c r="M24" i="9"/>
  <c r="J38" i="9"/>
  <c r="D75" i="9"/>
  <c r="D43" i="9"/>
  <c r="D27" i="9"/>
  <c r="D14" i="9"/>
  <c r="J9" i="9"/>
  <c r="J56" i="9"/>
  <c r="D83" i="9"/>
  <c r="M62" i="9"/>
  <c r="D59" i="9"/>
  <c r="J54" i="9"/>
  <c r="J52" i="9"/>
  <c r="D12" i="9"/>
  <c r="D47" i="9"/>
  <c r="D31" i="9"/>
  <c r="D16" i="9"/>
  <c r="J72" i="9"/>
  <c r="J84" i="9"/>
  <c r="J68" i="9"/>
  <c r="D77" i="9"/>
  <c r="D67" i="9"/>
  <c r="D51" i="9"/>
  <c r="J66" i="9"/>
  <c r="J44" i="9"/>
  <c r="M9" i="9"/>
  <c r="D71" i="9"/>
  <c r="D55" i="9"/>
  <c r="D33" i="9"/>
  <c r="D18" i="9"/>
  <c r="J32" i="9"/>
  <c r="J76" i="9"/>
  <c r="J60" i="9"/>
  <c r="J36" i="9"/>
  <c r="J28" i="9"/>
  <c r="I8" i="9"/>
  <c r="J15" i="9"/>
  <c r="D65" i="9"/>
  <c r="H8" i="9"/>
  <c r="J42" i="9"/>
  <c r="J50" i="9"/>
  <c r="M72" i="9"/>
  <c r="J74" i="9"/>
  <c r="J64" i="9"/>
  <c r="J26" i="9"/>
  <c r="D81" i="9"/>
  <c r="D63" i="9"/>
  <c r="D49" i="9"/>
  <c r="D25" i="9"/>
  <c r="J62" i="9"/>
  <c r="J48" i="9"/>
  <c r="J13" i="9"/>
  <c r="K8" i="9"/>
  <c r="M11" i="9"/>
  <c r="D22" i="9"/>
  <c r="F58" i="8"/>
  <c r="D85" i="9"/>
  <c r="J40" i="9"/>
  <c r="J78" i="9"/>
  <c r="J70" i="9"/>
  <c r="M38" i="9"/>
  <c r="J30" i="9"/>
  <c r="J24" i="9"/>
  <c r="J17" i="9"/>
  <c r="L8" i="9"/>
  <c r="J58" i="9"/>
  <c r="J34" i="9"/>
  <c r="M84" i="9"/>
  <c r="D79" i="9"/>
  <c r="D39" i="9"/>
  <c r="J11" i="9"/>
  <c r="J46" i="9"/>
  <c r="J21" i="9"/>
  <c r="F394" i="8"/>
  <c r="G59" i="8"/>
  <c r="E57" i="8"/>
  <c r="D9" i="9" l="1"/>
  <c r="C8" i="9"/>
  <c r="B8" i="9"/>
  <c r="D50" i="9"/>
  <c r="D28" i="9"/>
  <c r="D76" i="9"/>
  <c r="D40" i="9"/>
  <c r="D60" i="9"/>
  <c r="J8" i="9"/>
  <c r="D32" i="9"/>
  <c r="D48" i="9"/>
  <c r="D66" i="9"/>
  <c r="D72" i="9"/>
  <c r="D38" i="9"/>
  <c r="D15" i="9"/>
  <c r="D42" i="9"/>
  <c r="D44" i="9"/>
  <c r="D52" i="9"/>
  <c r="D68" i="9"/>
  <c r="D54" i="9"/>
  <c r="D30" i="9"/>
  <c r="D58" i="9"/>
  <c r="D84" i="9"/>
  <c r="D26" i="9"/>
  <c r="D56" i="9"/>
  <c r="D74" i="9"/>
  <c r="D21" i="9"/>
  <c r="D36" i="9"/>
  <c r="D17" i="9"/>
  <c r="D64" i="9"/>
  <c r="D13" i="9"/>
  <c r="D34" i="9"/>
  <c r="D82" i="9"/>
  <c r="D80" i="9"/>
  <c r="D46" i="9"/>
  <c r="D78" i="9"/>
  <c r="M8" i="9"/>
  <c r="D24" i="9"/>
  <c r="D70" i="9"/>
  <c r="D62" i="9"/>
  <c r="D8" i="9" l="1"/>
  <c r="N310" i="8"/>
  <c r="AZ12" i="12"/>
  <c r="AY182" i="12"/>
  <c r="AZ182" i="12" s="1"/>
  <c r="AX182" i="12"/>
  <c r="AY175" i="12"/>
  <c r="AX175" i="12"/>
  <c r="AY171" i="12"/>
  <c r="AZ171" i="12" s="1"/>
  <c r="AX171" i="12"/>
  <c r="AY166" i="12"/>
  <c r="AX166" i="12"/>
  <c r="AY161" i="12"/>
  <c r="AZ161" i="12" s="1"/>
  <c r="AX161" i="12"/>
  <c r="AY158" i="12"/>
  <c r="AX158" i="12"/>
  <c r="AY152" i="12"/>
  <c r="AZ152" i="12" s="1"/>
  <c r="AX152" i="12"/>
  <c r="AY149" i="12"/>
  <c r="AX149" i="12"/>
  <c r="AY146" i="12"/>
  <c r="AZ146" i="12" s="1"/>
  <c r="AX146" i="12"/>
  <c r="AY143" i="12"/>
  <c r="AX143" i="12"/>
  <c r="AY139" i="12"/>
  <c r="AZ139" i="12" s="1"/>
  <c r="AX139" i="12"/>
  <c r="AY133" i="12"/>
  <c r="AX133" i="12"/>
  <c r="AY129" i="12"/>
  <c r="AZ129" i="12" s="1"/>
  <c r="AX129" i="12"/>
  <c r="AY126" i="12"/>
  <c r="AX126" i="12"/>
  <c r="AY112" i="12"/>
  <c r="AZ112" i="12" s="1"/>
  <c r="AX112" i="12"/>
  <c r="AY107" i="12"/>
  <c r="AX107" i="12"/>
  <c r="AY102" i="12"/>
  <c r="AX102" i="12"/>
  <c r="AY99" i="12"/>
  <c r="AX99" i="12"/>
  <c r="AY91" i="12"/>
  <c r="AX91" i="12"/>
  <c r="AY87" i="12"/>
  <c r="AX87" i="12"/>
  <c r="AY83" i="12"/>
  <c r="AX83" i="12"/>
  <c r="AY80" i="12"/>
  <c r="AX80" i="12"/>
  <c r="AY76" i="12"/>
  <c r="AX76" i="12"/>
  <c r="AY72" i="12"/>
  <c r="AX72" i="12"/>
  <c r="AY68" i="12"/>
  <c r="AX68" i="12"/>
  <c r="AY65" i="12"/>
  <c r="AX65" i="12"/>
  <c r="AY61" i="12"/>
  <c r="AX61" i="12"/>
  <c r="AY56" i="12"/>
  <c r="AX56" i="12"/>
  <c r="AY52" i="12"/>
  <c r="AX52" i="12"/>
  <c r="AY49" i="12"/>
  <c r="AX49" i="12"/>
  <c r="AY44" i="12"/>
  <c r="AX44" i="12"/>
  <c r="AY40" i="12"/>
  <c r="AX40" i="12"/>
  <c r="AY32" i="12"/>
  <c r="AX32" i="12"/>
  <c r="AY27" i="12"/>
  <c r="AX27" i="12"/>
  <c r="AY22" i="12"/>
  <c r="AX22" i="12"/>
  <c r="AY17" i="12"/>
  <c r="AX17" i="12"/>
  <c r="AY14" i="12"/>
  <c r="AX14" i="12"/>
  <c r="AY11" i="12"/>
  <c r="AX11" i="12"/>
  <c r="AY10" i="12"/>
  <c r="AX10" i="12"/>
  <c r="AY9" i="12"/>
  <c r="AX9" i="12"/>
  <c r="AW183" i="12"/>
  <c r="AV182" i="12"/>
  <c r="AU182" i="12"/>
  <c r="AV175" i="12"/>
  <c r="AU175" i="12"/>
  <c r="AV171" i="12"/>
  <c r="AU171" i="12"/>
  <c r="AV166" i="12"/>
  <c r="AU166" i="12"/>
  <c r="AV161" i="12"/>
  <c r="AU161" i="12"/>
  <c r="AV158" i="12"/>
  <c r="AU158" i="12"/>
  <c r="AV152" i="12"/>
  <c r="AU152" i="12"/>
  <c r="AV149" i="12"/>
  <c r="AU149" i="12"/>
  <c r="AV146" i="12"/>
  <c r="AU146" i="12"/>
  <c r="AV143" i="12"/>
  <c r="AU143" i="12"/>
  <c r="AV139" i="12"/>
  <c r="AU139" i="12"/>
  <c r="AV133" i="12"/>
  <c r="AU133" i="12"/>
  <c r="AV129" i="12"/>
  <c r="AU129" i="12"/>
  <c r="AV126" i="12"/>
  <c r="AU126" i="12"/>
  <c r="AV112" i="12"/>
  <c r="AU112" i="12"/>
  <c r="AV107" i="12"/>
  <c r="AU107" i="12"/>
  <c r="AV102" i="12"/>
  <c r="AU102" i="12"/>
  <c r="AV99" i="12"/>
  <c r="AU99" i="12"/>
  <c r="AV91" i="12"/>
  <c r="AU91" i="12"/>
  <c r="AV87" i="12"/>
  <c r="AU87" i="12"/>
  <c r="AV83" i="12"/>
  <c r="AU83" i="12"/>
  <c r="AV80" i="12"/>
  <c r="AU80" i="12"/>
  <c r="AV76" i="12"/>
  <c r="AU76" i="12"/>
  <c r="AV72" i="12"/>
  <c r="AU72" i="12"/>
  <c r="AV68" i="12"/>
  <c r="AU68" i="12"/>
  <c r="AV65" i="12"/>
  <c r="AU65" i="12"/>
  <c r="AV61" i="12"/>
  <c r="AU61" i="12"/>
  <c r="AV56" i="12"/>
  <c r="AU56" i="12"/>
  <c r="AV52" i="12"/>
  <c r="AU52" i="12"/>
  <c r="AV49" i="12"/>
  <c r="AU49" i="12"/>
  <c r="AV44" i="12"/>
  <c r="AU44" i="12"/>
  <c r="AV40" i="12"/>
  <c r="AU40" i="12"/>
  <c r="AV32" i="12"/>
  <c r="AU32" i="12"/>
  <c r="AV27" i="12"/>
  <c r="AU27" i="12"/>
  <c r="AV22" i="12"/>
  <c r="AU22" i="12"/>
  <c r="AV17" i="12"/>
  <c r="AU17" i="12"/>
  <c r="AV14" i="12"/>
  <c r="AU14" i="12"/>
  <c r="AV11" i="12"/>
  <c r="AU11" i="12"/>
  <c r="AV10" i="12"/>
  <c r="AU10" i="12"/>
  <c r="AV9" i="12"/>
  <c r="AU9" i="12"/>
  <c r="G134" i="12"/>
  <c r="AZ126" i="12" l="1"/>
  <c r="AZ143" i="12"/>
  <c r="AZ158" i="12"/>
  <c r="AZ175" i="12"/>
  <c r="AZ107" i="12"/>
  <c r="AZ133" i="12"/>
  <c r="AZ149" i="12"/>
  <c r="AZ166" i="12"/>
  <c r="AZ65" i="12"/>
  <c r="AZ27" i="12"/>
  <c r="AZ49" i="12"/>
  <c r="AZ80" i="12"/>
  <c r="AZ99" i="12"/>
  <c r="AZ14" i="12"/>
  <c r="AZ32" i="12"/>
  <c r="AZ52" i="12"/>
  <c r="AZ68" i="12"/>
  <c r="AZ83" i="12"/>
  <c r="AZ102" i="12"/>
  <c r="AZ17" i="12"/>
  <c r="AZ40" i="12"/>
  <c r="AZ56" i="12"/>
  <c r="AZ72" i="12"/>
  <c r="AZ87" i="12"/>
  <c r="AZ22" i="12"/>
  <c r="AZ44" i="12"/>
  <c r="AZ61" i="12"/>
  <c r="AZ76" i="12"/>
  <c r="AZ91" i="12"/>
  <c r="AZ9" i="12"/>
  <c r="D180" i="12"/>
  <c r="D128" i="12"/>
  <c r="D29" i="12"/>
  <c r="AZ11" i="12"/>
  <c r="AW182" i="12"/>
  <c r="O310" i="8"/>
  <c r="AV8" i="12"/>
  <c r="AV188" i="12" s="1"/>
  <c r="AY8" i="12"/>
  <c r="AY188" i="12" s="1"/>
  <c r="E115" i="7" s="1"/>
  <c r="AX8" i="12"/>
  <c r="AX188" i="12" s="1"/>
  <c r="D115" i="7" s="1"/>
  <c r="AU8" i="12"/>
  <c r="AU188" i="12" s="1"/>
  <c r="D114" i="7" s="1"/>
  <c r="AZ186" i="11"/>
  <c r="AZ187" i="11"/>
  <c r="AZ188" i="11"/>
  <c r="AZ189" i="11"/>
  <c r="AZ190" i="11"/>
  <c r="AZ191" i="11"/>
  <c r="AZ192" i="11"/>
  <c r="AZ193" i="11"/>
  <c r="AZ194" i="11"/>
  <c r="AZ195" i="11"/>
  <c r="AZ196" i="11"/>
  <c r="BK54" i="11"/>
  <c r="BJ54" i="11"/>
  <c r="BL54" i="11" l="1"/>
  <c r="F115" i="7"/>
  <c r="AZ8" i="12"/>
  <c r="AZ188" i="12"/>
  <c r="AW188" i="12"/>
  <c r="E114" i="7"/>
  <c r="F114" i="7" s="1"/>
  <c r="AE268" i="11"/>
  <c r="AY10" i="10"/>
  <c r="D32" i="10" l="1"/>
  <c r="D327" i="10"/>
  <c r="D331" i="10"/>
  <c r="D372" i="10" l="1"/>
  <c r="D368" i="10"/>
  <c r="D364" i="10"/>
  <c r="D332" i="10"/>
  <c r="D328" i="10"/>
  <c r="D319" i="10"/>
  <c r="D31" i="10"/>
  <c r="D366" i="10"/>
  <c r="D33" i="10"/>
  <c r="D29" i="10"/>
  <c r="D330" i="10"/>
  <c r="D365" i="10"/>
  <c r="D30" i="10"/>
  <c r="D363" i="10"/>
  <c r="D388" i="10"/>
  <c r="D333" i="10"/>
  <c r="D329" i="10"/>
  <c r="D315" i="10"/>
  <c r="D49" i="10"/>
  <c r="EE79" i="10" l="1"/>
  <c r="ED79" i="10"/>
  <c r="BL52" i="10" l="1"/>
  <c r="P345" i="10"/>
  <c r="CP392" i="10"/>
  <c r="CP345" i="10"/>
  <c r="CP270" i="10"/>
  <c r="CP158" i="10"/>
  <c r="CP80" i="10"/>
  <c r="CP56" i="10"/>
  <c r="DH299" i="10"/>
  <c r="DH223" i="10"/>
  <c r="DH202" i="10"/>
  <c r="DH102" i="10"/>
  <c r="DH80" i="10"/>
  <c r="CV80" i="10"/>
  <c r="CS80" i="10"/>
  <c r="DN230" i="10"/>
  <c r="DK390" i="10"/>
  <c r="DJ242" i="10"/>
  <c r="DB334" i="10"/>
  <c r="DB124" i="10" l="1"/>
  <c r="DB115" i="10"/>
  <c r="DB116" i="10"/>
  <c r="DB117" i="10"/>
  <c r="DB118" i="10"/>
  <c r="DB120" i="10"/>
  <c r="DB121" i="10"/>
  <c r="DB27" i="10"/>
  <c r="DB29" i="10"/>
  <c r="DB30" i="10"/>
  <c r="DB31" i="10"/>
  <c r="DB32" i="10"/>
  <c r="DB33" i="10"/>
  <c r="DB19" i="10"/>
  <c r="DB20" i="10"/>
  <c r="DB21" i="10"/>
  <c r="DB22" i="10"/>
  <c r="DB23" i="10"/>
  <c r="DB18" i="10"/>
  <c r="U389" i="10" l="1"/>
  <c r="T389" i="10"/>
  <c r="V382" i="10"/>
  <c r="U382" i="10"/>
  <c r="T382" i="10"/>
  <c r="V373" i="10"/>
  <c r="U373" i="10"/>
  <c r="T373" i="10"/>
  <c r="V360" i="10"/>
  <c r="U360" i="10"/>
  <c r="T360" i="10"/>
  <c r="V353" i="10"/>
  <c r="U353" i="10"/>
  <c r="T353" i="10"/>
  <c r="V344" i="10"/>
  <c r="U344" i="10"/>
  <c r="T344" i="10"/>
  <c r="V335" i="10"/>
  <c r="U335" i="10"/>
  <c r="T335" i="10"/>
  <c r="V325" i="10"/>
  <c r="U325" i="10"/>
  <c r="T325" i="10"/>
  <c r="V316" i="10"/>
  <c r="U316" i="10"/>
  <c r="T316" i="10"/>
  <c r="V308" i="10"/>
  <c r="U308" i="10"/>
  <c r="T308" i="10"/>
  <c r="V298" i="10"/>
  <c r="U298" i="10"/>
  <c r="T298" i="10"/>
  <c r="V287" i="10"/>
  <c r="U287" i="10"/>
  <c r="T287" i="10"/>
  <c r="V277" i="10"/>
  <c r="U277" i="10"/>
  <c r="T277" i="10"/>
  <c r="V269" i="10"/>
  <c r="U269" i="10"/>
  <c r="T269" i="10"/>
  <c r="V255" i="10"/>
  <c r="U255" i="10"/>
  <c r="T255" i="10"/>
  <c r="V242" i="10"/>
  <c r="U242" i="10"/>
  <c r="T242" i="10"/>
  <c r="V229" i="10"/>
  <c r="U229" i="10"/>
  <c r="T229" i="10"/>
  <c r="V222" i="10"/>
  <c r="U222" i="10"/>
  <c r="T222" i="10"/>
  <c r="V213" i="10"/>
  <c r="U213" i="10"/>
  <c r="T213" i="10"/>
  <c r="V201" i="10"/>
  <c r="U201" i="10"/>
  <c r="T201" i="10"/>
  <c r="V197" i="10"/>
  <c r="U197" i="10"/>
  <c r="T197" i="10"/>
  <c r="V183" i="10"/>
  <c r="U183" i="10"/>
  <c r="T183" i="10"/>
  <c r="V170" i="10"/>
  <c r="U170" i="10"/>
  <c r="T170" i="10"/>
  <c r="V157" i="10"/>
  <c r="U157" i="10"/>
  <c r="T157" i="10"/>
  <c r="V146" i="10"/>
  <c r="U146" i="10"/>
  <c r="T146" i="10"/>
  <c r="V135" i="10"/>
  <c r="U135" i="10"/>
  <c r="T135" i="10"/>
  <c r="V122" i="10"/>
  <c r="U122" i="10"/>
  <c r="T122" i="10"/>
  <c r="V113" i="10"/>
  <c r="U113" i="10"/>
  <c r="T113" i="10"/>
  <c r="V101" i="10"/>
  <c r="U101" i="10"/>
  <c r="T101" i="10"/>
  <c r="V96" i="10"/>
  <c r="U96" i="10"/>
  <c r="T96" i="10"/>
  <c r="V79" i="10"/>
  <c r="U79" i="10"/>
  <c r="T79" i="10"/>
  <c r="V73" i="10"/>
  <c r="U73" i="10"/>
  <c r="T73" i="10"/>
  <c r="V55" i="10"/>
  <c r="U55" i="10"/>
  <c r="T55" i="10"/>
  <c r="V50" i="10"/>
  <c r="U50" i="10"/>
  <c r="T50" i="10"/>
  <c r="U38" i="10"/>
  <c r="T38" i="10"/>
  <c r="V24" i="10"/>
  <c r="U24" i="10"/>
  <c r="T24" i="10"/>
  <c r="V15" i="10"/>
  <c r="U15" i="10"/>
  <c r="T15" i="10"/>
  <c r="V11" i="10"/>
  <c r="U11" i="10"/>
  <c r="T11" i="10"/>
  <c r="U10" i="10"/>
  <c r="T10" i="10"/>
  <c r="U9" i="10"/>
  <c r="T9" i="10"/>
  <c r="AS10" i="12"/>
  <c r="AR10" i="12"/>
  <c r="O376" i="8"/>
  <c r="O366" i="8"/>
  <c r="D164" i="12"/>
  <c r="N12" i="8"/>
  <c r="O12" i="8"/>
  <c r="O40" i="8"/>
  <c r="D34" i="12"/>
  <c r="O59" i="8"/>
  <c r="N77" i="8"/>
  <c r="O77" i="8"/>
  <c r="N100" i="8"/>
  <c r="O100" i="8"/>
  <c r="O108" i="8"/>
  <c r="O121" i="8"/>
  <c r="O130" i="8"/>
  <c r="O156" i="8"/>
  <c r="D101" i="12"/>
  <c r="N236" i="8"/>
  <c r="O236" i="8"/>
  <c r="O254" i="8"/>
  <c r="O270" i="8"/>
  <c r="O276" i="8"/>
  <c r="O291" i="8"/>
  <c r="O294" i="8"/>
  <c r="O311" i="8"/>
  <c r="O320" i="8"/>
  <c r="O359" i="8"/>
  <c r="N366" i="8"/>
  <c r="N377" i="8"/>
  <c r="D179" i="12"/>
  <c r="AK10" i="12" l="1"/>
  <c r="U8" i="10"/>
  <c r="U395" i="10" s="1"/>
  <c r="E16" i="7" s="1"/>
  <c r="T8" i="10"/>
  <c r="T395" i="10" s="1"/>
  <c r="D16" i="7" s="1"/>
  <c r="O204" i="8"/>
  <c r="AT10" i="12"/>
  <c r="O377" i="8"/>
  <c r="V395" i="10" l="1"/>
  <c r="F16" i="7"/>
  <c r="O395" i="8" l="1"/>
  <c r="N395" i="8"/>
  <c r="AS175" i="12"/>
  <c r="AR175" i="12"/>
  <c r="AT181" i="12"/>
  <c r="AS182" i="12"/>
  <c r="AR182" i="12"/>
  <c r="AS171" i="12"/>
  <c r="AR171" i="12"/>
  <c r="AS166" i="12"/>
  <c r="AR166" i="12"/>
  <c r="AS161" i="12"/>
  <c r="AR161" i="12"/>
  <c r="AS158" i="12"/>
  <c r="AR158" i="12"/>
  <c r="AS152" i="12"/>
  <c r="AR152" i="12"/>
  <c r="AS149" i="12"/>
  <c r="AR149" i="12"/>
  <c r="AS146" i="12"/>
  <c r="AR146" i="12"/>
  <c r="AS143" i="12"/>
  <c r="AR143" i="12"/>
  <c r="AS139" i="12"/>
  <c r="AR139" i="12"/>
  <c r="AS133" i="12"/>
  <c r="AR133" i="12"/>
  <c r="AS129" i="12"/>
  <c r="AR129" i="12"/>
  <c r="AS126" i="12"/>
  <c r="AR126" i="12"/>
  <c r="AS112" i="12"/>
  <c r="AR112" i="12"/>
  <c r="AS107" i="12"/>
  <c r="AR107" i="12"/>
  <c r="AS102" i="12"/>
  <c r="AR102" i="12"/>
  <c r="AS99" i="12"/>
  <c r="AR99" i="12"/>
  <c r="AS91" i="12"/>
  <c r="AR91" i="12"/>
  <c r="AS87" i="12"/>
  <c r="AR87" i="12"/>
  <c r="AS83" i="12"/>
  <c r="AR83" i="12"/>
  <c r="AS80" i="12"/>
  <c r="AR80" i="12"/>
  <c r="AS76" i="12"/>
  <c r="AR76" i="12"/>
  <c r="AS72" i="12"/>
  <c r="AR72" i="12"/>
  <c r="AS68" i="12"/>
  <c r="AR68" i="12"/>
  <c r="AS65" i="12"/>
  <c r="AR65" i="12"/>
  <c r="AS61" i="12"/>
  <c r="AR61" i="12"/>
  <c r="AS56" i="12"/>
  <c r="AR56" i="12"/>
  <c r="AS52" i="12"/>
  <c r="AR52" i="12"/>
  <c r="AS49" i="12"/>
  <c r="AR49" i="12"/>
  <c r="AS44" i="12"/>
  <c r="AR44" i="12"/>
  <c r="AS40" i="12"/>
  <c r="AR40" i="12"/>
  <c r="AS32" i="12"/>
  <c r="AR32" i="12"/>
  <c r="AS27" i="12"/>
  <c r="AR27" i="12"/>
  <c r="AS22" i="12"/>
  <c r="AR22" i="12"/>
  <c r="AS17" i="12"/>
  <c r="AR17" i="12"/>
  <c r="AS14" i="12"/>
  <c r="AR14" i="12"/>
  <c r="AS11" i="12"/>
  <c r="AR11" i="12"/>
  <c r="AS9" i="12"/>
  <c r="AR9" i="12"/>
  <c r="N204" i="8"/>
  <c r="O205" i="8"/>
  <c r="N205" i="8"/>
  <c r="N291" i="8"/>
  <c r="AK181" i="12"/>
  <c r="Y50" i="12"/>
  <c r="AT175" i="12" l="1"/>
  <c r="AS8" i="12"/>
  <c r="AS188" i="12" s="1"/>
  <c r="E113" i="7" s="1"/>
  <c r="AR8" i="12"/>
  <c r="AR188" i="12" s="1"/>
  <c r="D113" i="7" s="1"/>
  <c r="BI392" i="11"/>
  <c r="BI389" i="11"/>
  <c r="BG388" i="11"/>
  <c r="BI382" i="11"/>
  <c r="BG381" i="11"/>
  <c r="BI373" i="11"/>
  <c r="BG372" i="11"/>
  <c r="BI360" i="11"/>
  <c r="BG359" i="11"/>
  <c r="BI351" i="11"/>
  <c r="BG350" i="11"/>
  <c r="BI343" i="11"/>
  <c r="BG342" i="11"/>
  <c r="BI332" i="11"/>
  <c r="BG331" i="11"/>
  <c r="BI331" i="11" s="1"/>
  <c r="BI322" i="11"/>
  <c r="BG321" i="11"/>
  <c r="BI314" i="11"/>
  <c r="BG313" i="11"/>
  <c r="BI305" i="11"/>
  <c r="BG304" i="11"/>
  <c r="BI295" i="11"/>
  <c r="BG294" i="11"/>
  <c r="BI294" i="11" s="1"/>
  <c r="BI285" i="11"/>
  <c r="BG284" i="11"/>
  <c r="BI275" i="11"/>
  <c r="BG274" i="11"/>
  <c r="BI268" i="11"/>
  <c r="BG267" i="11"/>
  <c r="BI254" i="11"/>
  <c r="BG253" i="11"/>
  <c r="BI241" i="11"/>
  <c r="BG240" i="11"/>
  <c r="BI229" i="11"/>
  <c r="BG228" i="11"/>
  <c r="BI222" i="11"/>
  <c r="BG221" i="11"/>
  <c r="BI214" i="11"/>
  <c r="BG213" i="11"/>
  <c r="BI213" i="11" s="1"/>
  <c r="BI202" i="11"/>
  <c r="BG201" i="11"/>
  <c r="BI201" i="11" s="1"/>
  <c r="BI198" i="11"/>
  <c r="BG197" i="11"/>
  <c r="BI185" i="11"/>
  <c r="BG184" i="11"/>
  <c r="BI173" i="11"/>
  <c r="BG172" i="11"/>
  <c r="BI161" i="11"/>
  <c r="BG160" i="11"/>
  <c r="BI150" i="11"/>
  <c r="BG149" i="11"/>
  <c r="BI138" i="11"/>
  <c r="BG137" i="11"/>
  <c r="BI124" i="11"/>
  <c r="BG123" i="11"/>
  <c r="BI123" i="11" s="1"/>
  <c r="BI115" i="11"/>
  <c r="BG114" i="11"/>
  <c r="BI103" i="11"/>
  <c r="BG102" i="11"/>
  <c r="BI102" i="11" s="1"/>
  <c r="BI98" i="11"/>
  <c r="BG97" i="11"/>
  <c r="BI82" i="11"/>
  <c r="BG81" i="11"/>
  <c r="BI81" i="11" s="1"/>
  <c r="BI76" i="11"/>
  <c r="BG75" i="11"/>
  <c r="BI59" i="11"/>
  <c r="BG58" i="11"/>
  <c r="BI58" i="11" s="1"/>
  <c r="BI55" i="11"/>
  <c r="BG54" i="11"/>
  <c r="BI41" i="11"/>
  <c r="BG40" i="11"/>
  <c r="BI27" i="11"/>
  <c r="BG26" i="11"/>
  <c r="BI18" i="11"/>
  <c r="BG17" i="11"/>
  <c r="BI17" i="11" s="1"/>
  <c r="BI14" i="11"/>
  <c r="BG13" i="11"/>
  <c r="BG12" i="11"/>
  <c r="BG11" i="11"/>
  <c r="BI149" i="11" l="1"/>
  <c r="BI26" i="11"/>
  <c r="BI172" i="11"/>
  <c r="BI253" i="11"/>
  <c r="BI228" i="11"/>
  <c r="BI359" i="11"/>
  <c r="BI40" i="11"/>
  <c r="BI197" i="11"/>
  <c r="BI313" i="11"/>
  <c r="BI274" i="11"/>
  <c r="F113" i="7"/>
  <c r="AT188" i="12"/>
  <c r="AT8" i="12"/>
  <c r="BI388" i="11"/>
  <c r="BI381" i="11"/>
  <c r="BI372" i="11"/>
  <c r="BI350" i="11"/>
  <c r="BI342" i="11"/>
  <c r="BI321" i="11"/>
  <c r="BI304" i="11"/>
  <c r="BI284" i="11"/>
  <c r="BI267" i="11"/>
  <c r="BI240" i="11"/>
  <c r="BI221" i="11"/>
  <c r="BI184" i="11"/>
  <c r="BI160" i="11"/>
  <c r="BI137" i="11"/>
  <c r="BI114" i="11"/>
  <c r="BI97" i="11"/>
  <c r="BI75" i="11"/>
  <c r="BG10" i="11"/>
  <c r="BG394" i="11" s="1"/>
  <c r="BI54" i="11"/>
  <c r="BI13" i="11"/>
  <c r="BI11" i="11"/>
  <c r="BI394" i="11" l="1"/>
  <c r="BI10" i="11"/>
  <c r="I15" i="8" l="1"/>
  <c r="I16" i="8"/>
  <c r="I17" i="8"/>
  <c r="I18" i="8"/>
  <c r="I19" i="8"/>
  <c r="I20" i="8"/>
  <c r="I21" i="8"/>
  <c r="I22" i="8"/>
  <c r="I24" i="8"/>
  <c r="I25" i="8"/>
  <c r="I26" i="8"/>
  <c r="I27" i="8"/>
  <c r="I28" i="8"/>
  <c r="I29" i="8"/>
  <c r="I30" i="8"/>
  <c r="I31" i="8"/>
  <c r="I32" i="8"/>
  <c r="I38" i="8"/>
  <c r="I39" i="8"/>
  <c r="I40" i="8"/>
  <c r="I41" i="8"/>
  <c r="I43" i="8"/>
  <c r="I44" i="8"/>
  <c r="I45" i="8"/>
  <c r="I46" i="8"/>
  <c r="I47" i="8"/>
  <c r="I50" i="8"/>
  <c r="I51" i="8"/>
  <c r="I53" i="8"/>
  <c r="I54" i="8"/>
  <c r="I55" i="8"/>
  <c r="I56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6" i="8"/>
  <c r="I77" i="8"/>
  <c r="I78" i="8"/>
  <c r="I79" i="8"/>
  <c r="I80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9" i="8"/>
  <c r="I100" i="8"/>
  <c r="I101" i="8"/>
  <c r="I102" i="8"/>
  <c r="I104" i="8"/>
  <c r="I105" i="8"/>
  <c r="I106" i="8"/>
  <c r="I107" i="8"/>
  <c r="I108" i="8"/>
  <c r="I109" i="8"/>
  <c r="I110" i="8"/>
  <c r="I111" i="8"/>
  <c r="I112" i="8"/>
  <c r="I113" i="8"/>
  <c r="I114" i="8"/>
  <c r="I116" i="8"/>
  <c r="I117" i="8"/>
  <c r="I118" i="8"/>
  <c r="I119" i="8"/>
  <c r="I120" i="8"/>
  <c r="I121" i="8"/>
  <c r="I122" i="8"/>
  <c r="I123" i="8"/>
  <c r="I125" i="8"/>
  <c r="I126" i="8"/>
  <c r="I127" i="8"/>
  <c r="I128" i="8"/>
  <c r="I129" i="8"/>
  <c r="I130" i="8"/>
  <c r="I131" i="8"/>
  <c r="I132" i="8"/>
  <c r="I133" i="8"/>
  <c r="I134" i="8"/>
  <c r="I135" i="8"/>
  <c r="I137" i="8"/>
  <c r="I139" i="8"/>
  <c r="I140" i="8"/>
  <c r="I141" i="8"/>
  <c r="I142" i="8"/>
  <c r="I144" i="8"/>
  <c r="I145" i="8"/>
  <c r="I146" i="8"/>
  <c r="I147" i="8"/>
  <c r="I148" i="8"/>
  <c r="I149" i="8"/>
  <c r="I152" i="8"/>
  <c r="I153" i="8"/>
  <c r="I154" i="8"/>
  <c r="I155" i="8"/>
  <c r="I156" i="8"/>
  <c r="I157" i="8"/>
  <c r="I158" i="8"/>
  <c r="I159" i="8"/>
  <c r="I160" i="8"/>
  <c r="I161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3" i="8"/>
  <c r="I204" i="8"/>
  <c r="I205" i="8"/>
  <c r="I207" i="8"/>
  <c r="I208" i="8"/>
  <c r="I209" i="8"/>
  <c r="I210" i="8"/>
  <c r="I211" i="8"/>
  <c r="I212" i="8"/>
  <c r="I213" i="8"/>
  <c r="I214" i="8"/>
  <c r="I215" i="8"/>
  <c r="I216" i="8"/>
  <c r="I217" i="8"/>
  <c r="I219" i="8"/>
  <c r="I220" i="8"/>
  <c r="I221" i="8"/>
  <c r="I222" i="8"/>
  <c r="I223" i="8"/>
  <c r="I224" i="8"/>
  <c r="I225" i="8"/>
  <c r="I226" i="8"/>
  <c r="I228" i="8"/>
  <c r="I229" i="8"/>
  <c r="I230" i="8"/>
  <c r="I231" i="8"/>
  <c r="I232" i="8"/>
  <c r="I233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5" i="8"/>
  <c r="I276" i="8"/>
  <c r="I277" i="8"/>
  <c r="I278" i="8"/>
  <c r="I279" i="8"/>
  <c r="I280" i="8"/>
  <c r="I281" i="8"/>
  <c r="I283" i="8"/>
  <c r="I284" i="8"/>
  <c r="I285" i="8"/>
  <c r="I286" i="8"/>
  <c r="I287" i="8"/>
  <c r="I288" i="8"/>
  <c r="I289" i="8"/>
  <c r="I290" i="8"/>
  <c r="I291" i="8"/>
  <c r="I293" i="8"/>
  <c r="I294" i="8"/>
  <c r="I295" i="8"/>
  <c r="I296" i="8"/>
  <c r="I297" i="8"/>
  <c r="I298" i="8"/>
  <c r="I299" i="8"/>
  <c r="I300" i="8"/>
  <c r="I301" i="8"/>
  <c r="I302" i="8"/>
  <c r="I304" i="8"/>
  <c r="I305" i="8"/>
  <c r="I306" i="8"/>
  <c r="I307" i="8"/>
  <c r="I308" i="8"/>
  <c r="I309" i="8"/>
  <c r="I310" i="8"/>
  <c r="I311" i="8"/>
  <c r="I312" i="8"/>
  <c r="I314" i="8"/>
  <c r="I316" i="8"/>
  <c r="I317" i="8"/>
  <c r="I318" i="8"/>
  <c r="I319" i="8"/>
  <c r="I320" i="8"/>
  <c r="I321" i="8"/>
  <c r="I323" i="8"/>
  <c r="I324" i="8"/>
  <c r="I325" i="8"/>
  <c r="I326" i="8"/>
  <c r="I327" i="8"/>
  <c r="I328" i="8"/>
  <c r="I329" i="8"/>
  <c r="I330" i="8"/>
  <c r="I332" i="8"/>
  <c r="I333" i="8"/>
  <c r="I334" i="8"/>
  <c r="I335" i="8"/>
  <c r="I336" i="8"/>
  <c r="I337" i="8"/>
  <c r="I338" i="8"/>
  <c r="I339" i="8"/>
  <c r="I340" i="8"/>
  <c r="I342" i="8"/>
  <c r="I343" i="8"/>
  <c r="I345" i="8"/>
  <c r="I346" i="8"/>
  <c r="I348" i="8"/>
  <c r="I349" i="8"/>
  <c r="I350" i="8"/>
  <c r="I351" i="8"/>
  <c r="I353" i="8"/>
  <c r="I354" i="8"/>
  <c r="I355" i="8"/>
  <c r="I356" i="8"/>
  <c r="I357" i="8"/>
  <c r="I358" i="8"/>
  <c r="I359" i="8"/>
  <c r="I360" i="8"/>
  <c r="I362" i="8"/>
  <c r="I364" i="8"/>
  <c r="I365" i="8"/>
  <c r="I366" i="8"/>
  <c r="I367" i="8"/>
  <c r="I368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5" i="8"/>
  <c r="I386" i="8"/>
  <c r="I387" i="8"/>
  <c r="I388" i="8"/>
  <c r="I389" i="8"/>
  <c r="I390" i="8"/>
  <c r="I391" i="8"/>
  <c r="H126" i="8"/>
  <c r="D154" i="10"/>
  <c r="D207" i="10"/>
  <c r="D16" i="10"/>
  <c r="D17" i="10"/>
  <c r="D18" i="10"/>
  <c r="D22" i="10"/>
  <c r="D58" i="10"/>
  <c r="D61" i="10"/>
  <c r="D62" i="10"/>
  <c r="D66" i="10"/>
  <c r="D69" i="10"/>
  <c r="D70" i="10"/>
  <c r="D71" i="10"/>
  <c r="D78" i="10"/>
  <c r="D84" i="10"/>
  <c r="D88" i="10"/>
  <c r="D92" i="10"/>
  <c r="D103" i="10"/>
  <c r="D107" i="10"/>
  <c r="D111" i="10"/>
  <c r="D115" i="10"/>
  <c r="D116" i="10"/>
  <c r="D119" i="10"/>
  <c r="D120" i="10"/>
  <c r="D125" i="10"/>
  <c r="D128" i="10"/>
  <c r="D129" i="10"/>
  <c r="D132" i="10"/>
  <c r="D133" i="10"/>
  <c r="D138" i="10"/>
  <c r="D140" i="10"/>
  <c r="D141" i="10"/>
  <c r="D142" i="10"/>
  <c r="D150" i="10"/>
  <c r="D155" i="10"/>
  <c r="D159" i="10"/>
  <c r="D160" i="10"/>
  <c r="D164" i="10"/>
  <c r="D167" i="10"/>
  <c r="D168" i="10"/>
  <c r="D173" i="10"/>
  <c r="D175" i="10"/>
  <c r="D177" i="10"/>
  <c r="D180" i="10"/>
  <c r="D181" i="10"/>
  <c r="D186" i="10"/>
  <c r="D190" i="10"/>
  <c r="D194" i="10"/>
  <c r="D204" i="10"/>
  <c r="D208" i="10"/>
  <c r="D211" i="10"/>
  <c r="D212" i="10"/>
  <c r="D216" i="10"/>
  <c r="D220" i="10"/>
  <c r="D234" i="10"/>
  <c r="D238" i="10"/>
  <c r="D244" i="10"/>
  <c r="D248" i="10"/>
  <c r="D252" i="10"/>
  <c r="D257" i="10"/>
  <c r="D260" i="10"/>
  <c r="D261" i="10"/>
  <c r="D264" i="10"/>
  <c r="D265" i="10"/>
  <c r="D273" i="10"/>
  <c r="D274" i="10"/>
  <c r="D292" i="10"/>
  <c r="D296" i="10"/>
  <c r="D301" i="10"/>
  <c r="D304" i="10"/>
  <c r="D310" i="10"/>
  <c r="D313" i="10"/>
  <c r="D322" i="10"/>
  <c r="D337" i="10"/>
  <c r="D339" i="10"/>
  <c r="D346" i="10"/>
  <c r="D349" i="10"/>
  <c r="D350" i="10"/>
  <c r="D352" i="10"/>
  <c r="D358" i="10"/>
  <c r="D371" i="10"/>
  <c r="D376" i="10"/>
  <c r="D377" i="10"/>
  <c r="D380" i="10"/>
  <c r="D381" i="10"/>
  <c r="D311" i="10" l="1"/>
  <c r="D293" i="10"/>
  <c r="D240" i="10"/>
  <c r="D351" i="10"/>
  <c r="D227" i="10"/>
  <c r="D191" i="10"/>
  <c r="D174" i="10"/>
  <c r="D121" i="10"/>
  <c r="D289" i="10"/>
  <c r="D232" i="10"/>
  <c r="D143" i="10"/>
  <c r="D54" i="10"/>
  <c r="D379" i="10"/>
  <c r="D370" i="10"/>
  <c r="D348" i="10"/>
  <c r="D334" i="10"/>
  <c r="D321" i="10"/>
  <c r="D312" i="10"/>
  <c r="D307" i="10"/>
  <c r="D294" i="10"/>
  <c r="D290" i="10"/>
  <c r="D276" i="10"/>
  <c r="D272" i="10"/>
  <c r="D267" i="10"/>
  <c r="D263" i="10"/>
  <c r="D259" i="10"/>
  <c r="D254" i="10"/>
  <c r="D250" i="10"/>
  <c r="D246" i="10"/>
  <c r="D241" i="10"/>
  <c r="D237" i="10"/>
  <c r="D233" i="10"/>
  <c r="D228" i="10"/>
  <c r="D224" i="10"/>
  <c r="D219" i="10"/>
  <c r="D196" i="10"/>
  <c r="D192" i="10"/>
  <c r="D166" i="10"/>
  <c r="D162" i="10"/>
  <c r="D153" i="10"/>
  <c r="D149" i="10"/>
  <c r="D144" i="10"/>
  <c r="D118" i="10"/>
  <c r="D109" i="10"/>
  <c r="D105" i="10"/>
  <c r="D100" i="10"/>
  <c r="D87" i="10"/>
  <c r="D83" i="10"/>
  <c r="D72" i="10"/>
  <c r="D68" i="10"/>
  <c r="D64" i="10"/>
  <c r="D60" i="10"/>
  <c r="D217" i="10"/>
  <c r="D151" i="10"/>
  <c r="D93" i="10"/>
  <c r="D85" i="10"/>
  <c r="D23" i="10"/>
  <c r="D193" i="10"/>
  <c r="D357" i="10"/>
  <c r="D210" i="10"/>
  <c r="D206" i="10"/>
  <c r="D188" i="10"/>
  <c r="D251" i="10"/>
  <c r="D303" i="10"/>
  <c r="D179" i="10"/>
  <c r="D247" i="10"/>
  <c r="D203" i="10"/>
  <c r="D163" i="10"/>
  <c r="D110" i="10"/>
  <c r="D21" i="10"/>
  <c r="D378" i="10"/>
  <c r="D356" i="10"/>
  <c r="D338" i="10"/>
  <c r="D324" i="10"/>
  <c r="D306" i="10"/>
  <c r="D302" i="10"/>
  <c r="D297" i="10"/>
  <c r="D275" i="10"/>
  <c r="D266" i="10"/>
  <c r="D262" i="10"/>
  <c r="D258" i="10"/>
  <c r="D253" i="10"/>
  <c r="D249" i="10"/>
  <c r="D245" i="10"/>
  <c r="D236" i="10"/>
  <c r="D218" i="10"/>
  <c r="D200" i="10"/>
  <c r="D195" i="10"/>
  <c r="D187" i="10"/>
  <c r="D182" i="10"/>
  <c r="D178" i="10"/>
  <c r="D169" i="10"/>
  <c r="D165" i="10"/>
  <c r="D161" i="10"/>
  <c r="D156" i="10"/>
  <c r="D152" i="10"/>
  <c r="D148" i="10"/>
  <c r="D139" i="10"/>
  <c r="D134" i="10"/>
  <c r="D130" i="10"/>
  <c r="D126" i="10"/>
  <c r="D117" i="10"/>
  <c r="D108" i="10"/>
  <c r="D104" i="10"/>
  <c r="D94" i="10"/>
  <c r="D90" i="10"/>
  <c r="D86" i="10"/>
  <c r="D82" i="10"/>
  <c r="D76" i="10"/>
  <c r="D67" i="10"/>
  <c r="D63" i="10"/>
  <c r="D59" i="10"/>
  <c r="D19" i="10"/>
  <c r="D347" i="10"/>
  <c r="D295" i="10"/>
  <c r="D291" i="10"/>
  <c r="D221" i="10"/>
  <c r="D209" i="10"/>
  <c r="D205" i="10"/>
  <c r="D189" i="10"/>
  <c r="D131" i="10"/>
  <c r="D127" i="10"/>
  <c r="D106" i="10"/>
  <c r="D89" i="10"/>
  <c r="D323" i="10"/>
  <c r="D305" i="10"/>
  <c r="D239" i="10"/>
  <c r="D235" i="10"/>
  <c r="D145" i="10"/>
  <c r="D77" i="10"/>
  <c r="D14" i="10"/>
  <c r="D20" i="10"/>
  <c r="D124" i="10"/>
  <c r="AY308" i="10" l="1"/>
  <c r="AX308" i="10"/>
  <c r="AY277" i="10"/>
  <c r="AX277" i="10"/>
  <c r="AY170" i="10"/>
  <c r="AX170" i="10"/>
  <c r="AZ170" i="10" s="1"/>
  <c r="AX11" i="10"/>
  <c r="EX382" i="10"/>
  <c r="EW382" i="10"/>
  <c r="EV382" i="10"/>
  <c r="EX373" i="10"/>
  <c r="EW373" i="10"/>
  <c r="EV373" i="10"/>
  <c r="EX360" i="10"/>
  <c r="EW360" i="10"/>
  <c r="EV360" i="10"/>
  <c r="EX353" i="10"/>
  <c r="EW353" i="10"/>
  <c r="EV353" i="10"/>
  <c r="EX344" i="10"/>
  <c r="EW344" i="10"/>
  <c r="EV344" i="10"/>
  <c r="EX335" i="10"/>
  <c r="EW335" i="10"/>
  <c r="EV335" i="10"/>
  <c r="EX325" i="10"/>
  <c r="EW325" i="10"/>
  <c r="EV325" i="10"/>
  <c r="EX316" i="10"/>
  <c r="EW316" i="10"/>
  <c r="EV316" i="10"/>
  <c r="EX308" i="10"/>
  <c r="EW308" i="10"/>
  <c r="EV308" i="10"/>
  <c r="EX298" i="10"/>
  <c r="EW298" i="10"/>
  <c r="EV298" i="10"/>
  <c r="EX287" i="10"/>
  <c r="EW287" i="10"/>
  <c r="EV287" i="10"/>
  <c r="EX277" i="10"/>
  <c r="EW277" i="10"/>
  <c r="EV277" i="10"/>
  <c r="EX269" i="10"/>
  <c r="EW269" i="10"/>
  <c r="EV269" i="10"/>
  <c r="EX255" i="10"/>
  <c r="EW255" i="10"/>
  <c r="EV255" i="10"/>
  <c r="EX242" i="10"/>
  <c r="EW242" i="10"/>
  <c r="EV242" i="10"/>
  <c r="EX229" i="10"/>
  <c r="EW229" i="10"/>
  <c r="EV229" i="10"/>
  <c r="EX222" i="10"/>
  <c r="EW222" i="10"/>
  <c r="EV222" i="10"/>
  <c r="EX213" i="10"/>
  <c r="EW213" i="10"/>
  <c r="EV213" i="10"/>
  <c r="EX201" i="10"/>
  <c r="EW201" i="10"/>
  <c r="EV201" i="10"/>
  <c r="EX197" i="10"/>
  <c r="EW197" i="10"/>
  <c r="EV197" i="10"/>
  <c r="EX183" i="10"/>
  <c r="EW183" i="10"/>
  <c r="EV183" i="10"/>
  <c r="EX170" i="10"/>
  <c r="EW170" i="10"/>
  <c r="EV170" i="10"/>
  <c r="EX157" i="10"/>
  <c r="EW157" i="10"/>
  <c r="EV157" i="10"/>
  <c r="EX146" i="10"/>
  <c r="EW146" i="10"/>
  <c r="EV146" i="10"/>
  <c r="EX135" i="10"/>
  <c r="EW135" i="10"/>
  <c r="EV135" i="10"/>
  <c r="EX122" i="10"/>
  <c r="EW122" i="10"/>
  <c r="EV122" i="10"/>
  <c r="EX113" i="10"/>
  <c r="EW113" i="10"/>
  <c r="EV113" i="10"/>
  <c r="EX101" i="10"/>
  <c r="EW101" i="10"/>
  <c r="EV101" i="10"/>
  <c r="EX96" i="10"/>
  <c r="EW96" i="10"/>
  <c r="EV96" i="10"/>
  <c r="EX79" i="10"/>
  <c r="EW79" i="10"/>
  <c r="EV79" i="10"/>
  <c r="EX73" i="10"/>
  <c r="EW73" i="10"/>
  <c r="EV73" i="10"/>
  <c r="EW55" i="10"/>
  <c r="EV55" i="10"/>
  <c r="EX52" i="10"/>
  <c r="EW50" i="10"/>
  <c r="EV50" i="10"/>
  <c r="EW38" i="10"/>
  <c r="EV38" i="10"/>
  <c r="EX24" i="10"/>
  <c r="EW24" i="10"/>
  <c r="EV24" i="10"/>
  <c r="EX15" i="10"/>
  <c r="EW15" i="10"/>
  <c r="EV15" i="10"/>
  <c r="EX11" i="10"/>
  <c r="EW11" i="10"/>
  <c r="EV11" i="10"/>
  <c r="EW10" i="10"/>
  <c r="EV10" i="10"/>
  <c r="EW9" i="10"/>
  <c r="EV9" i="10"/>
  <c r="EO390" i="10"/>
  <c r="EO214" i="10"/>
  <c r="EL390" i="10"/>
  <c r="EL214" i="10"/>
  <c r="EI280" i="10"/>
  <c r="EI281" i="10"/>
  <c r="EI282" i="10"/>
  <c r="EI283" i="10"/>
  <c r="EI284" i="10"/>
  <c r="EI285" i="10"/>
  <c r="EI286" i="10"/>
  <c r="EI279" i="10"/>
  <c r="EI257" i="10"/>
  <c r="EI258" i="10"/>
  <c r="EI259" i="10"/>
  <c r="EI260" i="10"/>
  <c r="EI261" i="10"/>
  <c r="EI262" i="10"/>
  <c r="EI263" i="10"/>
  <c r="EI264" i="10"/>
  <c r="EI265" i="10"/>
  <c r="EI266" i="10"/>
  <c r="EI267" i="10"/>
  <c r="EI268" i="10"/>
  <c r="EI14" i="10"/>
  <c r="EI13" i="10"/>
  <c r="AB384" i="10"/>
  <c r="AB390" i="10"/>
  <c r="AZ277" i="10" l="1"/>
  <c r="EX50" i="10"/>
  <c r="EV8" i="10"/>
  <c r="EV395" i="10" s="1"/>
  <c r="D60" i="7" s="1"/>
  <c r="EX10" i="10"/>
  <c r="EW8" i="10"/>
  <c r="EW395" i="10" s="1"/>
  <c r="E60" i="7" s="1"/>
  <c r="BC185" i="10"/>
  <c r="BC133" i="10"/>
  <c r="Y39" i="10"/>
  <c r="ED298" i="10"/>
  <c r="BU383" i="10"/>
  <c r="F60" i="7" l="1"/>
  <c r="EX8" i="10"/>
  <c r="EX395" i="10" s="1"/>
  <c r="BI171" i="10"/>
  <c r="BO102" i="10"/>
  <c r="DM9" i="10"/>
  <c r="G56" i="10"/>
  <c r="G25" i="10"/>
  <c r="CP336" i="10"/>
  <c r="CP317" i="10"/>
  <c r="CP243" i="10"/>
  <c r="CP123" i="10"/>
  <c r="CP51" i="10"/>
  <c r="CP39" i="10"/>
  <c r="DE374" i="10"/>
  <c r="DE354" i="10"/>
  <c r="DE336" i="10"/>
  <c r="DE299" i="10"/>
  <c r="DE309" i="10"/>
  <c r="DE270" i="10"/>
  <c r="DE243" i="10"/>
  <c r="DE223" i="10"/>
  <c r="DE202" i="10"/>
  <c r="DE123" i="10"/>
  <c r="DE102" i="10"/>
  <c r="DE80" i="10"/>
  <c r="DE51" i="10"/>
  <c r="DE25" i="10"/>
  <c r="DH374" i="10"/>
  <c r="DH336" i="10"/>
  <c r="J80" i="10"/>
  <c r="DN390" i="10"/>
  <c r="DM242" i="10"/>
  <c r="DN243" i="10"/>
  <c r="CD384" i="10"/>
  <c r="DB139" i="10"/>
  <c r="DB140" i="10"/>
  <c r="DB141" i="10"/>
  <c r="DB142" i="10"/>
  <c r="DB143" i="10"/>
  <c r="DB144" i="10"/>
  <c r="DB145" i="10"/>
  <c r="DB148" i="10"/>
  <c r="DB149" i="10"/>
  <c r="DB150" i="10"/>
  <c r="DB151" i="10"/>
  <c r="DB152" i="10"/>
  <c r="DB153" i="10"/>
  <c r="DB154" i="10"/>
  <c r="DB155" i="10"/>
  <c r="DB156" i="10"/>
  <c r="DB160" i="10"/>
  <c r="DB161" i="10"/>
  <c r="DB162" i="10"/>
  <c r="DB163" i="10"/>
  <c r="DB164" i="10"/>
  <c r="DB165" i="10"/>
  <c r="DB166" i="10"/>
  <c r="DB167" i="10"/>
  <c r="DB168" i="10"/>
  <c r="DB169" i="10"/>
  <c r="DB173" i="10"/>
  <c r="DB174" i="10"/>
  <c r="DB175" i="10"/>
  <c r="DB177" i="10"/>
  <c r="DB178" i="10"/>
  <c r="DB179" i="10"/>
  <c r="DB180" i="10"/>
  <c r="DB181" i="10"/>
  <c r="DB182" i="10"/>
  <c r="DB186" i="10"/>
  <c r="DB187" i="10"/>
  <c r="DB188" i="10"/>
  <c r="DB189" i="10"/>
  <c r="DB190" i="10"/>
  <c r="DB191" i="10"/>
  <c r="DB192" i="10"/>
  <c r="DB193" i="10"/>
  <c r="DB194" i="10"/>
  <c r="DB195" i="10"/>
  <c r="DB196" i="10"/>
  <c r="DB200" i="10"/>
  <c r="DB204" i="10"/>
  <c r="DB205" i="10"/>
  <c r="DB206" i="10"/>
  <c r="DB207" i="10"/>
  <c r="DB208" i="10"/>
  <c r="DB209" i="10"/>
  <c r="DB210" i="10"/>
  <c r="DB211" i="10"/>
  <c r="DB212" i="10"/>
  <c r="DB216" i="10"/>
  <c r="DB217" i="10"/>
  <c r="DB218" i="10"/>
  <c r="DB219" i="10"/>
  <c r="DB220" i="10"/>
  <c r="DB221" i="10"/>
  <c r="DB224" i="10"/>
  <c r="DB228" i="10"/>
  <c r="DB232" i="10"/>
  <c r="DB233" i="10"/>
  <c r="DB234" i="10"/>
  <c r="DB235" i="10"/>
  <c r="DB236" i="10"/>
  <c r="DB237" i="10"/>
  <c r="DB238" i="10"/>
  <c r="DB239" i="10"/>
  <c r="DB240" i="10"/>
  <c r="DB241" i="10"/>
  <c r="DB244" i="10"/>
  <c r="DB245" i="10"/>
  <c r="DB246" i="10"/>
  <c r="DB247" i="10"/>
  <c r="DB248" i="10"/>
  <c r="DB250" i="10"/>
  <c r="DB251" i="10"/>
  <c r="DB252" i="10"/>
  <c r="DB253" i="10"/>
  <c r="DB254" i="10"/>
  <c r="DB257" i="10"/>
  <c r="DB258" i="10"/>
  <c r="DB259" i="10"/>
  <c r="DB260" i="10"/>
  <c r="DB261" i="10"/>
  <c r="DB262" i="10"/>
  <c r="DB263" i="10"/>
  <c r="DB264" i="10"/>
  <c r="DB265" i="10"/>
  <c r="DB266" i="10"/>
  <c r="DB267" i="10"/>
  <c r="DB268" i="10"/>
  <c r="DB272" i="10"/>
  <c r="DB273" i="10"/>
  <c r="DB274" i="10"/>
  <c r="DB275" i="10"/>
  <c r="DB276" i="10"/>
  <c r="DB279" i="10"/>
  <c r="DB280" i="10"/>
  <c r="DB281" i="10"/>
  <c r="DB282" i="10"/>
  <c r="DB283" i="10"/>
  <c r="DB284" i="10"/>
  <c r="DB285" i="10"/>
  <c r="DB286" i="10"/>
  <c r="DB290" i="10"/>
  <c r="DB291" i="10"/>
  <c r="DB292" i="10"/>
  <c r="DB293" i="10"/>
  <c r="DB294" i="10"/>
  <c r="DB295" i="10"/>
  <c r="DB296" i="10"/>
  <c r="DB297" i="10"/>
  <c r="DB301" i="10"/>
  <c r="DB302" i="10"/>
  <c r="DB303" i="10"/>
  <c r="DB304" i="10"/>
  <c r="DB305" i="10"/>
  <c r="DB306" i="10"/>
  <c r="DB307" i="10"/>
  <c r="DB311" i="10"/>
  <c r="DB312" i="10"/>
  <c r="DB313" i="10"/>
  <c r="DB315" i="10"/>
  <c r="DB319" i="10"/>
  <c r="DB320" i="10"/>
  <c r="DB321" i="10"/>
  <c r="DB322" i="10"/>
  <c r="DB323" i="10"/>
  <c r="DB324" i="10"/>
  <c r="DB327" i="10"/>
  <c r="DB328" i="10"/>
  <c r="DB329" i="10"/>
  <c r="DB330" i="10"/>
  <c r="DB331" i="10"/>
  <c r="DB333" i="10"/>
  <c r="DB337" i="10"/>
  <c r="DB338" i="10"/>
  <c r="DB339" i="10"/>
  <c r="DB341" i="10"/>
  <c r="DB346" i="10"/>
  <c r="DB347" i="10"/>
  <c r="DB348" i="10"/>
  <c r="DB349" i="10"/>
  <c r="DB350" i="10"/>
  <c r="DB352" i="10"/>
  <c r="DB356" i="10"/>
  <c r="DB357" i="10"/>
  <c r="DB358" i="10"/>
  <c r="DB363" i="10"/>
  <c r="DB364" i="10"/>
  <c r="DB365" i="10"/>
  <c r="DB366" i="10"/>
  <c r="DB370" i="10"/>
  <c r="DB371" i="10"/>
  <c r="DB372" i="10"/>
  <c r="DB376" i="10"/>
  <c r="DB377" i="10"/>
  <c r="DB378" i="10"/>
  <c r="DB379" i="10"/>
  <c r="DB380" i="10"/>
  <c r="DB381" i="10"/>
  <c r="DB385" i="10"/>
  <c r="DB386" i="10"/>
  <c r="DB387" i="10"/>
  <c r="DB388" i="10"/>
  <c r="DB128" i="10"/>
  <c r="DB129" i="10"/>
  <c r="DB130" i="10"/>
  <c r="DB131" i="10"/>
  <c r="DB132" i="10"/>
  <c r="DB134" i="10"/>
  <c r="DB138" i="10"/>
  <c r="DB125" i="10"/>
  <c r="DB126" i="10"/>
  <c r="DB127" i="10"/>
  <c r="DB103" i="10"/>
  <c r="DB104" i="10"/>
  <c r="DB105" i="10"/>
  <c r="DB107" i="10"/>
  <c r="DB108" i="10"/>
  <c r="DB109" i="10"/>
  <c r="DB110" i="10"/>
  <c r="DB111" i="10"/>
  <c r="DB112" i="10"/>
  <c r="DB93" i="10"/>
  <c r="DB94" i="10"/>
  <c r="DB98" i="10"/>
  <c r="DB99" i="10"/>
  <c r="DB100" i="10"/>
  <c r="DB76" i="10"/>
  <c r="DB77" i="10"/>
  <c r="DB78" i="10"/>
  <c r="DB82" i="10"/>
  <c r="DB83" i="10"/>
  <c r="DB84" i="10"/>
  <c r="DB85" i="10"/>
  <c r="DB86" i="10"/>
  <c r="DB87" i="10"/>
  <c r="DB88" i="10"/>
  <c r="DB89" i="10"/>
  <c r="DB90" i="10"/>
  <c r="DB92" i="10"/>
  <c r="DB75" i="10"/>
  <c r="DB54" i="10"/>
  <c r="DB58" i="10"/>
  <c r="DB59" i="10"/>
  <c r="DB60" i="10"/>
  <c r="DB61" i="10"/>
  <c r="DB62" i="10"/>
  <c r="DB63" i="10"/>
  <c r="DB64" i="10"/>
  <c r="DB66" i="10"/>
  <c r="DB67" i="10"/>
  <c r="DB68" i="10"/>
  <c r="DB69" i="10"/>
  <c r="DB70" i="10"/>
  <c r="DB71" i="10"/>
  <c r="DB72" i="10"/>
  <c r="DB49" i="10"/>
  <c r="DB53" i="10"/>
  <c r="DB42" i="10"/>
  <c r="DB43" i="10"/>
  <c r="DB44" i="10"/>
  <c r="DB46" i="10"/>
  <c r="DB47" i="10"/>
  <c r="DB48" i="10"/>
  <c r="DB40" i="10"/>
  <c r="DB13" i="10"/>
  <c r="D82" i="12" l="1"/>
  <c r="AQ176" i="12"/>
  <c r="AP182" i="12"/>
  <c r="AQ182" i="12" s="1"/>
  <c r="AO182" i="12"/>
  <c r="AP175" i="12"/>
  <c r="AO175" i="12"/>
  <c r="AP171" i="12"/>
  <c r="AO171" i="12"/>
  <c r="AP166" i="12"/>
  <c r="AO166" i="12"/>
  <c r="AP161" i="12"/>
  <c r="AO161" i="12"/>
  <c r="AP158" i="12"/>
  <c r="AO158" i="12"/>
  <c r="AP152" i="12"/>
  <c r="AO152" i="12"/>
  <c r="AP149" i="12"/>
  <c r="AO149" i="12"/>
  <c r="AP146" i="12"/>
  <c r="AO146" i="12"/>
  <c r="AP143" i="12"/>
  <c r="AO143" i="12"/>
  <c r="AP139" i="12"/>
  <c r="AO139" i="12"/>
  <c r="AP133" i="12"/>
  <c r="AO133" i="12"/>
  <c r="AP129" i="12"/>
  <c r="AO129" i="12"/>
  <c r="AP126" i="12"/>
  <c r="AO126" i="12"/>
  <c r="AP112" i="12"/>
  <c r="AO112" i="12"/>
  <c r="AP107" i="12"/>
  <c r="AO107" i="12"/>
  <c r="AP102" i="12"/>
  <c r="AO102" i="12"/>
  <c r="AP99" i="12"/>
  <c r="AO99" i="12"/>
  <c r="AP91" i="12"/>
  <c r="AO91" i="12"/>
  <c r="AP87" i="12"/>
  <c r="AO87" i="12"/>
  <c r="AP83" i="12"/>
  <c r="AO83" i="12"/>
  <c r="AP80" i="12"/>
  <c r="AO80" i="12"/>
  <c r="AP76" i="12"/>
  <c r="AO76" i="12"/>
  <c r="AP72" i="12"/>
  <c r="AO72" i="12"/>
  <c r="AP68" i="12"/>
  <c r="AO68" i="12"/>
  <c r="AP65" i="12"/>
  <c r="AO65" i="12"/>
  <c r="AP61" i="12"/>
  <c r="AO61" i="12"/>
  <c r="AP56" i="12"/>
  <c r="AO56" i="12"/>
  <c r="AP52" i="12"/>
  <c r="AO52" i="12"/>
  <c r="AP49" i="12"/>
  <c r="AO49" i="12"/>
  <c r="AP44" i="12"/>
  <c r="AO44" i="12"/>
  <c r="AP40" i="12"/>
  <c r="AO40" i="12"/>
  <c r="AP32" i="12"/>
  <c r="AO32" i="12"/>
  <c r="AP27" i="12"/>
  <c r="AO27" i="12"/>
  <c r="AP22" i="12"/>
  <c r="AO22" i="12"/>
  <c r="AP17" i="12"/>
  <c r="AO17" i="12"/>
  <c r="AP14" i="12"/>
  <c r="AO14" i="12"/>
  <c r="AP11" i="12"/>
  <c r="AO11" i="12"/>
  <c r="AP9" i="12"/>
  <c r="AO9" i="12"/>
  <c r="AO8" i="12" l="1"/>
  <c r="AO188" i="12" s="1"/>
  <c r="D112" i="7" s="1"/>
  <c r="D67" i="12"/>
  <c r="D16" i="12"/>
  <c r="AQ175" i="12"/>
  <c r="AQ9" i="12"/>
  <c r="D81" i="12"/>
  <c r="AP8" i="12"/>
  <c r="AP188" i="12" s="1"/>
  <c r="E112" i="7" s="1"/>
  <c r="F112" i="7" l="1"/>
  <c r="AQ188" i="12"/>
  <c r="AQ8" i="12"/>
  <c r="AN183" i="12"/>
  <c r="AM182" i="12"/>
  <c r="AL182" i="12"/>
  <c r="AM175" i="12"/>
  <c r="AL175" i="12"/>
  <c r="AM171" i="12"/>
  <c r="AL171" i="12"/>
  <c r="AM166" i="12"/>
  <c r="AL166" i="12"/>
  <c r="AM161" i="12"/>
  <c r="AL161" i="12"/>
  <c r="AM158" i="12"/>
  <c r="AL158" i="12"/>
  <c r="AM152" i="12"/>
  <c r="AL152" i="12"/>
  <c r="AM149" i="12"/>
  <c r="AL149" i="12"/>
  <c r="AM146" i="12"/>
  <c r="AL146" i="12"/>
  <c r="AM143" i="12"/>
  <c r="AL143" i="12"/>
  <c r="AM139" i="12"/>
  <c r="AL139" i="12"/>
  <c r="AM133" i="12"/>
  <c r="AL133" i="12"/>
  <c r="AM129" i="12"/>
  <c r="AL129" i="12"/>
  <c r="AM126" i="12"/>
  <c r="AL126" i="12"/>
  <c r="AM112" i="12"/>
  <c r="AL112" i="12"/>
  <c r="AM107" i="12"/>
  <c r="AL107" i="12"/>
  <c r="AM102" i="12"/>
  <c r="AL102" i="12"/>
  <c r="AM99" i="12"/>
  <c r="AL99" i="12"/>
  <c r="AM91" i="12"/>
  <c r="AL91" i="12"/>
  <c r="AM87" i="12"/>
  <c r="AL87" i="12"/>
  <c r="AM83" i="12"/>
  <c r="AL83" i="12"/>
  <c r="AM80" i="12"/>
  <c r="AL80" i="12"/>
  <c r="AM76" i="12"/>
  <c r="AL76" i="12"/>
  <c r="AM72" i="12"/>
  <c r="AL72" i="12"/>
  <c r="AM68" i="12"/>
  <c r="AL68" i="12"/>
  <c r="AM65" i="12"/>
  <c r="AL65" i="12"/>
  <c r="AM61" i="12"/>
  <c r="AL61" i="12"/>
  <c r="AM56" i="12"/>
  <c r="AL56" i="12"/>
  <c r="AM52" i="12"/>
  <c r="AL52" i="12"/>
  <c r="AM49" i="12"/>
  <c r="AL49" i="12"/>
  <c r="AM44" i="12"/>
  <c r="AL44" i="12"/>
  <c r="AM40" i="12"/>
  <c r="AL40" i="12"/>
  <c r="AM32" i="12"/>
  <c r="AL32" i="12"/>
  <c r="AM27" i="12"/>
  <c r="AL27" i="12"/>
  <c r="AM22" i="12"/>
  <c r="AL22" i="12"/>
  <c r="AM17" i="12"/>
  <c r="AL17" i="12"/>
  <c r="AM14" i="12"/>
  <c r="AL14" i="12"/>
  <c r="AM11" i="12"/>
  <c r="AL11" i="12"/>
  <c r="AM9" i="12"/>
  <c r="AL9" i="12"/>
  <c r="AK185" i="12"/>
  <c r="AK183" i="12"/>
  <c r="AJ182" i="12"/>
  <c r="AI182" i="12"/>
  <c r="AK176" i="12"/>
  <c r="AJ175" i="12"/>
  <c r="AI175" i="12"/>
  <c r="AK172" i="12"/>
  <c r="AJ171" i="12"/>
  <c r="AI171" i="12"/>
  <c r="AK167" i="12"/>
  <c r="AJ166" i="12"/>
  <c r="AI166" i="12"/>
  <c r="AK162" i="12"/>
  <c r="AJ161" i="12"/>
  <c r="AI161" i="12"/>
  <c r="AK159" i="12"/>
  <c r="AJ158" i="12"/>
  <c r="AI158" i="12"/>
  <c r="AK153" i="12"/>
  <c r="AJ152" i="12"/>
  <c r="AI152" i="12"/>
  <c r="AK150" i="12"/>
  <c r="AJ149" i="12"/>
  <c r="AI149" i="12"/>
  <c r="AK147" i="12"/>
  <c r="AJ146" i="12"/>
  <c r="AI146" i="12"/>
  <c r="AK144" i="12"/>
  <c r="AJ143" i="12"/>
  <c r="AI143" i="12"/>
  <c r="AK140" i="12"/>
  <c r="AJ139" i="12"/>
  <c r="AI139" i="12"/>
  <c r="AK134" i="12"/>
  <c r="AJ133" i="12"/>
  <c r="AI133" i="12"/>
  <c r="AK130" i="12"/>
  <c r="AJ129" i="12"/>
  <c r="AI129" i="12"/>
  <c r="AK127" i="12"/>
  <c r="AJ126" i="12"/>
  <c r="AI126" i="12"/>
  <c r="AK113" i="12"/>
  <c r="AJ112" i="12"/>
  <c r="AI112" i="12"/>
  <c r="AK108" i="12"/>
  <c r="AJ107" i="12"/>
  <c r="AI107" i="12"/>
  <c r="AK103" i="12"/>
  <c r="AJ102" i="12"/>
  <c r="AI102" i="12"/>
  <c r="AK100" i="12"/>
  <c r="AJ99" i="12"/>
  <c r="AI99" i="12"/>
  <c r="AK92" i="12"/>
  <c r="AJ91" i="12"/>
  <c r="AI91" i="12"/>
  <c r="AK88" i="12"/>
  <c r="AJ87" i="12"/>
  <c r="AI87" i="12"/>
  <c r="AK84" i="12"/>
  <c r="AJ83" i="12"/>
  <c r="AI83" i="12"/>
  <c r="AK81" i="12"/>
  <c r="AJ80" i="12"/>
  <c r="AI80" i="12"/>
  <c r="AK77" i="12"/>
  <c r="AJ76" i="12"/>
  <c r="AI76" i="12"/>
  <c r="AJ72" i="12"/>
  <c r="AI72" i="12"/>
  <c r="AK69" i="12"/>
  <c r="AJ68" i="12"/>
  <c r="AI68" i="12"/>
  <c r="AK66" i="12"/>
  <c r="AJ65" i="12"/>
  <c r="AI65" i="12"/>
  <c r="AK62" i="12"/>
  <c r="AJ61" i="12"/>
  <c r="AI61" i="12"/>
  <c r="AK57" i="12"/>
  <c r="AJ56" i="12"/>
  <c r="AI56" i="12"/>
  <c r="AK53" i="12"/>
  <c r="AJ52" i="12"/>
  <c r="AI52" i="12"/>
  <c r="AK50" i="12"/>
  <c r="AJ49" i="12"/>
  <c r="AI49" i="12"/>
  <c r="AK45" i="12"/>
  <c r="AJ44" i="12"/>
  <c r="AI44" i="12"/>
  <c r="AK41" i="12"/>
  <c r="AJ40" i="12"/>
  <c r="AI40" i="12"/>
  <c r="AK33" i="12"/>
  <c r="AJ32" i="12"/>
  <c r="AI32" i="12"/>
  <c r="AK28" i="12"/>
  <c r="AJ27" i="12"/>
  <c r="AI27" i="12"/>
  <c r="AK18" i="12"/>
  <c r="AJ17" i="12"/>
  <c r="AI17" i="12"/>
  <c r="AK15" i="12"/>
  <c r="AJ14" i="12"/>
  <c r="AI14" i="12"/>
  <c r="AK12" i="12"/>
  <c r="AJ11" i="12"/>
  <c r="AI11" i="12"/>
  <c r="J173" i="12"/>
  <c r="J16" i="12"/>
  <c r="I9" i="12"/>
  <c r="H9" i="12"/>
  <c r="I10" i="12"/>
  <c r="H10" i="12"/>
  <c r="AG182" i="12"/>
  <c r="AF182" i="12"/>
  <c r="AG175" i="12"/>
  <c r="AF175" i="12"/>
  <c r="AG171" i="12"/>
  <c r="AF171" i="12"/>
  <c r="AG166" i="12"/>
  <c r="AF166" i="12"/>
  <c r="AG161" i="12"/>
  <c r="AF161" i="12"/>
  <c r="AG158" i="12"/>
  <c r="AF158" i="12"/>
  <c r="AG152" i="12"/>
  <c r="AF152" i="12"/>
  <c r="AG149" i="12"/>
  <c r="AF149" i="12"/>
  <c r="AG146" i="12"/>
  <c r="AF146" i="12"/>
  <c r="AG143" i="12"/>
  <c r="AF143" i="12"/>
  <c r="AG139" i="12"/>
  <c r="AF139" i="12"/>
  <c r="AH133" i="12"/>
  <c r="AG133" i="12"/>
  <c r="AF133" i="12"/>
  <c r="AG129" i="12"/>
  <c r="AF129" i="12"/>
  <c r="AG126" i="12"/>
  <c r="AF126" i="12"/>
  <c r="AG112" i="12"/>
  <c r="AF112" i="12"/>
  <c r="AG107" i="12"/>
  <c r="AF107" i="12"/>
  <c r="AG102" i="12"/>
  <c r="AF102" i="12"/>
  <c r="AG99" i="12"/>
  <c r="AF99" i="12"/>
  <c r="AG91" i="12"/>
  <c r="AF91" i="12"/>
  <c r="AG87" i="12"/>
  <c r="AF87" i="12"/>
  <c r="AG83" i="12"/>
  <c r="AF83" i="12"/>
  <c r="AG80" i="12"/>
  <c r="AF80" i="12"/>
  <c r="AG76" i="12"/>
  <c r="AF76" i="12"/>
  <c r="AG72" i="12"/>
  <c r="AF72" i="12"/>
  <c r="AG68" i="12"/>
  <c r="AF68" i="12"/>
  <c r="AG65" i="12"/>
  <c r="AF65" i="12"/>
  <c r="AG61" i="12"/>
  <c r="AF61" i="12"/>
  <c r="AG56" i="12"/>
  <c r="AF56" i="12"/>
  <c r="AG52" i="12"/>
  <c r="AF52" i="12"/>
  <c r="AG49" i="12"/>
  <c r="AF49" i="12"/>
  <c r="AG44" i="12"/>
  <c r="AF44" i="12"/>
  <c r="AG40" i="12"/>
  <c r="AF40" i="12"/>
  <c r="AG32" i="12"/>
  <c r="AF32" i="12"/>
  <c r="AG27" i="12"/>
  <c r="AF27" i="12"/>
  <c r="AG22" i="12"/>
  <c r="AF22" i="12"/>
  <c r="AG17" i="12"/>
  <c r="AF17" i="12"/>
  <c r="AG14" i="12"/>
  <c r="AF14" i="12"/>
  <c r="AG11" i="12"/>
  <c r="AF11" i="12"/>
  <c r="AG10" i="12"/>
  <c r="AF10" i="12"/>
  <c r="AG9" i="12"/>
  <c r="AF9" i="12"/>
  <c r="AI8" i="12" l="1"/>
  <c r="AI188" i="12" s="1"/>
  <c r="D110" i="7" s="1"/>
  <c r="AH182" i="12"/>
  <c r="AK61" i="12"/>
  <c r="AK182" i="12"/>
  <c r="AK17" i="12"/>
  <c r="AK171" i="12"/>
  <c r="AK139" i="12"/>
  <c r="AK91" i="12"/>
  <c r="AK76" i="12"/>
  <c r="AK152" i="12"/>
  <c r="AN182" i="12"/>
  <c r="AK22" i="12"/>
  <c r="AK83" i="12"/>
  <c r="AK129" i="12"/>
  <c r="AK161" i="12"/>
  <c r="AK52" i="12"/>
  <c r="AK112" i="12"/>
  <c r="AK102" i="12"/>
  <c r="AK149" i="12"/>
  <c r="AK44" i="12"/>
  <c r="AL8" i="12"/>
  <c r="AL188" i="12" s="1"/>
  <c r="D111" i="7" s="1"/>
  <c r="AK32" i="12"/>
  <c r="AM8" i="12"/>
  <c r="AM188" i="12" s="1"/>
  <c r="AK175" i="12"/>
  <c r="AK166" i="12"/>
  <c r="AK158" i="12"/>
  <c r="AK146" i="12"/>
  <c r="AK143" i="12"/>
  <c r="AK133" i="12"/>
  <c r="AK126" i="12"/>
  <c r="AK107" i="12"/>
  <c r="AK99" i="12"/>
  <c r="AK87" i="12"/>
  <c r="AK80" i="12"/>
  <c r="AK72" i="12"/>
  <c r="AK68" i="12"/>
  <c r="AK65" i="12"/>
  <c r="AK56" i="12"/>
  <c r="AK49" i="12"/>
  <c r="AK40" i="12"/>
  <c r="AJ188" i="12"/>
  <c r="AK27" i="12"/>
  <c r="AK14" i="12"/>
  <c r="AK9" i="12"/>
  <c r="AK11" i="12"/>
  <c r="AG8" i="12"/>
  <c r="AG188" i="12" s="1"/>
  <c r="E109" i="7" s="1"/>
  <c r="AF8" i="12"/>
  <c r="AF188" i="12" s="1"/>
  <c r="D109" i="7" s="1"/>
  <c r="Y57" i="12"/>
  <c r="Y183" i="12"/>
  <c r="W182" i="12"/>
  <c r="Y176" i="12"/>
  <c r="W175" i="12"/>
  <c r="W171" i="12"/>
  <c r="W166" i="12"/>
  <c r="W161" i="12"/>
  <c r="Y159" i="12"/>
  <c r="W158" i="12"/>
  <c r="W152" i="12"/>
  <c r="W149" i="12"/>
  <c r="W146" i="12"/>
  <c r="W143" i="12"/>
  <c r="W139" i="12"/>
  <c r="W133" i="12"/>
  <c r="W129" i="12"/>
  <c r="W126" i="12"/>
  <c r="W112" i="12"/>
  <c r="W107" i="12"/>
  <c r="W102" i="12"/>
  <c r="W99" i="12"/>
  <c r="W91" i="12"/>
  <c r="W87" i="12"/>
  <c r="W83" i="12"/>
  <c r="W80" i="12"/>
  <c r="W76" i="12"/>
  <c r="W72" i="12"/>
  <c r="W68" i="12"/>
  <c r="W65" i="12"/>
  <c r="W61" i="12"/>
  <c r="W56" i="12"/>
  <c r="W52" i="12"/>
  <c r="W49" i="12"/>
  <c r="W44" i="12"/>
  <c r="Y41" i="12"/>
  <c r="W40" i="12"/>
  <c r="W32" i="12"/>
  <c r="Y28" i="12"/>
  <c r="W27" i="12"/>
  <c r="W22" i="12"/>
  <c r="W17" i="12"/>
  <c r="W14" i="12"/>
  <c r="W11" i="12"/>
  <c r="W9" i="12"/>
  <c r="E110" i="7" l="1"/>
  <c r="C188" i="12"/>
  <c r="Y49" i="12"/>
  <c r="F110" i="7"/>
  <c r="F109" i="7"/>
  <c r="Y56" i="12"/>
  <c r="AN188" i="12"/>
  <c r="E111" i="7"/>
  <c r="F111" i="7" s="1"/>
  <c r="AK8" i="12"/>
  <c r="AK188" i="12"/>
  <c r="AH188" i="12"/>
  <c r="Y182" i="12"/>
  <c r="Y175" i="12"/>
  <c r="Y158" i="12"/>
  <c r="Y40" i="12"/>
  <c r="Y9" i="12"/>
  <c r="Y27" i="12"/>
  <c r="W8" i="12"/>
  <c r="W188" i="12" s="1"/>
  <c r="D106" i="7" s="1"/>
  <c r="Y8" i="12" l="1"/>
  <c r="E106" i="7"/>
  <c r="F106" i="7" s="1"/>
  <c r="V186" i="12"/>
  <c r="V183" i="12"/>
  <c r="T182" i="12"/>
  <c r="V176" i="12"/>
  <c r="T175" i="12"/>
  <c r="V172" i="12"/>
  <c r="T171" i="12"/>
  <c r="V167" i="12"/>
  <c r="T166" i="12"/>
  <c r="V162" i="12"/>
  <c r="T161" i="12"/>
  <c r="T158" i="12"/>
  <c r="V153" i="12"/>
  <c r="T152" i="12"/>
  <c r="V150" i="12"/>
  <c r="T149" i="12"/>
  <c r="V147" i="12"/>
  <c r="T146" i="12"/>
  <c r="V144" i="12"/>
  <c r="T143" i="12"/>
  <c r="V140" i="12"/>
  <c r="T139" i="12"/>
  <c r="V134" i="12"/>
  <c r="T133" i="12"/>
  <c r="V130" i="12"/>
  <c r="T129" i="12"/>
  <c r="V127" i="12"/>
  <c r="T126" i="12"/>
  <c r="T112" i="12"/>
  <c r="V108" i="12"/>
  <c r="T107" i="12"/>
  <c r="V103" i="12"/>
  <c r="T102" i="12"/>
  <c r="V100" i="12"/>
  <c r="T99" i="12"/>
  <c r="V92" i="12"/>
  <c r="T91" i="12"/>
  <c r="V88" i="12"/>
  <c r="T87" i="12"/>
  <c r="V84" i="12"/>
  <c r="T83" i="12"/>
  <c r="V81" i="12"/>
  <c r="T80" i="12"/>
  <c r="V77" i="12"/>
  <c r="T76" i="12"/>
  <c r="V73" i="12"/>
  <c r="T72" i="12"/>
  <c r="V69" i="12"/>
  <c r="T68" i="12"/>
  <c r="V66" i="12"/>
  <c r="T65" i="12"/>
  <c r="V62" i="12"/>
  <c r="T61" i="12"/>
  <c r="T56" i="12"/>
  <c r="V53" i="12"/>
  <c r="T52" i="12"/>
  <c r="T49" i="12"/>
  <c r="V45" i="12"/>
  <c r="T44" i="12"/>
  <c r="V41" i="12"/>
  <c r="T40" i="12"/>
  <c r="V33" i="12"/>
  <c r="T32" i="12"/>
  <c r="V28" i="12"/>
  <c r="T27" i="12"/>
  <c r="V23" i="12"/>
  <c r="T22" i="12"/>
  <c r="V18" i="12"/>
  <c r="T17" i="12"/>
  <c r="V15" i="12"/>
  <c r="T14" i="12"/>
  <c r="V12" i="12"/>
  <c r="T11" i="12"/>
  <c r="T9" i="12"/>
  <c r="S18" i="12"/>
  <c r="S186" i="12"/>
  <c r="S185" i="12"/>
  <c r="S184" i="12"/>
  <c r="S183" i="12"/>
  <c r="R182" i="12"/>
  <c r="Q182" i="12"/>
  <c r="S176" i="12"/>
  <c r="R175" i="12"/>
  <c r="Q175" i="12"/>
  <c r="S172" i="12"/>
  <c r="R171" i="12"/>
  <c r="Q171" i="12"/>
  <c r="S167" i="12"/>
  <c r="R166" i="12"/>
  <c r="Q166" i="12"/>
  <c r="S162" i="12"/>
  <c r="R161" i="12"/>
  <c r="Q161" i="12"/>
  <c r="S159" i="12"/>
  <c r="R158" i="12"/>
  <c r="Q158" i="12"/>
  <c r="S153" i="12"/>
  <c r="R152" i="12"/>
  <c r="Q152" i="12"/>
  <c r="S150" i="12"/>
  <c r="R149" i="12"/>
  <c r="Q149" i="12"/>
  <c r="S147" i="12"/>
  <c r="R146" i="12"/>
  <c r="Q146" i="12"/>
  <c r="S144" i="12"/>
  <c r="R143" i="12"/>
  <c r="Q143" i="12"/>
  <c r="S140" i="12"/>
  <c r="R139" i="12"/>
  <c r="Q139" i="12"/>
  <c r="S134" i="12"/>
  <c r="R133" i="12"/>
  <c r="Q133" i="12"/>
  <c r="S130" i="12"/>
  <c r="R129" i="12"/>
  <c r="Q129" i="12"/>
  <c r="S127" i="12"/>
  <c r="R126" i="12"/>
  <c r="Q126" i="12"/>
  <c r="S113" i="12"/>
  <c r="R112" i="12"/>
  <c r="Q112" i="12"/>
  <c r="S108" i="12"/>
  <c r="R107" i="12"/>
  <c r="Q107" i="12"/>
  <c r="S103" i="12"/>
  <c r="R102" i="12"/>
  <c r="Q102" i="12"/>
  <c r="S100" i="12"/>
  <c r="R99" i="12"/>
  <c r="Q99" i="12"/>
  <c r="S92" i="12"/>
  <c r="R91" i="12"/>
  <c r="Q91" i="12"/>
  <c r="S88" i="12"/>
  <c r="R87" i="12"/>
  <c r="Q87" i="12"/>
  <c r="S84" i="12"/>
  <c r="R83" i="12"/>
  <c r="Q83" i="12"/>
  <c r="S81" i="12"/>
  <c r="R80" i="12"/>
  <c r="Q80" i="12"/>
  <c r="S77" i="12"/>
  <c r="R76" i="12"/>
  <c r="Q76" i="12"/>
  <c r="S73" i="12"/>
  <c r="R72" i="12"/>
  <c r="Q72" i="12"/>
  <c r="S69" i="12"/>
  <c r="R68" i="12"/>
  <c r="Q68" i="12"/>
  <c r="S66" i="12"/>
  <c r="R65" i="12"/>
  <c r="Q65" i="12"/>
  <c r="S62" i="12"/>
  <c r="R61" i="12"/>
  <c r="Q61" i="12"/>
  <c r="S57" i="12"/>
  <c r="R56" i="12"/>
  <c r="Q56" i="12"/>
  <c r="S53" i="12"/>
  <c r="R52" i="12"/>
  <c r="Q52" i="12"/>
  <c r="S50" i="12"/>
  <c r="R49" i="12"/>
  <c r="Q49" i="12"/>
  <c r="S45" i="12"/>
  <c r="R44" i="12"/>
  <c r="Q44" i="12"/>
  <c r="S41" i="12"/>
  <c r="R40" i="12"/>
  <c r="Q40" i="12"/>
  <c r="S33" i="12"/>
  <c r="R32" i="12"/>
  <c r="Q32" i="12"/>
  <c r="S28" i="12"/>
  <c r="R27" i="12"/>
  <c r="Q27" i="12"/>
  <c r="S23" i="12"/>
  <c r="R22" i="12"/>
  <c r="Q22" i="12"/>
  <c r="R17" i="12"/>
  <c r="Q17" i="12"/>
  <c r="S15" i="12"/>
  <c r="R14" i="12"/>
  <c r="Q14" i="12"/>
  <c r="S12" i="12"/>
  <c r="R11" i="12"/>
  <c r="Q11" i="12"/>
  <c r="Q9" i="12"/>
  <c r="R9" i="12"/>
  <c r="P183" i="12"/>
  <c r="P184" i="12"/>
  <c r="P185" i="12"/>
  <c r="P186" i="12"/>
  <c r="P84" i="12"/>
  <c r="P88" i="12"/>
  <c r="P92" i="12"/>
  <c r="P100" i="12"/>
  <c r="P103" i="12"/>
  <c r="P108" i="12"/>
  <c r="P113" i="12"/>
  <c r="P127" i="12"/>
  <c r="P130" i="12"/>
  <c r="P134" i="12"/>
  <c r="P140" i="12"/>
  <c r="P144" i="12"/>
  <c r="P147" i="12"/>
  <c r="P150" i="12"/>
  <c r="P153" i="12"/>
  <c r="P159" i="12"/>
  <c r="P162" i="12"/>
  <c r="P167" i="12"/>
  <c r="P172" i="12"/>
  <c r="P176" i="12"/>
  <c r="P66" i="12"/>
  <c r="P69" i="12"/>
  <c r="P73" i="12"/>
  <c r="P77" i="12"/>
  <c r="P81" i="12"/>
  <c r="P50" i="12"/>
  <c r="P53" i="12"/>
  <c r="P57" i="12"/>
  <c r="P62" i="12"/>
  <c r="N9" i="12"/>
  <c r="P28" i="12"/>
  <c r="P33" i="12"/>
  <c r="P41" i="12"/>
  <c r="P45" i="12"/>
  <c r="P12" i="12"/>
  <c r="P15" i="12"/>
  <c r="P23" i="12"/>
  <c r="O10" i="12"/>
  <c r="N10" i="12"/>
  <c r="O9" i="12"/>
  <c r="K10" i="12"/>
  <c r="K9" i="12"/>
  <c r="E10" i="12"/>
  <c r="E9" i="12"/>
  <c r="G18" i="12"/>
  <c r="AZ328" i="11"/>
  <c r="Q8" i="12" l="1"/>
  <c r="T8" i="12"/>
  <c r="T188" i="12" s="1"/>
  <c r="D105" i="7" s="1"/>
  <c r="P9" i="12"/>
  <c r="S52" i="12"/>
  <c r="V72" i="12"/>
  <c r="S22" i="12"/>
  <c r="S61" i="12"/>
  <c r="V143" i="12"/>
  <c r="V175" i="12"/>
  <c r="S83" i="12"/>
  <c r="Y188" i="12"/>
  <c r="V65" i="12"/>
  <c r="V152" i="12"/>
  <c r="S161" i="12"/>
  <c r="V27" i="12"/>
  <c r="V146" i="12"/>
  <c r="S139" i="12"/>
  <c r="V99" i="12"/>
  <c r="V76" i="12"/>
  <c r="V80" i="12"/>
  <c r="S146" i="12"/>
  <c r="V182" i="12"/>
  <c r="V171" i="12"/>
  <c r="V166" i="12"/>
  <c r="V161" i="12"/>
  <c r="V149" i="12"/>
  <c r="V139" i="12"/>
  <c r="V133" i="12"/>
  <c r="V129" i="12"/>
  <c r="V126" i="12"/>
  <c r="V107" i="12"/>
  <c r="V102" i="12"/>
  <c r="V91" i="12"/>
  <c r="V87" i="12"/>
  <c r="V83" i="12"/>
  <c r="V68" i="12"/>
  <c r="V61" i="12"/>
  <c r="V52" i="12"/>
  <c r="V44" i="12"/>
  <c r="V40" i="12"/>
  <c r="V32" i="12"/>
  <c r="V22" i="12"/>
  <c r="V17" i="12"/>
  <c r="V14" i="12"/>
  <c r="V9" i="12"/>
  <c r="S171" i="12"/>
  <c r="S149" i="12"/>
  <c r="S112" i="12"/>
  <c r="S102" i="12"/>
  <c r="S44" i="12"/>
  <c r="S17" i="12"/>
  <c r="V11" i="12"/>
  <c r="S72" i="12"/>
  <c r="S91" i="12"/>
  <c r="S126" i="12"/>
  <c r="S182" i="12"/>
  <c r="S32" i="12"/>
  <c r="S76" i="12"/>
  <c r="S129" i="12"/>
  <c r="S68" i="12"/>
  <c r="S152" i="12"/>
  <c r="S49" i="12"/>
  <c r="S175" i="12"/>
  <c r="S166" i="12"/>
  <c r="S158" i="12"/>
  <c r="S143" i="12"/>
  <c r="S133" i="12"/>
  <c r="S107" i="12"/>
  <c r="S99" i="12"/>
  <c r="S87" i="12"/>
  <c r="S80" i="12"/>
  <c r="S65" i="12"/>
  <c r="S56" i="12"/>
  <c r="S9" i="12"/>
  <c r="S40" i="12"/>
  <c r="S27" i="12"/>
  <c r="R8" i="12"/>
  <c r="S14" i="12"/>
  <c r="S11" i="12"/>
  <c r="BL389" i="11"/>
  <c r="BK388" i="11"/>
  <c r="BJ388" i="11"/>
  <c r="BK12" i="11"/>
  <c r="BJ12" i="11"/>
  <c r="BK11" i="11"/>
  <c r="BJ11" i="11"/>
  <c r="BK10" i="11"/>
  <c r="BJ10" i="11"/>
  <c r="BL11" i="11" l="1"/>
  <c r="BL10" i="11"/>
  <c r="BL388" i="11"/>
  <c r="BJ394" i="11"/>
  <c r="D97" i="7" s="1"/>
  <c r="BK394" i="11"/>
  <c r="E97" i="7" s="1"/>
  <c r="V8" i="12"/>
  <c r="V188" i="12"/>
  <c r="E105" i="7"/>
  <c r="F105" i="7" s="1"/>
  <c r="S8" i="12"/>
  <c r="AE314" i="11"/>
  <c r="F97" i="7" l="1"/>
  <c r="BL394" i="11"/>
  <c r="R12" i="11"/>
  <c r="Q12" i="11"/>
  <c r="Q11" i="11"/>
  <c r="R11" i="11"/>
  <c r="X12" i="11"/>
  <c r="W12" i="11"/>
  <c r="W11" i="11"/>
  <c r="X11" i="11"/>
  <c r="U12" i="11"/>
  <c r="T12" i="11"/>
  <c r="T11" i="11"/>
  <c r="U11" i="11"/>
  <c r="AA12" i="11"/>
  <c r="Z12" i="11"/>
  <c r="Z11" i="11"/>
  <c r="AA11" i="11"/>
  <c r="AD12" i="11"/>
  <c r="AC12" i="11"/>
  <c r="AC11" i="11"/>
  <c r="AD11" i="11"/>
  <c r="AG12" i="11"/>
  <c r="AF12" i="11"/>
  <c r="AF11" i="11"/>
  <c r="AG11" i="11"/>
  <c r="AJ12" i="11"/>
  <c r="AI12" i="11"/>
  <c r="AI11" i="11"/>
  <c r="AJ11" i="11"/>
  <c r="AU12" i="11"/>
  <c r="AU11" i="11"/>
  <c r="AS12" i="11"/>
  <c r="AR12" i="11"/>
  <c r="AR11" i="11"/>
  <c r="AS11" i="11"/>
  <c r="AO12" i="11"/>
  <c r="AO11" i="11"/>
  <c r="AM12" i="11"/>
  <c r="AL12" i="11"/>
  <c r="AL11" i="11"/>
  <c r="AM11" i="11"/>
  <c r="AY12" i="11"/>
  <c r="AX12" i="11"/>
  <c r="AX11" i="11"/>
  <c r="AY11" i="11"/>
  <c r="BB12" i="11"/>
  <c r="BA12" i="11"/>
  <c r="BA11" i="11"/>
  <c r="BB11" i="11"/>
  <c r="BE12" i="11"/>
  <c r="BD12" i="11"/>
  <c r="BD11" i="11"/>
  <c r="BE11" i="11"/>
  <c r="O12" i="11"/>
  <c r="N12" i="11"/>
  <c r="N11" i="11"/>
  <c r="O11" i="11"/>
  <c r="L12" i="11"/>
  <c r="K12" i="11"/>
  <c r="L11" i="11"/>
  <c r="K11" i="11"/>
  <c r="I12" i="11"/>
  <c r="H12" i="11"/>
  <c r="I11" i="11"/>
  <c r="H11" i="11"/>
  <c r="F12" i="11"/>
  <c r="E12" i="11"/>
  <c r="F11" i="11"/>
  <c r="E11" i="11"/>
  <c r="CZ10" i="10"/>
  <c r="CZ255" i="10"/>
  <c r="ED10" i="10"/>
  <c r="EG10" i="10"/>
  <c r="EG9" i="10"/>
  <c r="EJ9" i="10"/>
  <c r="Z9" i="10"/>
  <c r="X9" i="10"/>
  <c r="W9" i="10"/>
  <c r="EQ10" i="10"/>
  <c r="BT9" i="10"/>
  <c r="AO10" i="10"/>
  <c r="AP10" i="10"/>
  <c r="H386" i="8"/>
  <c r="J386" i="8" s="1"/>
  <c r="H382" i="8"/>
  <c r="J382" i="8" s="1"/>
  <c r="H330" i="8"/>
  <c r="H305" i="8"/>
  <c r="H145" i="8"/>
  <c r="J145" i="8" s="1"/>
  <c r="H141" i="8"/>
  <c r="H134" i="8"/>
  <c r="J134" i="8" s="1"/>
  <c r="H129" i="8"/>
  <c r="J129" i="8" s="1"/>
  <c r="H130" i="8"/>
  <c r="J130" i="8" s="1"/>
  <c r="D43" i="10"/>
  <c r="D44" i="10"/>
  <c r="D47" i="10"/>
  <c r="D282" i="10"/>
  <c r="D285" i="10"/>
  <c r="D40" i="10"/>
  <c r="D41" i="10"/>
  <c r="D42" i="10"/>
  <c r="D46" i="10"/>
  <c r="D48" i="10"/>
  <c r="H133" i="8"/>
  <c r="J133" i="8" s="1"/>
  <c r="H144" i="8"/>
  <c r="D279" i="10"/>
  <c r="D280" i="10"/>
  <c r="D281" i="10"/>
  <c r="D283" i="10"/>
  <c r="H343" i="8"/>
  <c r="J343" i="8" s="1"/>
  <c r="H380" i="8"/>
  <c r="J380" i="8" s="1"/>
  <c r="H389" i="8"/>
  <c r="J389" i="8" s="1"/>
  <c r="CU389" i="10"/>
  <c r="CT389" i="10"/>
  <c r="CV382" i="10"/>
  <c r="CU382" i="10"/>
  <c r="CT382" i="10"/>
  <c r="CV373" i="10"/>
  <c r="CU373" i="10"/>
  <c r="CT373" i="10"/>
  <c r="CV360" i="10"/>
  <c r="CU360" i="10"/>
  <c r="CT360" i="10"/>
  <c r="CV353" i="10"/>
  <c r="CU353" i="10"/>
  <c r="CT353" i="10"/>
  <c r="CV344" i="10"/>
  <c r="CU344" i="10"/>
  <c r="CT344" i="10"/>
  <c r="CV335" i="10"/>
  <c r="CU335" i="10"/>
  <c r="CT335" i="10"/>
  <c r="CV325" i="10"/>
  <c r="CU325" i="10"/>
  <c r="CT325" i="10"/>
  <c r="CV316" i="10"/>
  <c r="CU316" i="10"/>
  <c r="CT316" i="10"/>
  <c r="CV308" i="10"/>
  <c r="CU308" i="10"/>
  <c r="CT308" i="10"/>
  <c r="CV298" i="10"/>
  <c r="CU298" i="10"/>
  <c r="CT298" i="10"/>
  <c r="CV287" i="10"/>
  <c r="CU287" i="10"/>
  <c r="CT287" i="10"/>
  <c r="CV277" i="10"/>
  <c r="CU277" i="10"/>
  <c r="CT277" i="10"/>
  <c r="CV269" i="10"/>
  <c r="CU269" i="10"/>
  <c r="CT269" i="10"/>
  <c r="CV255" i="10"/>
  <c r="CU255" i="10"/>
  <c r="CT255" i="10"/>
  <c r="CV242" i="10"/>
  <c r="CU242" i="10"/>
  <c r="CT242" i="10"/>
  <c r="CV229" i="10"/>
  <c r="CU229" i="10"/>
  <c r="CT229" i="10"/>
  <c r="CV222" i="10"/>
  <c r="CU222" i="10"/>
  <c r="CT222" i="10"/>
  <c r="CV213" i="10"/>
  <c r="CU213" i="10"/>
  <c r="CT213" i="10"/>
  <c r="CV201" i="10"/>
  <c r="CU201" i="10"/>
  <c r="CT201" i="10"/>
  <c r="CV197" i="10"/>
  <c r="CU197" i="10"/>
  <c r="CT197" i="10"/>
  <c r="CV183" i="10"/>
  <c r="CU183" i="10"/>
  <c r="CT183" i="10"/>
  <c r="CV170" i="10"/>
  <c r="CU170" i="10"/>
  <c r="CT170" i="10"/>
  <c r="CV157" i="10"/>
  <c r="CU157" i="10"/>
  <c r="CT157" i="10"/>
  <c r="CV146" i="10"/>
  <c r="CU146" i="10"/>
  <c r="CT146" i="10"/>
  <c r="CV135" i="10"/>
  <c r="CU135" i="10"/>
  <c r="CT135" i="10"/>
  <c r="CV122" i="10"/>
  <c r="CU122" i="10"/>
  <c r="CT122" i="10"/>
  <c r="CV113" i="10"/>
  <c r="CU113" i="10"/>
  <c r="CT113" i="10"/>
  <c r="CV101" i="10"/>
  <c r="CU101" i="10"/>
  <c r="CT101" i="10"/>
  <c r="CV96" i="10"/>
  <c r="CU96" i="10"/>
  <c r="CT96" i="10"/>
  <c r="CV79" i="10"/>
  <c r="CU79" i="10"/>
  <c r="CT79" i="10"/>
  <c r="CV73" i="10"/>
  <c r="CU73" i="10"/>
  <c r="CT73" i="10"/>
  <c r="CV56" i="10"/>
  <c r="CV55" i="10" s="1"/>
  <c r="CU55" i="10"/>
  <c r="CT55" i="10"/>
  <c r="CV50" i="10"/>
  <c r="CU50" i="10"/>
  <c r="CT50" i="10"/>
  <c r="CU38" i="10"/>
  <c r="CT38" i="10"/>
  <c r="CV24" i="10"/>
  <c r="CU24" i="10"/>
  <c r="CT24" i="10"/>
  <c r="CV15" i="10"/>
  <c r="CU15" i="10"/>
  <c r="CT15" i="10"/>
  <c r="CV11" i="10"/>
  <c r="CU11" i="10"/>
  <c r="CT11" i="10"/>
  <c r="CU10" i="10"/>
  <c r="CT10" i="10"/>
  <c r="CU9" i="10"/>
  <c r="CT9" i="10"/>
  <c r="B12" i="11" l="1"/>
  <c r="C12" i="11"/>
  <c r="C11" i="11"/>
  <c r="B11" i="11"/>
  <c r="J330" i="8"/>
  <c r="J144" i="8"/>
  <c r="AQ10" i="10"/>
  <c r="J305" i="8"/>
  <c r="D284" i="10"/>
  <c r="CT8" i="10"/>
  <c r="CT395" i="10" s="1"/>
  <c r="D42" i="7" s="1"/>
  <c r="CV9" i="10"/>
  <c r="CU8" i="10"/>
  <c r="CU395" i="10" s="1"/>
  <c r="E42" i="7" s="1"/>
  <c r="CV8" i="10" l="1"/>
  <c r="CV395" i="10"/>
  <c r="F42" i="7"/>
  <c r="BO390" i="10"/>
  <c r="EQ389" i="10" l="1"/>
  <c r="EQ9" i="10"/>
  <c r="EQ373" i="10"/>
  <c r="EP373" i="10"/>
  <c r="EQ360" i="10"/>
  <c r="EP360" i="10"/>
  <c r="EQ353" i="10"/>
  <c r="EP353" i="10"/>
  <c r="EQ344" i="10"/>
  <c r="EP344" i="10"/>
  <c r="EQ335" i="10"/>
  <c r="EP335" i="10"/>
  <c r="ER325" i="10"/>
  <c r="EQ325" i="10"/>
  <c r="EP325" i="10"/>
  <c r="ER316" i="10"/>
  <c r="EQ316" i="10"/>
  <c r="EP316" i="10"/>
  <c r="ER308" i="10"/>
  <c r="EQ308" i="10"/>
  <c r="EP308" i="10"/>
  <c r="EQ298" i="10"/>
  <c r="EP298" i="10"/>
  <c r="EQ287" i="10"/>
  <c r="EP287" i="10"/>
  <c r="EQ277" i="10"/>
  <c r="EP277" i="10"/>
  <c r="EQ269" i="10"/>
  <c r="EP269" i="10"/>
  <c r="ER255" i="10"/>
  <c r="EQ255" i="10"/>
  <c r="EP255" i="10"/>
  <c r="ER242" i="10"/>
  <c r="EQ242" i="10"/>
  <c r="EP242" i="10"/>
  <c r="EQ229" i="10"/>
  <c r="EP229" i="10"/>
  <c r="ER222" i="10"/>
  <c r="EQ222" i="10"/>
  <c r="EP222" i="10"/>
  <c r="EQ213" i="10"/>
  <c r="ER213" i="10" s="1"/>
  <c r="EP213" i="10"/>
  <c r="ER201" i="10"/>
  <c r="EQ201" i="10"/>
  <c r="EP201" i="10"/>
  <c r="ER197" i="10"/>
  <c r="EQ197" i="10"/>
  <c r="EP197" i="10"/>
  <c r="EQ183" i="10"/>
  <c r="EP183" i="10"/>
  <c r="EQ170" i="10"/>
  <c r="EP170" i="10"/>
  <c r="ER157" i="10"/>
  <c r="EQ157" i="10"/>
  <c r="EP157" i="10"/>
  <c r="ER146" i="10"/>
  <c r="EQ146" i="10"/>
  <c r="EP146" i="10"/>
  <c r="ER135" i="10"/>
  <c r="EQ135" i="10"/>
  <c r="EP135" i="10"/>
  <c r="ER122" i="10"/>
  <c r="EQ122" i="10"/>
  <c r="EP122" i="10"/>
  <c r="ER113" i="10"/>
  <c r="EQ113" i="10"/>
  <c r="EP113" i="10"/>
  <c r="ER101" i="10"/>
  <c r="EQ101" i="10"/>
  <c r="EP101" i="10"/>
  <c r="ER96" i="10"/>
  <c r="EQ96" i="10"/>
  <c r="EP96" i="10"/>
  <c r="EQ79" i="10"/>
  <c r="ER73" i="10"/>
  <c r="EQ73" i="10"/>
  <c r="EP73" i="10"/>
  <c r="EQ55" i="10"/>
  <c r="EP55" i="10"/>
  <c r="EQ50" i="10"/>
  <c r="EP50" i="10"/>
  <c r="EQ38" i="10"/>
  <c r="EP38" i="10"/>
  <c r="ER24" i="10"/>
  <c r="EQ24" i="10"/>
  <c r="EP24" i="10"/>
  <c r="EQ15" i="10"/>
  <c r="EP15" i="10"/>
  <c r="EQ11" i="10"/>
  <c r="EP11" i="10"/>
  <c r="EN389" i="10"/>
  <c r="EM389" i="10"/>
  <c r="EN382" i="10"/>
  <c r="EM382" i="10"/>
  <c r="EN373" i="10"/>
  <c r="EM373" i="10"/>
  <c r="EN360" i="10"/>
  <c r="EM360" i="10"/>
  <c r="EO354" i="10"/>
  <c r="EN353" i="10"/>
  <c r="EM353" i="10"/>
  <c r="EN344" i="10"/>
  <c r="EM344" i="10"/>
  <c r="EN335" i="10"/>
  <c r="EM335" i="10"/>
  <c r="EO325" i="10"/>
  <c r="EN325" i="10"/>
  <c r="EM325" i="10"/>
  <c r="EO316" i="10"/>
  <c r="EN316" i="10"/>
  <c r="EM316" i="10"/>
  <c r="EO308" i="10"/>
  <c r="EN308" i="10"/>
  <c r="EM308" i="10"/>
  <c r="EO298" i="10"/>
  <c r="EN298" i="10"/>
  <c r="EM298" i="10"/>
  <c r="EO287" i="10"/>
  <c r="EN287" i="10"/>
  <c r="EM287" i="10"/>
  <c r="EO277" i="10"/>
  <c r="EN277" i="10"/>
  <c r="EM277" i="10"/>
  <c r="EO269" i="10"/>
  <c r="EN269" i="10"/>
  <c r="EM269" i="10"/>
  <c r="EN255" i="10"/>
  <c r="EM255" i="10"/>
  <c r="EO243" i="10"/>
  <c r="EN242" i="10"/>
  <c r="EM242" i="10"/>
  <c r="EO229" i="10"/>
  <c r="EN229" i="10"/>
  <c r="EM229" i="10"/>
  <c r="EO222" i="10"/>
  <c r="EN222" i="10"/>
  <c r="EM222" i="10"/>
  <c r="EN213" i="10"/>
  <c r="EM213" i="10"/>
  <c r="EN201" i="10"/>
  <c r="EN197" i="10"/>
  <c r="EO183" i="10"/>
  <c r="EN183" i="10"/>
  <c r="EM183" i="10"/>
  <c r="EN170" i="10"/>
  <c r="EM170" i="10"/>
  <c r="EO157" i="10"/>
  <c r="EN157" i="10"/>
  <c r="EM157" i="10"/>
  <c r="EO147" i="10"/>
  <c r="EN146" i="10"/>
  <c r="EM146" i="10"/>
  <c r="EO135" i="10"/>
  <c r="EN135" i="10"/>
  <c r="EM135" i="10"/>
  <c r="EN122" i="10"/>
  <c r="EM122" i="10"/>
  <c r="EO113" i="10"/>
  <c r="EN113" i="10"/>
  <c r="EM113" i="10"/>
  <c r="EO101" i="10"/>
  <c r="EN101" i="10"/>
  <c r="EM101" i="10"/>
  <c r="EN96" i="10"/>
  <c r="EM96" i="10"/>
  <c r="EO79" i="10"/>
  <c r="EN79" i="10"/>
  <c r="EM79" i="10"/>
  <c r="EN73" i="10"/>
  <c r="EO73" i="10" s="1"/>
  <c r="EM73" i="10"/>
  <c r="EO56" i="10"/>
  <c r="EN55" i="10"/>
  <c r="EM55" i="10"/>
  <c r="EO50" i="10"/>
  <c r="EN50" i="10"/>
  <c r="EM50" i="10"/>
  <c r="EN38" i="10"/>
  <c r="EM38" i="10"/>
  <c r="EO24" i="10"/>
  <c r="EN24" i="10"/>
  <c r="EM24" i="10"/>
  <c r="EN15" i="10"/>
  <c r="EM15" i="10"/>
  <c r="EN11" i="10"/>
  <c r="EM11" i="10"/>
  <c r="EN10" i="10"/>
  <c r="EM10" i="10"/>
  <c r="EN9" i="10"/>
  <c r="EM9" i="10"/>
  <c r="EK389" i="10"/>
  <c r="EJ389" i="10"/>
  <c r="EK382" i="10"/>
  <c r="EJ382" i="10"/>
  <c r="EK373" i="10"/>
  <c r="EJ373" i="10"/>
  <c r="EK360" i="10"/>
  <c r="EJ360" i="10"/>
  <c r="EK353" i="10"/>
  <c r="EJ353" i="10"/>
  <c r="EK344" i="10"/>
  <c r="EJ344" i="10"/>
  <c r="EK335" i="10"/>
  <c r="EJ335" i="10"/>
  <c r="EL325" i="10"/>
  <c r="EK325" i="10"/>
  <c r="EJ325" i="10"/>
  <c r="EL316" i="10"/>
  <c r="EK316" i="10"/>
  <c r="EJ316" i="10"/>
  <c r="EL308" i="10"/>
  <c r="EK308" i="10"/>
  <c r="EJ308" i="10"/>
  <c r="EL298" i="10"/>
  <c r="EK298" i="10"/>
  <c r="EJ298" i="10"/>
  <c r="EL287" i="10"/>
  <c r="EK287" i="10"/>
  <c r="EJ287" i="10"/>
  <c r="EL277" i="10"/>
  <c r="EK277" i="10"/>
  <c r="EJ277" i="10"/>
  <c r="EL269" i="10"/>
  <c r="EK269" i="10"/>
  <c r="EJ269" i="10"/>
  <c r="EK255" i="10"/>
  <c r="EJ255" i="10"/>
  <c r="EL243" i="10"/>
  <c r="EK242" i="10"/>
  <c r="EJ242" i="10"/>
  <c r="EL229" i="10"/>
  <c r="EK229" i="10"/>
  <c r="EJ229" i="10"/>
  <c r="EL222" i="10"/>
  <c r="EK222" i="10"/>
  <c r="EJ222" i="10"/>
  <c r="EK213" i="10"/>
  <c r="EJ213" i="10"/>
  <c r="EK201" i="10"/>
  <c r="EJ201" i="10"/>
  <c r="EK197" i="10"/>
  <c r="EJ197" i="10"/>
  <c r="EL183" i="10"/>
  <c r="EK183" i="10"/>
  <c r="EJ183" i="10"/>
  <c r="EK170" i="10"/>
  <c r="EJ170" i="10"/>
  <c r="EL157" i="10"/>
  <c r="EK157" i="10"/>
  <c r="EJ157" i="10"/>
  <c r="EL147" i="10"/>
  <c r="EK146" i="10"/>
  <c r="EJ146" i="10"/>
  <c r="EL135" i="10"/>
  <c r="EK135" i="10"/>
  <c r="EJ135" i="10"/>
  <c r="EK122" i="10"/>
  <c r="EJ122" i="10"/>
  <c r="EL113" i="10"/>
  <c r="EK113" i="10"/>
  <c r="EJ113" i="10"/>
  <c r="EL101" i="10"/>
  <c r="EK101" i="10"/>
  <c r="EJ101" i="10"/>
  <c r="EK96" i="10"/>
  <c r="EJ96" i="10"/>
  <c r="EL79" i="10"/>
  <c r="EK79" i="10"/>
  <c r="EJ79" i="10"/>
  <c r="EK73" i="10"/>
  <c r="EJ73" i="10"/>
  <c r="EL56" i="10"/>
  <c r="EK55" i="10"/>
  <c r="EJ55" i="10"/>
  <c r="EL50" i="10"/>
  <c r="EK50" i="10"/>
  <c r="EJ50" i="10"/>
  <c r="EK38" i="10"/>
  <c r="EJ38" i="10"/>
  <c r="EL24" i="10"/>
  <c r="EK24" i="10"/>
  <c r="EJ24" i="10"/>
  <c r="EK15" i="10"/>
  <c r="EJ15" i="10"/>
  <c r="EK11" i="10"/>
  <c r="EJ11" i="10"/>
  <c r="EK10" i="10"/>
  <c r="EJ10" i="10"/>
  <c r="EK9" i="10"/>
  <c r="EH277" i="10"/>
  <c r="EG277" i="10"/>
  <c r="EH255" i="10"/>
  <c r="EG255" i="10"/>
  <c r="EH389" i="10"/>
  <c r="EG389" i="10"/>
  <c r="EH382" i="10"/>
  <c r="EG382" i="10"/>
  <c r="EH373" i="10"/>
  <c r="EG373" i="10"/>
  <c r="EH360" i="10"/>
  <c r="EG360" i="10"/>
  <c r="EH353" i="10"/>
  <c r="EG353" i="10"/>
  <c r="EH344" i="10"/>
  <c r="EG344" i="10"/>
  <c r="EH335" i="10"/>
  <c r="EG335" i="10"/>
  <c r="EI325" i="10"/>
  <c r="EH325" i="10"/>
  <c r="EG325" i="10"/>
  <c r="EI316" i="10"/>
  <c r="EH316" i="10"/>
  <c r="EG316" i="10"/>
  <c r="EI308" i="10"/>
  <c r="EH308" i="10"/>
  <c r="EG308" i="10"/>
  <c r="EI298" i="10"/>
  <c r="EH298" i="10"/>
  <c r="EG298" i="10"/>
  <c r="EI287" i="10"/>
  <c r="EH287" i="10"/>
  <c r="EG287" i="10"/>
  <c r="EI269" i="10"/>
  <c r="EH269" i="10"/>
  <c r="EG269" i="10"/>
  <c r="EH242" i="10"/>
  <c r="EG242" i="10"/>
  <c r="EH229" i="10"/>
  <c r="EG229" i="10"/>
  <c r="EI222" i="10"/>
  <c r="EH222" i="10"/>
  <c r="EG222" i="10"/>
  <c r="EI213" i="10"/>
  <c r="EH213" i="10"/>
  <c r="EG213" i="10"/>
  <c r="EI201" i="10"/>
  <c r="EH201" i="10"/>
  <c r="EG201" i="10"/>
  <c r="EI197" i="10"/>
  <c r="EH197" i="10"/>
  <c r="EG197" i="10"/>
  <c r="EI183" i="10"/>
  <c r="EH183" i="10"/>
  <c r="EG183" i="10"/>
  <c r="EI170" i="10"/>
  <c r="EH170" i="10"/>
  <c r="EG170" i="10"/>
  <c r="EI157" i="10"/>
  <c r="EH157" i="10"/>
  <c r="EG157" i="10"/>
  <c r="EI146" i="10"/>
  <c r="EH146" i="10"/>
  <c r="EG146" i="10"/>
  <c r="EI135" i="10"/>
  <c r="EH135" i="10"/>
  <c r="EG135" i="10"/>
  <c r="EI122" i="10"/>
  <c r="EH122" i="10"/>
  <c r="EG122" i="10"/>
  <c r="EI113" i="10"/>
  <c r="EH113" i="10"/>
  <c r="EG113" i="10"/>
  <c r="EH101" i="10"/>
  <c r="EG101" i="10"/>
  <c r="EI96" i="10"/>
  <c r="EH96" i="10"/>
  <c r="EG96" i="10"/>
  <c r="EI79" i="10"/>
  <c r="EH79" i="10"/>
  <c r="EG79" i="10"/>
  <c r="EI73" i="10"/>
  <c r="EH73" i="10"/>
  <c r="EG73" i="10"/>
  <c r="EI55" i="10"/>
  <c r="EH55" i="10"/>
  <c r="EG55" i="10"/>
  <c r="EI50" i="10"/>
  <c r="EH50" i="10"/>
  <c r="EG50" i="10"/>
  <c r="EH38" i="10"/>
  <c r="EG38" i="10"/>
  <c r="EI24" i="10"/>
  <c r="EH24" i="10"/>
  <c r="EG24" i="10"/>
  <c r="EH15" i="10"/>
  <c r="EG15" i="10"/>
  <c r="EH11" i="10"/>
  <c r="EG11" i="10"/>
  <c r="EH10" i="10"/>
  <c r="EI10" i="10" s="1"/>
  <c r="EH9" i="10"/>
  <c r="Y390" i="10"/>
  <c r="Y392" i="10"/>
  <c r="Y383" i="10"/>
  <c r="Y361" i="10"/>
  <c r="Y374" i="10"/>
  <c r="Y336" i="10"/>
  <c r="Y345" i="10"/>
  <c r="Y309" i="10"/>
  <c r="Y317" i="10"/>
  <c r="Y326" i="10"/>
  <c r="Y270" i="10"/>
  <c r="Y278" i="10"/>
  <c r="Y288" i="10"/>
  <c r="Y243" i="10"/>
  <c r="Y202" i="10"/>
  <c r="Y214" i="10"/>
  <c r="Y184" i="10"/>
  <c r="Y158" i="10"/>
  <c r="Y171" i="10"/>
  <c r="Y102" i="10"/>
  <c r="Y80" i="10"/>
  <c r="Y56" i="10"/>
  <c r="Y51" i="10"/>
  <c r="Y16" i="10"/>
  <c r="EE308" i="10"/>
  <c r="ED308" i="10"/>
  <c r="EE183" i="10"/>
  <c r="ED183" i="10"/>
  <c r="EE157" i="10"/>
  <c r="EF157" i="10" s="1"/>
  <c r="EE135" i="10"/>
  <c r="ED135" i="10"/>
  <c r="EE389" i="10"/>
  <c r="ED389" i="10"/>
  <c r="EE382" i="10"/>
  <c r="EE373" i="10"/>
  <c r="EE353" i="10"/>
  <c r="EF353" i="10" s="1"/>
  <c r="ED353" i="10"/>
  <c r="EE344" i="10"/>
  <c r="ED344" i="10"/>
  <c r="EE335" i="10"/>
  <c r="ED335" i="10"/>
  <c r="EF316" i="10"/>
  <c r="EE316" i="10"/>
  <c r="ED316" i="10"/>
  <c r="EE298" i="10"/>
  <c r="EF298" i="10" s="1"/>
  <c r="EF287" i="10"/>
  <c r="EE287" i="10"/>
  <c r="ED287" i="10"/>
  <c r="EE277" i="10"/>
  <c r="EF269" i="10"/>
  <c r="EE269" i="10"/>
  <c r="ED269" i="10"/>
  <c r="EE242" i="10"/>
  <c r="EF229" i="10"/>
  <c r="EE229" i="10"/>
  <c r="ED229" i="10"/>
  <c r="EF222" i="10"/>
  <c r="EE222" i="10"/>
  <c r="ED222" i="10"/>
  <c r="EF201" i="10"/>
  <c r="EE201" i="10"/>
  <c r="ED201" i="10"/>
  <c r="EE197" i="10"/>
  <c r="ED197" i="10"/>
  <c r="ED170" i="10"/>
  <c r="EE122" i="10"/>
  <c r="EE113" i="10"/>
  <c r="EE101" i="10"/>
  <c r="EE96" i="10"/>
  <c r="EE55" i="10"/>
  <c r="EE50" i="10"/>
  <c r="EE38" i="10"/>
  <c r="ED38" i="10"/>
  <c r="EF24" i="10"/>
  <c r="EE24" i="10"/>
  <c r="ED24" i="10"/>
  <c r="EE15" i="10"/>
  <c r="ED15" i="10"/>
  <c r="EE11" i="10"/>
  <c r="ED11" i="10"/>
  <c r="EE10" i="10"/>
  <c r="EF10" i="10" s="1"/>
  <c r="EF9" i="10"/>
  <c r="EB389" i="10"/>
  <c r="EA389" i="10"/>
  <c r="EB373" i="10"/>
  <c r="EB353" i="10"/>
  <c r="EA353" i="10"/>
  <c r="EC345" i="10"/>
  <c r="EB344" i="10"/>
  <c r="EA344" i="10"/>
  <c r="EB335" i="10"/>
  <c r="EA335" i="10"/>
  <c r="EB316" i="10"/>
  <c r="EA316" i="10"/>
  <c r="EB308" i="10"/>
  <c r="EB298" i="10"/>
  <c r="EB287" i="10"/>
  <c r="EA287" i="10"/>
  <c r="EB277" i="10"/>
  <c r="EB269" i="10"/>
  <c r="EA269" i="10"/>
  <c r="EB255" i="10"/>
  <c r="EB242" i="10"/>
  <c r="EB229" i="10"/>
  <c r="EA229" i="10"/>
  <c r="EB222" i="10"/>
  <c r="EA222" i="10"/>
  <c r="EB213" i="10"/>
  <c r="EB201" i="10"/>
  <c r="EA201" i="10"/>
  <c r="EB197" i="10"/>
  <c r="EA197" i="10"/>
  <c r="EB183" i="10"/>
  <c r="EA170" i="10"/>
  <c r="EB122" i="10"/>
  <c r="EA122" i="10"/>
  <c r="EB113" i="10"/>
  <c r="EB101" i="10"/>
  <c r="EA101" i="10"/>
  <c r="EB96" i="10"/>
  <c r="EB79" i="10"/>
  <c r="EA79" i="10"/>
  <c r="EB55" i="10"/>
  <c r="EB50" i="10"/>
  <c r="EB38" i="10"/>
  <c r="EA38" i="10"/>
  <c r="EC24" i="10"/>
  <c r="EB24" i="10"/>
  <c r="EA24" i="10"/>
  <c r="EB15" i="10"/>
  <c r="EA15" i="10"/>
  <c r="EB11" i="10"/>
  <c r="EA11" i="10"/>
  <c r="EB10" i="10"/>
  <c r="EA10" i="10"/>
  <c r="EB9" i="10"/>
  <c r="EA9" i="10"/>
  <c r="S390" i="10"/>
  <c r="R389" i="10"/>
  <c r="Q389" i="10"/>
  <c r="S382" i="10"/>
  <c r="R382" i="10"/>
  <c r="Q382" i="10"/>
  <c r="S373" i="10"/>
  <c r="R373" i="10"/>
  <c r="Q373" i="10"/>
  <c r="S360" i="10"/>
  <c r="R360" i="10"/>
  <c r="Q360" i="10"/>
  <c r="S353" i="10"/>
  <c r="R353" i="10"/>
  <c r="Q353" i="10"/>
  <c r="S344" i="10"/>
  <c r="R344" i="10"/>
  <c r="Q344" i="10"/>
  <c r="S335" i="10"/>
  <c r="R335" i="10"/>
  <c r="Q335" i="10"/>
  <c r="S325" i="10"/>
  <c r="R325" i="10"/>
  <c r="Q325" i="10"/>
  <c r="S316" i="10"/>
  <c r="R316" i="10"/>
  <c r="Q316" i="10"/>
  <c r="S308" i="10"/>
  <c r="R308" i="10"/>
  <c r="Q308" i="10"/>
  <c r="S298" i="10"/>
  <c r="R298" i="10"/>
  <c r="Q298" i="10"/>
  <c r="S287" i="10"/>
  <c r="R287" i="10"/>
  <c r="Q287" i="10"/>
  <c r="S277" i="10"/>
  <c r="R277" i="10"/>
  <c r="Q277" i="10"/>
  <c r="S269" i="10"/>
  <c r="R269" i="10"/>
  <c r="Q269" i="10"/>
  <c r="S255" i="10"/>
  <c r="R255" i="10"/>
  <c r="Q255" i="10"/>
  <c r="S242" i="10"/>
  <c r="R242" i="10"/>
  <c r="Q242" i="10"/>
  <c r="S229" i="10"/>
  <c r="R229" i="10"/>
  <c r="Q229" i="10"/>
  <c r="S222" i="10"/>
  <c r="R222" i="10"/>
  <c r="Q222" i="10"/>
  <c r="S213" i="10"/>
  <c r="R213" i="10"/>
  <c r="Q213" i="10"/>
  <c r="S201" i="10"/>
  <c r="R201" i="10"/>
  <c r="Q201" i="10"/>
  <c r="S197" i="10"/>
  <c r="R197" i="10"/>
  <c r="Q197" i="10"/>
  <c r="S183" i="10"/>
  <c r="R183" i="10"/>
  <c r="Q183" i="10"/>
  <c r="S170" i="10"/>
  <c r="R170" i="10"/>
  <c r="Q170" i="10"/>
  <c r="S157" i="10"/>
  <c r="R157" i="10"/>
  <c r="Q157" i="10"/>
  <c r="S146" i="10"/>
  <c r="R146" i="10"/>
  <c r="Q146" i="10"/>
  <c r="S135" i="10"/>
  <c r="R135" i="10"/>
  <c r="Q135" i="10"/>
  <c r="S122" i="10"/>
  <c r="R122" i="10"/>
  <c r="Q122" i="10"/>
  <c r="S113" i="10"/>
  <c r="R113" i="10"/>
  <c r="Q113" i="10"/>
  <c r="S101" i="10"/>
  <c r="R101" i="10"/>
  <c r="Q101" i="10"/>
  <c r="S96" i="10"/>
  <c r="R96" i="10"/>
  <c r="Q96" i="10"/>
  <c r="S79" i="10"/>
  <c r="R79" i="10"/>
  <c r="Q79" i="10"/>
  <c r="S73" i="10"/>
  <c r="R73" i="10"/>
  <c r="Q73" i="10"/>
  <c r="S55" i="10"/>
  <c r="R55" i="10"/>
  <c r="Q55" i="10"/>
  <c r="S50" i="10"/>
  <c r="R50" i="10"/>
  <c r="Q50" i="10"/>
  <c r="R38" i="10"/>
  <c r="Q38" i="10"/>
  <c r="S24" i="10"/>
  <c r="R24" i="10"/>
  <c r="Q24" i="10"/>
  <c r="S15" i="10"/>
  <c r="R15" i="10"/>
  <c r="Q15" i="10"/>
  <c r="S11" i="10"/>
  <c r="R11" i="10"/>
  <c r="Q11" i="10"/>
  <c r="R10" i="10"/>
  <c r="Q10" i="10"/>
  <c r="R9" i="10"/>
  <c r="Q9" i="10"/>
  <c r="EL73" i="10" l="1"/>
  <c r="EL353" i="10"/>
  <c r="ED8" i="10"/>
  <c r="ED395" i="10" s="1"/>
  <c r="D54" i="7" s="1"/>
  <c r="ER55" i="10"/>
  <c r="ER298" i="10"/>
  <c r="ER170" i="10"/>
  <c r="ER183" i="10"/>
  <c r="ER269" i="10"/>
  <c r="ER335" i="10"/>
  <c r="ER50" i="10"/>
  <c r="ER287" i="10"/>
  <c r="EP79" i="10"/>
  <c r="ER79" i="10" s="1"/>
  <c r="EO242" i="10"/>
  <c r="EI229" i="10"/>
  <c r="EL55" i="10"/>
  <c r="EL146" i="10"/>
  <c r="EI255" i="10"/>
  <c r="EI242" i="10"/>
  <c r="EL242" i="10"/>
  <c r="ER81" i="10"/>
  <c r="EP10" i="10"/>
  <c r="ER10" i="10" s="1"/>
  <c r="EI11" i="10"/>
  <c r="EI101" i="10"/>
  <c r="EO55" i="10"/>
  <c r="EO146" i="10"/>
  <c r="EL213" i="10"/>
  <c r="EP382" i="10"/>
  <c r="EP9" i="10"/>
  <c r="ER9" i="10" s="1"/>
  <c r="EI277" i="10"/>
  <c r="ER390" i="10"/>
  <c r="EO213" i="10"/>
  <c r="EQ382" i="10"/>
  <c r="EQ8" i="10" s="1"/>
  <c r="EQ395" i="10" s="1"/>
  <c r="E58" i="7" s="1"/>
  <c r="EC344" i="10"/>
  <c r="R8" i="10"/>
  <c r="EP389" i="10"/>
  <c r="ER389" i="10" s="1"/>
  <c r="S389" i="10"/>
  <c r="EG8" i="10"/>
  <c r="EG395" i="10" s="1"/>
  <c r="D55" i="7" s="1"/>
  <c r="EN8" i="10"/>
  <c r="EN395" i="10" s="1"/>
  <c r="E57" i="7" s="1"/>
  <c r="EB8" i="10"/>
  <c r="EB395" i="10" s="1"/>
  <c r="E53" i="7" s="1"/>
  <c r="EE8" i="10"/>
  <c r="EE395" i="10" s="1"/>
  <c r="E54" i="7" s="1"/>
  <c r="ER383" i="10"/>
  <c r="Q8" i="10"/>
  <c r="Q395" i="10" s="1"/>
  <c r="D15" i="7" s="1"/>
  <c r="EO389" i="10"/>
  <c r="EO353" i="10"/>
  <c r="EM8" i="10"/>
  <c r="EM395" i="10" s="1"/>
  <c r="D57" i="7" s="1"/>
  <c r="EO9" i="10"/>
  <c r="EL389" i="10"/>
  <c r="EK8" i="10"/>
  <c r="EK395" i="10" s="1"/>
  <c r="E56" i="7" s="1"/>
  <c r="EJ8" i="10"/>
  <c r="EJ395" i="10" s="1"/>
  <c r="EL9" i="10"/>
  <c r="EH8" i="10"/>
  <c r="EH395" i="10" s="1"/>
  <c r="E55" i="7" s="1"/>
  <c r="EC9" i="10"/>
  <c r="EA8" i="10"/>
  <c r="EA395" i="10" s="1"/>
  <c r="D53" i="7" s="1"/>
  <c r="F57" i="7" l="1"/>
  <c r="EO395" i="10"/>
  <c r="D56" i="7"/>
  <c r="F56" i="7" s="1"/>
  <c r="EL395" i="10"/>
  <c r="EP8" i="10"/>
  <c r="EP395" i="10" s="1"/>
  <c r="D58" i="7" s="1"/>
  <c r="F58" i="7" s="1"/>
  <c r="F53" i="7"/>
  <c r="F54" i="7"/>
  <c r="ER382" i="10"/>
  <c r="F55" i="7"/>
  <c r="R395" i="10"/>
  <c r="S395" i="10" s="1"/>
  <c r="EO8" i="10"/>
  <c r="EL8" i="10"/>
  <c r="EI8" i="10"/>
  <c r="EI395" i="10" s="1"/>
  <c r="EF8" i="10"/>
  <c r="EF395" i="10" s="1"/>
  <c r="EC8" i="10"/>
  <c r="EC395" i="10" s="1"/>
  <c r="BU271" i="10"/>
  <c r="AE52" i="10"/>
  <c r="DZ390" i="10"/>
  <c r="DY389" i="10"/>
  <c r="DX389" i="10"/>
  <c r="DZ382" i="10"/>
  <c r="DY382" i="10"/>
  <c r="DX382" i="10"/>
  <c r="DZ373" i="10"/>
  <c r="DY373" i="10"/>
  <c r="DX373" i="10"/>
  <c r="DZ360" i="10"/>
  <c r="DY360" i="10"/>
  <c r="DX360" i="10"/>
  <c r="DZ353" i="10"/>
  <c r="DY353" i="10"/>
  <c r="DX353" i="10"/>
  <c r="DZ344" i="10"/>
  <c r="DY344" i="10"/>
  <c r="DX344" i="10"/>
  <c r="DZ335" i="10"/>
  <c r="DY335" i="10"/>
  <c r="DX335" i="10"/>
  <c r="DZ325" i="10"/>
  <c r="DY325" i="10"/>
  <c r="DX325" i="10"/>
  <c r="DZ316" i="10"/>
  <c r="DY316" i="10"/>
  <c r="DX316" i="10"/>
  <c r="DZ308" i="10"/>
  <c r="DY308" i="10"/>
  <c r="DX308" i="10"/>
  <c r="DZ298" i="10"/>
  <c r="DY298" i="10"/>
  <c r="DX298" i="10"/>
  <c r="DZ287" i="10"/>
  <c r="DY287" i="10"/>
  <c r="DX287" i="10"/>
  <c r="DZ277" i="10"/>
  <c r="DY277" i="10"/>
  <c r="DX277" i="10"/>
  <c r="DZ269" i="10"/>
  <c r="DY269" i="10"/>
  <c r="DX269" i="10"/>
  <c r="DZ255" i="10"/>
  <c r="DY255" i="10"/>
  <c r="DX255" i="10"/>
  <c r="DZ242" i="10"/>
  <c r="DY242" i="10"/>
  <c r="DX242" i="10"/>
  <c r="DZ229" i="10"/>
  <c r="DY229" i="10"/>
  <c r="DX229" i="10"/>
  <c r="DZ222" i="10"/>
  <c r="DY222" i="10"/>
  <c r="DX222" i="10"/>
  <c r="DZ213" i="10"/>
  <c r="DY213" i="10"/>
  <c r="DX213" i="10"/>
  <c r="DZ201" i="10"/>
  <c r="DY201" i="10"/>
  <c r="DX201" i="10"/>
  <c r="DZ197" i="10"/>
  <c r="DY197" i="10"/>
  <c r="DX197" i="10"/>
  <c r="DZ183" i="10"/>
  <c r="DY183" i="10"/>
  <c r="DX183" i="10"/>
  <c r="DZ170" i="10"/>
  <c r="DY170" i="10"/>
  <c r="DX170" i="10"/>
  <c r="DZ157" i="10"/>
  <c r="DY157" i="10"/>
  <c r="DX157" i="10"/>
  <c r="DZ146" i="10"/>
  <c r="DY146" i="10"/>
  <c r="DX146" i="10"/>
  <c r="DZ135" i="10"/>
  <c r="DY135" i="10"/>
  <c r="DX135" i="10"/>
  <c r="DZ122" i="10"/>
  <c r="DY122" i="10"/>
  <c r="DX122" i="10"/>
  <c r="DZ113" i="10"/>
  <c r="DY113" i="10"/>
  <c r="DX113" i="10"/>
  <c r="DZ101" i="10"/>
  <c r="DY101" i="10"/>
  <c r="DX101" i="10"/>
  <c r="DZ96" i="10"/>
  <c r="DY96" i="10"/>
  <c r="DX96" i="10"/>
  <c r="DZ79" i="10"/>
  <c r="DY79" i="10"/>
  <c r="DX79" i="10"/>
  <c r="DZ73" i="10"/>
  <c r="DY73" i="10"/>
  <c r="DX73" i="10"/>
  <c r="DZ55" i="10"/>
  <c r="DY55" i="10"/>
  <c r="DX55" i="10"/>
  <c r="DZ50" i="10"/>
  <c r="DY50" i="10"/>
  <c r="DX50" i="10"/>
  <c r="DY38" i="10"/>
  <c r="DX38" i="10"/>
  <c r="DZ24" i="10"/>
  <c r="DY24" i="10"/>
  <c r="DX24" i="10"/>
  <c r="DZ15" i="10"/>
  <c r="DY15" i="10"/>
  <c r="DX15" i="10"/>
  <c r="DZ11" i="10"/>
  <c r="DY11" i="10"/>
  <c r="DX11" i="10"/>
  <c r="DY10" i="10"/>
  <c r="DX10" i="10"/>
  <c r="DY9" i="10"/>
  <c r="DX9" i="10"/>
  <c r="AT390" i="10"/>
  <c r="AS389" i="10"/>
  <c r="AR389" i="10"/>
  <c r="AS8" i="10"/>
  <c r="AR8" i="10"/>
  <c r="AS9" i="10"/>
  <c r="AR9" i="10"/>
  <c r="AP389" i="10"/>
  <c r="AO389" i="10"/>
  <c r="AQ390" i="10"/>
  <c r="AQ374" i="10"/>
  <c r="AQ354" i="10"/>
  <c r="AQ345" i="10"/>
  <c r="AQ336" i="10"/>
  <c r="AQ326" i="10"/>
  <c r="AQ288" i="10"/>
  <c r="AQ270" i="10"/>
  <c r="AQ223" i="10"/>
  <c r="AQ184" i="10"/>
  <c r="AP183" i="10"/>
  <c r="AO183" i="10"/>
  <c r="AQ171" i="10"/>
  <c r="AQ158" i="10"/>
  <c r="AQ147" i="10"/>
  <c r="AQ123" i="10"/>
  <c r="AQ114" i="10"/>
  <c r="AQ102" i="10"/>
  <c r="AQ97" i="10"/>
  <c r="AQ74" i="10"/>
  <c r="AQ57" i="10"/>
  <c r="AQ56" i="10"/>
  <c r="AQ39" i="10"/>
  <c r="AQ25" i="10"/>
  <c r="AQ383" i="10"/>
  <c r="AP382" i="10"/>
  <c r="AO382" i="10"/>
  <c r="AP373" i="10"/>
  <c r="AO373" i="10"/>
  <c r="AQ361" i="10"/>
  <c r="AP360" i="10"/>
  <c r="AO360" i="10"/>
  <c r="AP353" i="10"/>
  <c r="AO353" i="10"/>
  <c r="AP344" i="10"/>
  <c r="AO344" i="10"/>
  <c r="AP335" i="10"/>
  <c r="AO335" i="10"/>
  <c r="AP325" i="10"/>
  <c r="AO325" i="10"/>
  <c r="AQ317" i="10"/>
  <c r="AP316" i="10"/>
  <c r="AO316" i="10"/>
  <c r="AQ309" i="10"/>
  <c r="AP308" i="10"/>
  <c r="AO308" i="10"/>
  <c r="AQ299" i="10"/>
  <c r="AP298" i="10"/>
  <c r="AO298" i="10"/>
  <c r="AP287" i="10"/>
  <c r="AO287" i="10"/>
  <c r="AQ278" i="10"/>
  <c r="AP277" i="10"/>
  <c r="AO277" i="10"/>
  <c r="AP269" i="10"/>
  <c r="AO269" i="10"/>
  <c r="AQ256" i="10"/>
  <c r="AP255" i="10"/>
  <c r="AO255" i="10"/>
  <c r="AQ243" i="10"/>
  <c r="AP242" i="10"/>
  <c r="AO242" i="10"/>
  <c r="AQ230" i="10"/>
  <c r="AP229" i="10"/>
  <c r="AO229" i="10"/>
  <c r="AP222" i="10"/>
  <c r="AO222" i="10"/>
  <c r="AQ214" i="10"/>
  <c r="AP213" i="10"/>
  <c r="AO213" i="10"/>
  <c r="AQ202" i="10"/>
  <c r="AP201" i="10"/>
  <c r="AO201" i="10"/>
  <c r="AQ198" i="10"/>
  <c r="AP197" i="10"/>
  <c r="AO197" i="10"/>
  <c r="AP170" i="10"/>
  <c r="AO170" i="10"/>
  <c r="AP157" i="10"/>
  <c r="AO157" i="10"/>
  <c r="AP146" i="10"/>
  <c r="AO146" i="10"/>
  <c r="AQ136" i="10"/>
  <c r="AP135" i="10"/>
  <c r="AO135" i="10"/>
  <c r="AP122" i="10"/>
  <c r="AO122" i="10"/>
  <c r="AP113" i="10"/>
  <c r="AO113" i="10"/>
  <c r="AP101" i="10"/>
  <c r="AO101" i="10"/>
  <c r="AP96" i="10"/>
  <c r="AO96" i="10"/>
  <c r="AQ80" i="10"/>
  <c r="AP79" i="10"/>
  <c r="AO79" i="10"/>
  <c r="AP73" i="10"/>
  <c r="AO73" i="10"/>
  <c r="AP55" i="10"/>
  <c r="AO55" i="10"/>
  <c r="AQ51" i="10"/>
  <c r="AP50" i="10"/>
  <c r="AO50" i="10"/>
  <c r="AP38" i="10"/>
  <c r="AO38" i="10"/>
  <c r="AP24" i="10"/>
  <c r="AO24" i="10"/>
  <c r="AQ16" i="10"/>
  <c r="AP15" i="10"/>
  <c r="AO15" i="10"/>
  <c r="AQ12" i="10"/>
  <c r="AP11" i="10"/>
  <c r="AO11" i="10"/>
  <c r="AN383" i="10"/>
  <c r="AN202" i="10"/>
  <c r="AN80" i="10"/>
  <c r="AN51" i="10"/>
  <c r="AJ389" i="10"/>
  <c r="AI389" i="10"/>
  <c r="AK383" i="10"/>
  <c r="AK317" i="10"/>
  <c r="AK288" i="10"/>
  <c r="AK184" i="10"/>
  <c r="AK136" i="10"/>
  <c r="AK40" i="10"/>
  <c r="AH288" i="10"/>
  <c r="DV389" i="10"/>
  <c r="DU389" i="10"/>
  <c r="DV382" i="10"/>
  <c r="DU382" i="10"/>
  <c r="DV373" i="10"/>
  <c r="DU373" i="10"/>
  <c r="DW360" i="10"/>
  <c r="DV360" i="10"/>
  <c r="DU360" i="10"/>
  <c r="DW353" i="10"/>
  <c r="DV353" i="10"/>
  <c r="DU353" i="10"/>
  <c r="DW344" i="10"/>
  <c r="DV344" i="10"/>
  <c r="DU344" i="10"/>
  <c r="DW335" i="10"/>
  <c r="DV335" i="10"/>
  <c r="DU335" i="10"/>
  <c r="DW325" i="10"/>
  <c r="DV325" i="10"/>
  <c r="DU325" i="10"/>
  <c r="DW316" i="10"/>
  <c r="DV316" i="10"/>
  <c r="DU316" i="10"/>
  <c r="DW308" i="10"/>
  <c r="DV308" i="10"/>
  <c r="DU308" i="10"/>
  <c r="DW298" i="10"/>
  <c r="DV298" i="10"/>
  <c r="DU298" i="10"/>
  <c r="DV287" i="10"/>
  <c r="DU287" i="10"/>
  <c r="DW277" i="10"/>
  <c r="DV277" i="10"/>
  <c r="DU277" i="10"/>
  <c r="DV269" i="10"/>
  <c r="DU269" i="10"/>
  <c r="DW255" i="10"/>
  <c r="DV255" i="10"/>
  <c r="DU255" i="10"/>
  <c r="DW242" i="10"/>
  <c r="DV242" i="10"/>
  <c r="DU242" i="10"/>
  <c r="DW229" i="10"/>
  <c r="DV229" i="10"/>
  <c r="DU229" i="10"/>
  <c r="DW222" i="10"/>
  <c r="DV222" i="10"/>
  <c r="DU222" i="10"/>
  <c r="DW213" i="10"/>
  <c r="DV213" i="10"/>
  <c r="DU213" i="10"/>
  <c r="DW201" i="10"/>
  <c r="DV201" i="10"/>
  <c r="DU201" i="10"/>
  <c r="DW197" i="10"/>
  <c r="DV197" i="10"/>
  <c r="DU197" i="10"/>
  <c r="DW183" i="10"/>
  <c r="DV183" i="10"/>
  <c r="DU183" i="10"/>
  <c r="DW170" i="10"/>
  <c r="DV170" i="10"/>
  <c r="DU170" i="10"/>
  <c r="DW157" i="10"/>
  <c r="DV157" i="10"/>
  <c r="DU157" i="10"/>
  <c r="DW146" i="10"/>
  <c r="DV146" i="10"/>
  <c r="DU146" i="10"/>
  <c r="DW135" i="10"/>
  <c r="DV135" i="10"/>
  <c r="DU135" i="10"/>
  <c r="DW122" i="10"/>
  <c r="DV122" i="10"/>
  <c r="DU122" i="10"/>
  <c r="DW113" i="10"/>
  <c r="DV113" i="10"/>
  <c r="DU113" i="10"/>
  <c r="DW101" i="10"/>
  <c r="DV101" i="10"/>
  <c r="DU101" i="10"/>
  <c r="DW96" i="10"/>
  <c r="DV96" i="10"/>
  <c r="DU96" i="10"/>
  <c r="DV79" i="10"/>
  <c r="DU79" i="10"/>
  <c r="DW73" i="10"/>
  <c r="DV73" i="10"/>
  <c r="DU73" i="10"/>
  <c r="DV55" i="10"/>
  <c r="DU55" i="10"/>
  <c r="DW50" i="10"/>
  <c r="DV50" i="10"/>
  <c r="DU50" i="10"/>
  <c r="DV38" i="10"/>
  <c r="DU38" i="10"/>
  <c r="DW24" i="10"/>
  <c r="DV24" i="10"/>
  <c r="DU24" i="10"/>
  <c r="DW15" i="10"/>
  <c r="DV15" i="10"/>
  <c r="DU15" i="10"/>
  <c r="DW11" i="10"/>
  <c r="DV11" i="10"/>
  <c r="DU11" i="10"/>
  <c r="DV10" i="10"/>
  <c r="DW10" i="10" s="1"/>
  <c r="DU10" i="10"/>
  <c r="DV9" i="10"/>
  <c r="DU9" i="10"/>
  <c r="BK389" i="10"/>
  <c r="BJ389" i="10"/>
  <c r="BK382" i="10"/>
  <c r="BJ382" i="10"/>
  <c r="BL373" i="10"/>
  <c r="BK373" i="10"/>
  <c r="BJ373" i="10"/>
  <c r="BL360" i="10"/>
  <c r="BK360" i="10"/>
  <c r="BJ360" i="10"/>
  <c r="BL353" i="10"/>
  <c r="BK353" i="10"/>
  <c r="BJ353" i="10"/>
  <c r="BL344" i="10"/>
  <c r="BK344" i="10"/>
  <c r="BJ344" i="10"/>
  <c r="BL335" i="10"/>
  <c r="BK335" i="10"/>
  <c r="BJ335" i="10"/>
  <c r="BL325" i="10"/>
  <c r="BK325" i="10"/>
  <c r="BJ325" i="10"/>
  <c r="BL316" i="10"/>
  <c r="BK316" i="10"/>
  <c r="BJ316" i="10"/>
  <c r="BL308" i="10"/>
  <c r="BK308" i="10"/>
  <c r="BJ308" i="10"/>
  <c r="BL298" i="10"/>
  <c r="BK298" i="10"/>
  <c r="BJ298" i="10"/>
  <c r="BL287" i="10"/>
  <c r="BK287" i="10"/>
  <c r="BJ287" i="10"/>
  <c r="BL277" i="10"/>
  <c r="BK277" i="10"/>
  <c r="BJ277" i="10"/>
  <c r="BL269" i="10"/>
  <c r="BK269" i="10"/>
  <c r="BJ269" i="10"/>
  <c r="BL255" i="10"/>
  <c r="BK255" i="10"/>
  <c r="BJ255" i="10"/>
  <c r="BL242" i="10"/>
  <c r="BK242" i="10"/>
  <c r="BJ242" i="10"/>
  <c r="BL229" i="10"/>
  <c r="BK229" i="10"/>
  <c r="BJ229" i="10"/>
  <c r="BL222" i="10"/>
  <c r="BK222" i="10"/>
  <c r="BJ222" i="10"/>
  <c r="BL213" i="10"/>
  <c r="BK213" i="10"/>
  <c r="BJ213" i="10"/>
  <c r="BL201" i="10"/>
  <c r="BK201" i="10"/>
  <c r="BJ201" i="10"/>
  <c r="BL197" i="10"/>
  <c r="BK197" i="10"/>
  <c r="BJ197" i="10"/>
  <c r="BL183" i="10"/>
  <c r="BK183" i="10"/>
  <c r="BJ183" i="10"/>
  <c r="BL170" i="10"/>
  <c r="BK170" i="10"/>
  <c r="BJ170" i="10"/>
  <c r="BL157" i="10"/>
  <c r="BK157" i="10"/>
  <c r="BJ157" i="10"/>
  <c r="BL146" i="10"/>
  <c r="BK146" i="10"/>
  <c r="BJ146" i="10"/>
  <c r="BL135" i="10"/>
  <c r="BK135" i="10"/>
  <c r="BJ135" i="10"/>
  <c r="BL122" i="10"/>
  <c r="BK122" i="10"/>
  <c r="BJ122" i="10"/>
  <c r="BL113" i="10"/>
  <c r="BK113" i="10"/>
  <c r="BJ113" i="10"/>
  <c r="BL101" i="10"/>
  <c r="BK101" i="10"/>
  <c r="BJ101" i="10"/>
  <c r="BL96" i="10"/>
  <c r="BK96" i="10"/>
  <c r="BJ96" i="10"/>
  <c r="BL79" i="10"/>
  <c r="BK79" i="10"/>
  <c r="BJ79" i="10"/>
  <c r="BL73" i="10"/>
  <c r="BK73" i="10"/>
  <c r="BJ73" i="10"/>
  <c r="BL55" i="10"/>
  <c r="BK55" i="10"/>
  <c r="BJ55" i="10"/>
  <c r="BK50" i="10"/>
  <c r="BJ50" i="10"/>
  <c r="BK38" i="10"/>
  <c r="BJ38" i="10"/>
  <c r="BL24" i="10"/>
  <c r="BK24" i="10"/>
  <c r="BJ24" i="10"/>
  <c r="BL15" i="10"/>
  <c r="BK15" i="10"/>
  <c r="BJ15" i="10"/>
  <c r="BL11" i="10"/>
  <c r="BK11" i="10"/>
  <c r="BJ11" i="10"/>
  <c r="BK10" i="10"/>
  <c r="BJ10" i="10"/>
  <c r="BK9" i="10"/>
  <c r="BJ9" i="10"/>
  <c r="BR391" i="10"/>
  <c r="BQ389" i="10"/>
  <c r="BP389" i="10"/>
  <c r="BR383" i="10"/>
  <c r="BQ382" i="10"/>
  <c r="BP382" i="10"/>
  <c r="BR374" i="10"/>
  <c r="BP373" i="10"/>
  <c r="BR361" i="10"/>
  <c r="BQ360" i="10"/>
  <c r="BP360" i="10"/>
  <c r="BR354" i="10"/>
  <c r="BQ353" i="10"/>
  <c r="BP353" i="10"/>
  <c r="BR345" i="10"/>
  <c r="BQ344" i="10"/>
  <c r="BP344" i="10"/>
  <c r="BR336" i="10"/>
  <c r="BQ335" i="10"/>
  <c r="BP335" i="10"/>
  <c r="BR326" i="10"/>
  <c r="BQ325" i="10"/>
  <c r="BP325" i="10"/>
  <c r="BR317" i="10"/>
  <c r="BQ316" i="10"/>
  <c r="BP316" i="10"/>
  <c r="BR309" i="10"/>
  <c r="BQ308" i="10"/>
  <c r="BP308" i="10"/>
  <c r="BR299" i="10"/>
  <c r="BQ298" i="10"/>
  <c r="BP298" i="10"/>
  <c r="BR288" i="10"/>
  <c r="BQ287" i="10"/>
  <c r="BP287" i="10"/>
  <c r="BR278" i="10"/>
  <c r="BQ277" i="10"/>
  <c r="BP277" i="10"/>
  <c r="BR270" i="10"/>
  <c r="BQ269" i="10"/>
  <c r="BP269" i="10"/>
  <c r="BR256" i="10"/>
  <c r="BQ255" i="10"/>
  <c r="BP255" i="10"/>
  <c r="BR243" i="10"/>
  <c r="BQ242" i="10"/>
  <c r="BP242" i="10"/>
  <c r="BR230" i="10"/>
  <c r="BQ229" i="10"/>
  <c r="BP229" i="10"/>
  <c r="BR223" i="10"/>
  <c r="BQ222" i="10"/>
  <c r="BP222" i="10"/>
  <c r="BR214" i="10"/>
  <c r="BQ213" i="10"/>
  <c r="BP213" i="10"/>
  <c r="BR202" i="10"/>
  <c r="BQ201" i="10"/>
  <c r="BP201" i="10"/>
  <c r="BR198" i="10"/>
  <c r="BQ197" i="10"/>
  <c r="BP197" i="10"/>
  <c r="BR184" i="10"/>
  <c r="BQ183" i="10"/>
  <c r="BP183" i="10"/>
  <c r="BR171" i="10"/>
  <c r="BQ170" i="10"/>
  <c r="BP170" i="10"/>
  <c r="BR158" i="10"/>
  <c r="BQ157" i="10"/>
  <c r="BP157" i="10"/>
  <c r="BR147" i="10"/>
  <c r="BQ146" i="10"/>
  <c r="BP146" i="10"/>
  <c r="BR136" i="10"/>
  <c r="BQ135" i="10"/>
  <c r="BP135" i="10"/>
  <c r="BR123" i="10"/>
  <c r="BR122" i="10" s="1"/>
  <c r="BQ122" i="10"/>
  <c r="BP122" i="10"/>
  <c r="BR114" i="10"/>
  <c r="BQ113" i="10"/>
  <c r="BP113" i="10"/>
  <c r="BR102" i="10"/>
  <c r="BQ101" i="10"/>
  <c r="BP101" i="10"/>
  <c r="BR97" i="10"/>
  <c r="BQ96" i="10"/>
  <c r="BP96" i="10"/>
  <c r="BR80" i="10"/>
  <c r="BQ79" i="10"/>
  <c r="BP79" i="10"/>
  <c r="BR74" i="10"/>
  <c r="BQ73" i="10"/>
  <c r="BP73" i="10"/>
  <c r="BR56" i="10"/>
  <c r="BQ55" i="10"/>
  <c r="BP55" i="10"/>
  <c r="BR51" i="10"/>
  <c r="BQ50" i="10"/>
  <c r="BP50" i="10"/>
  <c r="BR39" i="10"/>
  <c r="BQ38" i="10"/>
  <c r="BP38" i="10"/>
  <c r="BR25" i="10"/>
  <c r="BQ24" i="10"/>
  <c r="BP24" i="10"/>
  <c r="BR16" i="10"/>
  <c r="BQ15" i="10"/>
  <c r="BP15" i="10"/>
  <c r="BR12" i="10"/>
  <c r="BQ11" i="10"/>
  <c r="BP11" i="10"/>
  <c r="BQ10" i="10"/>
  <c r="BP10" i="10"/>
  <c r="BQ9" i="10"/>
  <c r="BP9" i="10"/>
  <c r="O389" i="10"/>
  <c r="N389" i="10"/>
  <c r="P382" i="10"/>
  <c r="O382" i="10"/>
  <c r="N382" i="10"/>
  <c r="P373" i="10"/>
  <c r="O373" i="10"/>
  <c r="N373" i="10"/>
  <c r="P360" i="10"/>
  <c r="O360" i="10"/>
  <c r="N360" i="10"/>
  <c r="P353" i="10"/>
  <c r="O353" i="10"/>
  <c r="N353" i="10"/>
  <c r="O344" i="10"/>
  <c r="N344" i="10"/>
  <c r="P335" i="10"/>
  <c r="O335" i="10"/>
  <c r="N335" i="10"/>
  <c r="P325" i="10"/>
  <c r="O325" i="10"/>
  <c r="N325" i="10"/>
  <c r="P316" i="10"/>
  <c r="O316" i="10"/>
  <c r="N316" i="10"/>
  <c r="P308" i="10"/>
  <c r="O308" i="10"/>
  <c r="N308" i="10"/>
  <c r="P298" i="10"/>
  <c r="O298" i="10"/>
  <c r="N298" i="10"/>
  <c r="P287" i="10"/>
  <c r="O287" i="10"/>
  <c r="N287" i="10"/>
  <c r="P277" i="10"/>
  <c r="O277" i="10"/>
  <c r="N277" i="10"/>
  <c r="P269" i="10"/>
  <c r="O269" i="10"/>
  <c r="N269" i="10"/>
  <c r="P255" i="10"/>
  <c r="O255" i="10"/>
  <c r="N255" i="10"/>
  <c r="P242" i="10"/>
  <c r="O242" i="10"/>
  <c r="N242" i="10"/>
  <c r="P229" i="10"/>
  <c r="O229" i="10"/>
  <c r="N229" i="10"/>
  <c r="P222" i="10"/>
  <c r="O222" i="10"/>
  <c r="N222" i="10"/>
  <c r="P213" i="10"/>
  <c r="O213" i="10"/>
  <c r="N213" i="10"/>
  <c r="P201" i="10"/>
  <c r="O201" i="10"/>
  <c r="N201" i="10"/>
  <c r="P197" i="10"/>
  <c r="O197" i="10"/>
  <c r="N197" i="10"/>
  <c r="P183" i="10"/>
  <c r="O183" i="10"/>
  <c r="N183" i="10"/>
  <c r="P170" i="10"/>
  <c r="O170" i="10"/>
  <c r="N170" i="10"/>
  <c r="P157" i="10"/>
  <c r="O157" i="10"/>
  <c r="N157" i="10"/>
  <c r="P146" i="10"/>
  <c r="O146" i="10"/>
  <c r="N146" i="10"/>
  <c r="P135" i="10"/>
  <c r="O135" i="10"/>
  <c r="N135" i="10"/>
  <c r="P122" i="10"/>
  <c r="O122" i="10"/>
  <c r="N122" i="10"/>
  <c r="P113" i="10"/>
  <c r="O113" i="10"/>
  <c r="N113" i="10"/>
  <c r="P101" i="10"/>
  <c r="O101" i="10"/>
  <c r="N101" i="10"/>
  <c r="P96" i="10"/>
  <c r="O96" i="10"/>
  <c r="N96" i="10"/>
  <c r="P79" i="10"/>
  <c r="O79" i="10"/>
  <c r="N79" i="10"/>
  <c r="P73" i="10"/>
  <c r="O73" i="10"/>
  <c r="N73" i="10"/>
  <c r="P55" i="10"/>
  <c r="O55" i="10"/>
  <c r="N55" i="10"/>
  <c r="P50" i="10"/>
  <c r="O50" i="10"/>
  <c r="N50" i="10"/>
  <c r="O38" i="10"/>
  <c r="N38" i="10"/>
  <c r="P24" i="10"/>
  <c r="O24" i="10"/>
  <c r="N24" i="10"/>
  <c r="P15" i="10"/>
  <c r="O15" i="10"/>
  <c r="N15" i="10"/>
  <c r="P11" i="10"/>
  <c r="O11" i="10"/>
  <c r="N11" i="10"/>
  <c r="O10" i="10"/>
  <c r="N10" i="10"/>
  <c r="O9" i="10"/>
  <c r="N9" i="10"/>
  <c r="DH270" i="10"/>
  <c r="DH243" i="10"/>
  <c r="DF55" i="10"/>
  <c r="DH393" i="10"/>
  <c r="DH392" i="10"/>
  <c r="DH390" i="10"/>
  <c r="DG389" i="10"/>
  <c r="DF389" i="10"/>
  <c r="DH383" i="10"/>
  <c r="DG382" i="10"/>
  <c r="DF382" i="10"/>
  <c r="DG373" i="10"/>
  <c r="DF373" i="10"/>
  <c r="DH361" i="10"/>
  <c r="DG360" i="10"/>
  <c r="DF360" i="10"/>
  <c r="DG353" i="10"/>
  <c r="DF353" i="10"/>
  <c r="DH345" i="10"/>
  <c r="DG344" i="10"/>
  <c r="DF344" i="10"/>
  <c r="DG335" i="10"/>
  <c r="DF335" i="10"/>
  <c r="DH326" i="10"/>
  <c r="DG325" i="10"/>
  <c r="DF325" i="10"/>
  <c r="DH317" i="10"/>
  <c r="DG316" i="10"/>
  <c r="DF316" i="10"/>
  <c r="DG308" i="10"/>
  <c r="DF308" i="10"/>
  <c r="DG298" i="10"/>
  <c r="DF298" i="10"/>
  <c r="DH288" i="10"/>
  <c r="DG287" i="10"/>
  <c r="DF287" i="10"/>
  <c r="DH278" i="10"/>
  <c r="DG277" i="10"/>
  <c r="DF277" i="10"/>
  <c r="DF269" i="10"/>
  <c r="DH256" i="10"/>
  <c r="DG255" i="10"/>
  <c r="DF255" i="10"/>
  <c r="DG242" i="10"/>
  <c r="DF242" i="10"/>
  <c r="DH230" i="10"/>
  <c r="DG229" i="10"/>
  <c r="DF229" i="10"/>
  <c r="DG222" i="10"/>
  <c r="DF222" i="10"/>
  <c r="DH214" i="10"/>
  <c r="DG213" i="10"/>
  <c r="DF213" i="10"/>
  <c r="DG201" i="10"/>
  <c r="DF201" i="10"/>
  <c r="DH197" i="10"/>
  <c r="DG197" i="10"/>
  <c r="DF197" i="10"/>
  <c r="DH184" i="10"/>
  <c r="DG183" i="10"/>
  <c r="DF183" i="10"/>
  <c r="DH171" i="10"/>
  <c r="DG170" i="10"/>
  <c r="DF170" i="10"/>
  <c r="DH158" i="10"/>
  <c r="DG157" i="10"/>
  <c r="DF157" i="10"/>
  <c r="DH147" i="10"/>
  <c r="DG146" i="10"/>
  <c r="DF146" i="10"/>
  <c r="DH136" i="10"/>
  <c r="DG135" i="10"/>
  <c r="DF135" i="10"/>
  <c r="DG122" i="10"/>
  <c r="DF122" i="10"/>
  <c r="DH114" i="10"/>
  <c r="DG113" i="10"/>
  <c r="DF113" i="10"/>
  <c r="DG101" i="10"/>
  <c r="DF101" i="10"/>
  <c r="DH97" i="10"/>
  <c r="DG96" i="10"/>
  <c r="DF96" i="10"/>
  <c r="DG79" i="10"/>
  <c r="DF79" i="10"/>
  <c r="DH74" i="10"/>
  <c r="DG73" i="10"/>
  <c r="DF73" i="10"/>
  <c r="DH56" i="10"/>
  <c r="DG55" i="10"/>
  <c r="DG50" i="10"/>
  <c r="DF50" i="10"/>
  <c r="DH39" i="10"/>
  <c r="DG38" i="10"/>
  <c r="DF38" i="10"/>
  <c r="DG24" i="10"/>
  <c r="DF24" i="10"/>
  <c r="DH16" i="10"/>
  <c r="DG15" i="10"/>
  <c r="DF15" i="10"/>
  <c r="DH12" i="10"/>
  <c r="DG11" i="10"/>
  <c r="DF11" i="10"/>
  <c r="DG10" i="10"/>
  <c r="DF10" i="10"/>
  <c r="DG9" i="10"/>
  <c r="DF9" i="10"/>
  <c r="DE392" i="10"/>
  <c r="DE393" i="10"/>
  <c r="DE390" i="10"/>
  <c r="DE383" i="10"/>
  <c r="DE361" i="10"/>
  <c r="DE345" i="10"/>
  <c r="DE326" i="10"/>
  <c r="DE317" i="10"/>
  <c r="DE288" i="10"/>
  <c r="DE278" i="10"/>
  <c r="DE256" i="10"/>
  <c r="DE230" i="10"/>
  <c r="DE214" i="10"/>
  <c r="DE184" i="10"/>
  <c r="DE171" i="10"/>
  <c r="DE158" i="10"/>
  <c r="DE147" i="10"/>
  <c r="DE136" i="10"/>
  <c r="DE114" i="10"/>
  <c r="DE97" i="10"/>
  <c r="DE74" i="10"/>
  <c r="DE56" i="10"/>
  <c r="DE39" i="10"/>
  <c r="DE16" i="10"/>
  <c r="DE12" i="10"/>
  <c r="M390" i="10"/>
  <c r="L389" i="10"/>
  <c r="K389" i="10"/>
  <c r="M382" i="10"/>
  <c r="L382" i="10"/>
  <c r="K382" i="10"/>
  <c r="M373" i="10"/>
  <c r="L373" i="10"/>
  <c r="K373" i="10"/>
  <c r="M360" i="10"/>
  <c r="L360" i="10"/>
  <c r="K360" i="10"/>
  <c r="M353" i="10"/>
  <c r="L353" i="10"/>
  <c r="K353" i="10"/>
  <c r="M344" i="10"/>
  <c r="L344" i="10"/>
  <c r="K344" i="10"/>
  <c r="M335" i="10"/>
  <c r="L335" i="10"/>
  <c r="K335" i="10"/>
  <c r="M325" i="10"/>
  <c r="L325" i="10"/>
  <c r="K325" i="10"/>
  <c r="M316" i="10"/>
  <c r="L316" i="10"/>
  <c r="K316" i="10"/>
  <c r="M308" i="10"/>
  <c r="L308" i="10"/>
  <c r="K308" i="10"/>
  <c r="M298" i="10"/>
  <c r="L298" i="10"/>
  <c r="K298" i="10"/>
  <c r="M287" i="10"/>
  <c r="L287" i="10"/>
  <c r="K287" i="10"/>
  <c r="M277" i="10"/>
  <c r="L277" i="10"/>
  <c r="K277" i="10"/>
  <c r="M269" i="10"/>
  <c r="L269" i="10"/>
  <c r="K269" i="10"/>
  <c r="M255" i="10"/>
  <c r="L255" i="10"/>
  <c r="K255" i="10"/>
  <c r="M242" i="10"/>
  <c r="L242" i="10"/>
  <c r="K242" i="10"/>
  <c r="M229" i="10"/>
  <c r="L229" i="10"/>
  <c r="K229" i="10"/>
  <c r="M222" i="10"/>
  <c r="L222" i="10"/>
  <c r="K222" i="10"/>
  <c r="M213" i="10"/>
  <c r="L213" i="10"/>
  <c r="K213" i="10"/>
  <c r="M201" i="10"/>
  <c r="L201" i="10"/>
  <c r="K201" i="10"/>
  <c r="M197" i="10"/>
  <c r="L197" i="10"/>
  <c r="K197" i="10"/>
  <c r="M183" i="10"/>
  <c r="L183" i="10"/>
  <c r="K183" i="10"/>
  <c r="M170" i="10"/>
  <c r="L170" i="10"/>
  <c r="K170" i="10"/>
  <c r="M157" i="10"/>
  <c r="L157" i="10"/>
  <c r="K157" i="10"/>
  <c r="M146" i="10"/>
  <c r="L146" i="10"/>
  <c r="K146" i="10"/>
  <c r="M135" i="10"/>
  <c r="L135" i="10"/>
  <c r="K135" i="10"/>
  <c r="M122" i="10"/>
  <c r="L122" i="10"/>
  <c r="K122" i="10"/>
  <c r="M113" i="10"/>
  <c r="L113" i="10"/>
  <c r="K113" i="10"/>
  <c r="M101" i="10"/>
  <c r="L101" i="10"/>
  <c r="K101" i="10"/>
  <c r="M96" i="10"/>
  <c r="L96" i="10"/>
  <c r="K96" i="10"/>
  <c r="M79" i="10"/>
  <c r="L79" i="10"/>
  <c r="K79" i="10"/>
  <c r="M73" i="10"/>
  <c r="L73" i="10"/>
  <c r="K73" i="10"/>
  <c r="M55" i="10"/>
  <c r="L55" i="10"/>
  <c r="K55" i="10"/>
  <c r="M50" i="10"/>
  <c r="L50" i="10"/>
  <c r="K50" i="10"/>
  <c r="L38" i="10"/>
  <c r="K38" i="10"/>
  <c r="M24" i="10"/>
  <c r="L24" i="10"/>
  <c r="K24" i="10"/>
  <c r="M15" i="10"/>
  <c r="L15" i="10"/>
  <c r="K15" i="10"/>
  <c r="M11" i="10"/>
  <c r="L11" i="10"/>
  <c r="K11" i="10"/>
  <c r="L10" i="10"/>
  <c r="K10" i="10"/>
  <c r="L9" i="10"/>
  <c r="K9" i="10"/>
  <c r="DS389" i="10"/>
  <c r="DR389" i="10"/>
  <c r="DT382" i="10"/>
  <c r="DS382" i="10"/>
  <c r="DR382" i="10"/>
  <c r="DT373" i="10"/>
  <c r="DS373" i="10"/>
  <c r="DR373" i="10"/>
  <c r="DT360" i="10"/>
  <c r="DS360" i="10"/>
  <c r="DR360" i="10"/>
  <c r="DT353" i="10"/>
  <c r="DS353" i="10"/>
  <c r="DR353" i="10"/>
  <c r="DT344" i="10"/>
  <c r="DS344" i="10"/>
  <c r="DR344" i="10"/>
  <c r="DT335" i="10"/>
  <c r="DS335" i="10"/>
  <c r="DR335" i="10"/>
  <c r="DT325" i="10"/>
  <c r="DS325" i="10"/>
  <c r="DR325" i="10"/>
  <c r="DT316" i="10"/>
  <c r="DS316" i="10"/>
  <c r="DR316" i="10"/>
  <c r="DT308" i="10"/>
  <c r="DS308" i="10"/>
  <c r="DR308" i="10"/>
  <c r="DT298" i="10"/>
  <c r="DS298" i="10"/>
  <c r="DR298" i="10"/>
  <c r="DT287" i="10"/>
  <c r="DS287" i="10"/>
  <c r="DR287" i="10"/>
  <c r="DT277" i="10"/>
  <c r="DS277" i="10"/>
  <c r="DR277" i="10"/>
  <c r="DT269" i="10"/>
  <c r="DS269" i="10"/>
  <c r="DR269" i="10"/>
  <c r="DT255" i="10"/>
  <c r="DS255" i="10"/>
  <c r="DR255" i="10"/>
  <c r="DT242" i="10"/>
  <c r="DS242" i="10"/>
  <c r="DR242" i="10"/>
  <c r="DT229" i="10"/>
  <c r="DS229" i="10"/>
  <c r="DR229" i="10"/>
  <c r="DT222" i="10"/>
  <c r="DS222" i="10"/>
  <c r="DR222" i="10"/>
  <c r="DT213" i="10"/>
  <c r="DS213" i="10"/>
  <c r="DR213" i="10"/>
  <c r="DT201" i="10"/>
  <c r="DS201" i="10"/>
  <c r="DR201" i="10"/>
  <c r="DT197" i="10"/>
  <c r="DS197" i="10"/>
  <c r="DR197" i="10"/>
  <c r="DT183" i="10"/>
  <c r="DS183" i="10"/>
  <c r="DR183" i="10"/>
  <c r="DT170" i="10"/>
  <c r="DS170" i="10"/>
  <c r="DR170" i="10"/>
  <c r="DT157" i="10"/>
  <c r="DS157" i="10"/>
  <c r="DR157" i="10"/>
  <c r="DT146" i="10"/>
  <c r="DS146" i="10"/>
  <c r="DR146" i="10"/>
  <c r="DT135" i="10"/>
  <c r="DS135" i="10"/>
  <c r="DR135" i="10"/>
  <c r="DT122" i="10"/>
  <c r="DS122" i="10"/>
  <c r="DR122" i="10"/>
  <c r="DT113" i="10"/>
  <c r="DS113" i="10"/>
  <c r="DR113" i="10"/>
  <c r="DT101" i="10"/>
  <c r="DS101" i="10"/>
  <c r="DR101" i="10"/>
  <c r="DT96" i="10"/>
  <c r="DS96" i="10"/>
  <c r="DR96" i="10"/>
  <c r="DT79" i="10"/>
  <c r="DS79" i="10"/>
  <c r="DR79" i="10"/>
  <c r="DT73" i="10"/>
  <c r="DS73" i="10"/>
  <c r="DR73" i="10"/>
  <c r="DT55" i="10"/>
  <c r="DS55" i="10"/>
  <c r="DR55" i="10"/>
  <c r="DS50" i="10"/>
  <c r="DR50" i="10"/>
  <c r="DS38" i="10"/>
  <c r="DR38" i="10"/>
  <c r="DT24" i="10"/>
  <c r="DS24" i="10"/>
  <c r="DR24" i="10"/>
  <c r="DT15" i="10"/>
  <c r="DS15" i="10"/>
  <c r="DR15" i="10"/>
  <c r="DT11" i="10"/>
  <c r="DS11" i="10"/>
  <c r="DR11" i="10"/>
  <c r="DS10" i="10"/>
  <c r="DR10" i="10"/>
  <c r="DS9" i="10"/>
  <c r="DR9" i="10"/>
  <c r="DP389" i="10"/>
  <c r="DO389" i="10"/>
  <c r="DQ382" i="10"/>
  <c r="DP382" i="10"/>
  <c r="DO382" i="10"/>
  <c r="DQ373" i="10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Q55" i="10"/>
  <c r="DP55" i="10"/>
  <c r="DO55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DK383" i="10"/>
  <c r="DM389" i="10"/>
  <c r="DL389" i="10"/>
  <c r="DN383" i="10"/>
  <c r="DM382" i="10"/>
  <c r="DL382" i="10"/>
  <c r="DN374" i="10"/>
  <c r="DM373" i="10"/>
  <c r="DL373" i="10"/>
  <c r="DN361" i="10"/>
  <c r="DM360" i="10"/>
  <c r="DL360" i="10"/>
  <c r="DN354" i="10"/>
  <c r="DM353" i="10"/>
  <c r="DL353" i="10"/>
  <c r="DN345" i="10"/>
  <c r="DM344" i="10"/>
  <c r="DL344" i="10"/>
  <c r="DN336" i="10"/>
  <c r="DM335" i="10"/>
  <c r="DL335" i="10"/>
  <c r="DN326" i="10"/>
  <c r="DN325" i="10" s="1"/>
  <c r="DM325" i="10"/>
  <c r="DL325" i="10"/>
  <c r="DN317" i="10"/>
  <c r="DN316" i="10" s="1"/>
  <c r="DM316" i="10"/>
  <c r="DL316" i="10"/>
  <c r="DN309" i="10"/>
  <c r="DN308" i="10" s="1"/>
  <c r="DM308" i="10"/>
  <c r="DL308" i="10"/>
  <c r="DN299" i="10"/>
  <c r="DN298" i="10" s="1"/>
  <c r="DM298" i="10"/>
  <c r="DL298" i="10"/>
  <c r="DN288" i="10"/>
  <c r="DN287" i="10" s="1"/>
  <c r="DM287" i="10"/>
  <c r="DL287" i="10"/>
  <c r="DN278" i="10"/>
  <c r="DN277" i="10" s="1"/>
  <c r="DM277" i="10"/>
  <c r="DL277" i="10"/>
  <c r="DN270" i="10"/>
  <c r="DN269" i="10" s="1"/>
  <c r="DM269" i="10"/>
  <c r="DL269" i="10"/>
  <c r="DN256" i="10"/>
  <c r="DN255" i="10" s="1"/>
  <c r="DM255" i="10"/>
  <c r="DL255" i="10"/>
  <c r="DN242" i="10"/>
  <c r="DL242" i="10"/>
  <c r="DN229" i="10"/>
  <c r="DM229" i="10"/>
  <c r="DL229" i="10"/>
  <c r="DN223" i="10"/>
  <c r="DN222" i="10" s="1"/>
  <c r="DM222" i="10"/>
  <c r="DL222" i="10"/>
  <c r="DN214" i="10"/>
  <c r="DN213" i="10" s="1"/>
  <c r="DM213" i="10"/>
  <c r="DL213" i="10"/>
  <c r="DN202" i="10"/>
  <c r="DN201" i="10" s="1"/>
  <c r="DM201" i="10"/>
  <c r="DL201" i="10"/>
  <c r="DN198" i="10"/>
  <c r="DN197" i="10" s="1"/>
  <c r="DM197" i="10"/>
  <c r="DL197" i="10"/>
  <c r="DN184" i="10"/>
  <c r="DN183" i="10" s="1"/>
  <c r="DM183" i="10"/>
  <c r="DL183" i="10"/>
  <c r="DN171" i="10"/>
  <c r="DN170" i="10" s="1"/>
  <c r="DM170" i="10"/>
  <c r="DL170" i="10"/>
  <c r="DN158" i="10"/>
  <c r="DN157" i="10" s="1"/>
  <c r="DM157" i="10"/>
  <c r="DL157" i="10"/>
  <c r="DN147" i="10"/>
  <c r="DN146" i="10" s="1"/>
  <c r="DM146" i="10"/>
  <c r="DL146" i="10"/>
  <c r="DN136" i="10"/>
  <c r="DN135" i="10" s="1"/>
  <c r="DM135" i="10"/>
  <c r="DL135" i="10"/>
  <c r="DN123" i="10"/>
  <c r="DN122" i="10" s="1"/>
  <c r="DM122" i="10"/>
  <c r="DL122" i="10"/>
  <c r="DN114" i="10"/>
  <c r="DN113" i="10" s="1"/>
  <c r="DM113" i="10"/>
  <c r="DL113" i="10"/>
  <c r="DN102" i="10"/>
  <c r="DN101" i="10" s="1"/>
  <c r="DM101" i="10"/>
  <c r="DL101" i="10"/>
  <c r="DN97" i="10"/>
  <c r="DN96" i="10" s="1"/>
  <c r="DM96" i="10"/>
  <c r="DL96" i="10"/>
  <c r="DN80" i="10"/>
  <c r="DN79" i="10" s="1"/>
  <c r="DM79" i="10"/>
  <c r="DL79" i="10"/>
  <c r="DN74" i="10"/>
  <c r="DN73" i="10" s="1"/>
  <c r="DM73" i="10"/>
  <c r="DL73" i="10"/>
  <c r="DN56" i="10"/>
  <c r="DN55" i="10" s="1"/>
  <c r="DM55" i="10"/>
  <c r="DL55" i="10"/>
  <c r="DN51" i="10"/>
  <c r="DN50" i="10" s="1"/>
  <c r="DM50" i="10"/>
  <c r="DL50" i="10"/>
  <c r="DN39" i="10"/>
  <c r="DM38" i="10"/>
  <c r="DL38" i="10"/>
  <c r="DN25" i="10"/>
  <c r="DN24" i="10" s="1"/>
  <c r="DM24" i="10"/>
  <c r="DL24" i="10"/>
  <c r="DN16" i="10"/>
  <c r="DM15" i="10"/>
  <c r="DL15" i="10"/>
  <c r="DN12" i="10"/>
  <c r="DM11" i="10"/>
  <c r="DL11" i="10"/>
  <c r="DM10" i="10"/>
  <c r="DL10" i="10"/>
  <c r="DL9" i="10"/>
  <c r="DJ389" i="10"/>
  <c r="DI389" i="10"/>
  <c r="DJ382" i="10"/>
  <c r="DI382" i="10"/>
  <c r="DK374" i="10"/>
  <c r="DJ373" i="10"/>
  <c r="DI373" i="10"/>
  <c r="DK361" i="10"/>
  <c r="DJ360" i="10"/>
  <c r="DI360" i="10"/>
  <c r="DK354" i="10"/>
  <c r="DJ353" i="10"/>
  <c r="DI353" i="10"/>
  <c r="DJ344" i="10"/>
  <c r="DI344" i="10"/>
  <c r="DK336" i="10"/>
  <c r="DJ335" i="10"/>
  <c r="DI335" i="10"/>
  <c r="DK326" i="10"/>
  <c r="DK325" i="10" s="1"/>
  <c r="DJ325" i="10"/>
  <c r="DI325" i="10"/>
  <c r="DK317" i="10"/>
  <c r="DK316" i="10" s="1"/>
  <c r="DJ316" i="10"/>
  <c r="DI316" i="10"/>
  <c r="DK309" i="10"/>
  <c r="DK308" i="10" s="1"/>
  <c r="DJ308" i="10"/>
  <c r="DI308" i="10"/>
  <c r="DK299" i="10"/>
  <c r="DK298" i="10" s="1"/>
  <c r="DJ298" i="10"/>
  <c r="DI298" i="10"/>
  <c r="DK288" i="10"/>
  <c r="DK287" i="10" s="1"/>
  <c r="DJ287" i="10"/>
  <c r="DI287" i="10"/>
  <c r="DK278" i="10"/>
  <c r="DK277" i="10" s="1"/>
  <c r="DJ277" i="10"/>
  <c r="DI277" i="10"/>
  <c r="DK270" i="10"/>
  <c r="DK269" i="10" s="1"/>
  <c r="DJ269" i="10"/>
  <c r="DI269" i="10"/>
  <c r="DK256" i="10"/>
  <c r="DK255" i="10" s="1"/>
  <c r="DJ255" i="10"/>
  <c r="DI255" i="10"/>
  <c r="DK243" i="10"/>
  <c r="DK242" i="10" s="1"/>
  <c r="DI242" i="10"/>
  <c r="DK230" i="10"/>
  <c r="DK229" i="10" s="1"/>
  <c r="DJ229" i="10"/>
  <c r="DI229" i="10"/>
  <c r="DK223" i="10"/>
  <c r="DK222" i="10" s="1"/>
  <c r="DJ222" i="10"/>
  <c r="DI222" i="10"/>
  <c r="DK214" i="10"/>
  <c r="DK213" i="10" s="1"/>
  <c r="DJ213" i="10"/>
  <c r="DI213" i="10"/>
  <c r="DK202" i="10"/>
  <c r="DK201" i="10" s="1"/>
  <c r="DJ201" i="10"/>
  <c r="DI201" i="10"/>
  <c r="DK198" i="10"/>
  <c r="DK197" i="10" s="1"/>
  <c r="DJ197" i="10"/>
  <c r="DI197" i="10"/>
  <c r="DK184" i="10"/>
  <c r="DK183" i="10" s="1"/>
  <c r="DJ183" i="10"/>
  <c r="DI183" i="10"/>
  <c r="DK171" i="10"/>
  <c r="DK170" i="10" s="1"/>
  <c r="DJ170" i="10"/>
  <c r="DI170" i="10"/>
  <c r="DK158" i="10"/>
  <c r="DK157" i="10" s="1"/>
  <c r="DJ157" i="10"/>
  <c r="DI157" i="10"/>
  <c r="DK136" i="10"/>
  <c r="DK135" i="10" s="1"/>
  <c r="DJ135" i="10"/>
  <c r="DI135" i="10"/>
  <c r="DK123" i="10"/>
  <c r="DK122" i="10" s="1"/>
  <c r="DJ122" i="10"/>
  <c r="DI122" i="10"/>
  <c r="DK114" i="10"/>
  <c r="DK113" i="10" s="1"/>
  <c r="DJ113" i="10"/>
  <c r="DI113" i="10"/>
  <c r="DK102" i="10"/>
  <c r="DK101" i="10" s="1"/>
  <c r="DJ101" i="10"/>
  <c r="DI101" i="10"/>
  <c r="DK97" i="10"/>
  <c r="DK96" i="10" s="1"/>
  <c r="DJ96" i="10"/>
  <c r="DI96" i="10"/>
  <c r="DK80" i="10"/>
  <c r="DK79" i="10" s="1"/>
  <c r="DJ79" i="10"/>
  <c r="DI79" i="10"/>
  <c r="DK74" i="10"/>
  <c r="DK73" i="10" s="1"/>
  <c r="DJ73" i="10"/>
  <c r="DI73" i="10"/>
  <c r="DK56" i="10"/>
  <c r="DK55" i="10" s="1"/>
  <c r="DJ55" i="10"/>
  <c r="DI55" i="10"/>
  <c r="DK51" i="10"/>
  <c r="DK50" i="10" s="1"/>
  <c r="DJ50" i="10"/>
  <c r="DI50" i="10"/>
  <c r="DK39" i="10"/>
  <c r="DJ38" i="10"/>
  <c r="DI38" i="10"/>
  <c r="DK24" i="10"/>
  <c r="DJ24" i="10"/>
  <c r="DI24" i="10"/>
  <c r="DK16" i="10"/>
  <c r="DJ15" i="10"/>
  <c r="DI15" i="10"/>
  <c r="DJ11" i="10"/>
  <c r="DI11" i="10"/>
  <c r="DJ10" i="10"/>
  <c r="DI10" i="10"/>
  <c r="DJ9" i="10"/>
  <c r="DI9" i="10"/>
  <c r="CC389" i="10"/>
  <c r="CB389" i="10"/>
  <c r="CC382" i="10"/>
  <c r="CB382" i="10"/>
  <c r="CD373" i="10"/>
  <c r="CC373" i="10"/>
  <c r="CB373" i="10"/>
  <c r="CD360" i="10"/>
  <c r="CC360" i="10"/>
  <c r="CB360" i="10"/>
  <c r="CD353" i="10"/>
  <c r="CC353" i="10"/>
  <c r="CB353" i="10"/>
  <c r="CD344" i="10"/>
  <c r="CC344" i="10"/>
  <c r="CB344" i="10"/>
  <c r="CD335" i="10"/>
  <c r="CC335" i="10"/>
  <c r="CB335" i="10"/>
  <c r="CD325" i="10"/>
  <c r="CC325" i="10"/>
  <c r="CB325" i="10"/>
  <c r="CD316" i="10"/>
  <c r="CC316" i="10"/>
  <c r="CB316" i="10"/>
  <c r="CD308" i="10"/>
  <c r="CC308" i="10"/>
  <c r="CB308" i="10"/>
  <c r="CD298" i="10"/>
  <c r="CC298" i="10"/>
  <c r="CB298" i="10"/>
  <c r="CD287" i="10"/>
  <c r="CC287" i="10"/>
  <c r="CB287" i="10"/>
  <c r="CD277" i="10"/>
  <c r="CC277" i="10"/>
  <c r="CB277" i="10"/>
  <c r="CD269" i="10"/>
  <c r="CC269" i="10"/>
  <c r="CB269" i="10"/>
  <c r="CD255" i="10"/>
  <c r="CC255" i="10"/>
  <c r="CB255" i="10"/>
  <c r="CD242" i="10"/>
  <c r="CC242" i="10"/>
  <c r="CB242" i="10"/>
  <c r="CD229" i="10"/>
  <c r="CC229" i="10"/>
  <c r="CB229" i="10"/>
  <c r="CD222" i="10"/>
  <c r="CC222" i="10"/>
  <c r="CB222" i="10"/>
  <c r="CD213" i="10"/>
  <c r="CC213" i="10"/>
  <c r="CB213" i="10"/>
  <c r="CD201" i="10"/>
  <c r="CC201" i="10"/>
  <c r="CB201" i="10"/>
  <c r="CD197" i="10"/>
  <c r="CC197" i="10"/>
  <c r="CB197" i="10"/>
  <c r="CD183" i="10"/>
  <c r="CC183" i="10"/>
  <c r="CB183" i="10"/>
  <c r="CD170" i="10"/>
  <c r="CC170" i="10"/>
  <c r="CB170" i="10"/>
  <c r="CD157" i="10"/>
  <c r="CC157" i="10"/>
  <c r="CB157" i="10"/>
  <c r="CD146" i="10"/>
  <c r="CC146" i="10"/>
  <c r="CB146" i="10"/>
  <c r="CD135" i="10"/>
  <c r="CC135" i="10"/>
  <c r="CB135" i="10"/>
  <c r="CD122" i="10"/>
  <c r="CC122" i="10"/>
  <c r="CB122" i="10"/>
  <c r="CD113" i="10"/>
  <c r="CC113" i="10"/>
  <c r="CB113" i="10"/>
  <c r="CD101" i="10"/>
  <c r="CC101" i="10"/>
  <c r="CB101" i="10"/>
  <c r="CD96" i="10"/>
  <c r="CC96" i="10"/>
  <c r="CB96" i="10"/>
  <c r="CD79" i="10"/>
  <c r="CC79" i="10"/>
  <c r="CB79" i="10"/>
  <c r="CD73" i="10"/>
  <c r="CC73" i="10"/>
  <c r="CB73" i="10"/>
  <c r="CD55" i="10"/>
  <c r="CC55" i="10"/>
  <c r="CB55" i="10"/>
  <c r="CD50" i="10"/>
  <c r="CC50" i="10"/>
  <c r="CB50" i="10"/>
  <c r="CC38" i="10"/>
  <c r="CB38" i="10"/>
  <c r="CD24" i="10"/>
  <c r="CC24" i="10"/>
  <c r="CB24" i="10"/>
  <c r="CD15" i="10"/>
  <c r="CC15" i="10"/>
  <c r="CB15" i="10"/>
  <c r="CD11" i="10"/>
  <c r="CC11" i="10"/>
  <c r="CB11" i="10"/>
  <c r="CC10" i="10"/>
  <c r="CB10" i="10"/>
  <c r="CC9" i="10"/>
  <c r="CB9" i="10"/>
  <c r="DD9" i="10"/>
  <c r="DD10" i="10"/>
  <c r="DC10" i="10"/>
  <c r="DC9" i="10"/>
  <c r="CX9" i="10"/>
  <c r="CX10" i="10"/>
  <c r="CW10" i="10"/>
  <c r="CW9" i="10"/>
  <c r="CR9" i="10"/>
  <c r="CR10" i="10"/>
  <c r="CQ10" i="10"/>
  <c r="CQ9" i="10"/>
  <c r="CO9" i="10"/>
  <c r="CO10" i="10"/>
  <c r="CN10" i="10"/>
  <c r="CN9" i="10"/>
  <c r="CL9" i="10"/>
  <c r="CL10" i="10"/>
  <c r="CK10" i="10"/>
  <c r="CK9" i="10"/>
  <c r="CI9" i="10"/>
  <c r="CI10" i="10"/>
  <c r="CH10" i="10"/>
  <c r="CH9" i="10"/>
  <c r="CF9" i="10"/>
  <c r="CF10" i="10"/>
  <c r="CE10" i="10"/>
  <c r="CE9" i="10"/>
  <c r="BW9" i="10"/>
  <c r="BW10" i="10"/>
  <c r="BV10" i="10"/>
  <c r="BV9" i="10"/>
  <c r="BT10" i="10"/>
  <c r="BS10" i="10"/>
  <c r="BS9" i="10"/>
  <c r="BU9" i="10" s="1"/>
  <c r="BN9" i="10"/>
  <c r="BN10" i="10"/>
  <c r="BM10" i="10"/>
  <c r="BM9" i="10"/>
  <c r="BH9" i="10"/>
  <c r="BH10" i="10"/>
  <c r="BG10" i="10"/>
  <c r="BG9" i="10"/>
  <c r="BE9" i="10"/>
  <c r="BE10" i="10"/>
  <c r="BD10" i="10"/>
  <c r="BD9" i="10"/>
  <c r="BB9" i="10"/>
  <c r="BB10" i="10"/>
  <c r="BA10" i="10"/>
  <c r="BA9" i="10"/>
  <c r="AY9" i="10"/>
  <c r="AV9" i="10"/>
  <c r="AV10" i="10"/>
  <c r="AU10" i="10"/>
  <c r="AU9" i="10"/>
  <c r="AM9" i="10"/>
  <c r="AL9" i="10"/>
  <c r="AJ9" i="10"/>
  <c r="AJ10" i="10"/>
  <c r="AI10" i="10"/>
  <c r="AI9" i="10"/>
  <c r="AG9" i="10"/>
  <c r="AG10" i="10"/>
  <c r="AF10" i="10"/>
  <c r="AF9" i="10"/>
  <c r="AD9" i="10"/>
  <c r="AD10" i="10"/>
  <c r="AC10" i="10"/>
  <c r="AC9" i="10"/>
  <c r="AA9" i="10"/>
  <c r="AA10" i="10"/>
  <c r="Z10" i="10"/>
  <c r="X10" i="10"/>
  <c r="W10" i="10"/>
  <c r="I9" i="10"/>
  <c r="I10" i="10"/>
  <c r="H10" i="10"/>
  <c r="H9" i="10"/>
  <c r="F9" i="10"/>
  <c r="E9" i="10"/>
  <c r="BZ9" i="10"/>
  <c r="BZ10" i="10"/>
  <c r="BY10" i="10"/>
  <c r="BY9" i="10"/>
  <c r="DA55" i="10"/>
  <c r="CZ55" i="10"/>
  <c r="DA122" i="10"/>
  <c r="CZ122" i="10"/>
  <c r="DA157" i="10"/>
  <c r="CZ157" i="10"/>
  <c r="DA170" i="10"/>
  <c r="CZ170" i="10"/>
  <c r="DA255" i="10"/>
  <c r="DB255" i="10" s="1"/>
  <c r="DA277" i="10"/>
  <c r="CZ277" i="10"/>
  <c r="DA308" i="10"/>
  <c r="CZ308" i="10"/>
  <c r="DA325" i="10"/>
  <c r="CZ325" i="10"/>
  <c r="CZ360" i="10"/>
  <c r="DA382" i="10"/>
  <c r="CZ382" i="10"/>
  <c r="H377" i="8"/>
  <c r="H334" i="8"/>
  <c r="H316" i="8"/>
  <c r="H288" i="8"/>
  <c r="H271" i="8"/>
  <c r="H272" i="8"/>
  <c r="H184" i="8"/>
  <c r="H179" i="8"/>
  <c r="H173" i="8"/>
  <c r="H132" i="8"/>
  <c r="J132" i="8" s="1"/>
  <c r="J126" i="8"/>
  <c r="H63" i="8"/>
  <c r="H50" i="8"/>
  <c r="CZ38" i="10"/>
  <c r="F9" i="8"/>
  <c r="E9" i="8"/>
  <c r="DW382" i="10" l="1"/>
  <c r="DW373" i="10"/>
  <c r="BR170" i="10"/>
  <c r="DW55" i="10"/>
  <c r="DW389" i="10"/>
  <c r="DW287" i="10"/>
  <c r="DH308" i="10"/>
  <c r="BR24" i="10"/>
  <c r="DQ50" i="10"/>
  <c r="DH50" i="10"/>
  <c r="DQ9" i="10"/>
  <c r="DH122" i="10"/>
  <c r="BR157" i="10"/>
  <c r="DT9" i="10"/>
  <c r="DH24" i="10"/>
  <c r="DH353" i="10"/>
  <c r="BR50" i="10"/>
  <c r="DT50" i="10"/>
  <c r="BR325" i="10"/>
  <c r="BR197" i="10"/>
  <c r="DH79" i="10"/>
  <c r="ER8" i="10"/>
  <c r="ER395" i="10" s="1"/>
  <c r="DH298" i="10"/>
  <c r="BR101" i="10"/>
  <c r="DH335" i="10"/>
  <c r="DH101" i="10"/>
  <c r="DH222" i="10"/>
  <c r="BL50" i="10"/>
  <c r="DH201" i="10"/>
  <c r="BL10" i="10"/>
  <c r="BR55" i="10"/>
  <c r="BR146" i="10"/>
  <c r="BR229" i="10"/>
  <c r="BR316" i="10"/>
  <c r="BR96" i="10"/>
  <c r="BR183" i="10"/>
  <c r="P344" i="10"/>
  <c r="BR222" i="10"/>
  <c r="CD382" i="10"/>
  <c r="DB55" i="10"/>
  <c r="DW9" i="10"/>
  <c r="BR277" i="10"/>
  <c r="AK10" i="10"/>
  <c r="BR353" i="10"/>
  <c r="J173" i="8"/>
  <c r="J271" i="8"/>
  <c r="J377" i="8"/>
  <c r="DB325" i="10"/>
  <c r="DH373" i="10"/>
  <c r="DB360" i="10"/>
  <c r="J272" i="8"/>
  <c r="DB170" i="10"/>
  <c r="J50" i="8"/>
  <c r="J179" i="8"/>
  <c r="J288" i="8"/>
  <c r="CM10" i="10"/>
  <c r="BR135" i="10"/>
  <c r="BR308" i="10"/>
  <c r="J334" i="8"/>
  <c r="J63" i="8"/>
  <c r="J184" i="8"/>
  <c r="J316" i="8"/>
  <c r="AB10" i="10"/>
  <c r="BR79" i="10"/>
  <c r="BR255" i="10"/>
  <c r="BR113" i="10"/>
  <c r="BR201" i="10"/>
  <c r="BR287" i="10"/>
  <c r="BR213" i="10"/>
  <c r="BR298" i="10"/>
  <c r="BR373" i="10"/>
  <c r="BR269" i="10"/>
  <c r="BR73" i="10"/>
  <c r="BR242" i="10"/>
  <c r="E15" i="7"/>
  <c r="F15" i="7" s="1"/>
  <c r="DB382" i="10"/>
  <c r="DB308" i="10"/>
  <c r="DB277" i="10"/>
  <c r="DB157" i="10"/>
  <c r="DB122" i="10"/>
  <c r="DN15" i="10"/>
  <c r="AQ15" i="10"/>
  <c r="DN38" i="10"/>
  <c r="DH113" i="10"/>
  <c r="P9" i="10"/>
  <c r="BR389" i="10"/>
  <c r="AQ73" i="10"/>
  <c r="AQ146" i="10"/>
  <c r="DZ389" i="10"/>
  <c r="AQ38" i="10"/>
  <c r="AQ157" i="10"/>
  <c r="AQ269" i="10"/>
  <c r="AT389" i="10"/>
  <c r="AQ170" i="10"/>
  <c r="AQ308" i="10"/>
  <c r="AQ335" i="10"/>
  <c r="DB10" i="10"/>
  <c r="DH325" i="10"/>
  <c r="DN353" i="10"/>
  <c r="DH229" i="10"/>
  <c r="BR38" i="10"/>
  <c r="AQ122" i="10"/>
  <c r="AQ389" i="10"/>
  <c r="AQ96" i="10"/>
  <c r="AQ373" i="10"/>
  <c r="CP9" i="10"/>
  <c r="DH242" i="10"/>
  <c r="DH15" i="10"/>
  <c r="BK8" i="10"/>
  <c r="BK395" i="10" s="1"/>
  <c r="E30" i="7" s="1"/>
  <c r="AQ201" i="10"/>
  <c r="AQ344" i="10"/>
  <c r="DX8" i="10"/>
  <c r="DX395" i="10" s="1"/>
  <c r="D52" i="7" s="1"/>
  <c r="DK353" i="10"/>
  <c r="DN335" i="10"/>
  <c r="DS8" i="10"/>
  <c r="DS395" i="10" s="1"/>
  <c r="E50" i="7" s="1"/>
  <c r="DH170" i="10"/>
  <c r="BR335" i="10"/>
  <c r="AQ24" i="10"/>
  <c r="AQ101" i="10"/>
  <c r="AQ222" i="10"/>
  <c r="AQ255" i="10"/>
  <c r="AQ287" i="10"/>
  <c r="AQ353" i="10"/>
  <c r="AQ382" i="10"/>
  <c r="DN360" i="10"/>
  <c r="BR360" i="10"/>
  <c r="DN389" i="10"/>
  <c r="DH146" i="10"/>
  <c r="DH269" i="10"/>
  <c r="DV8" i="10"/>
  <c r="AQ325" i="10"/>
  <c r="DY8" i="10"/>
  <c r="DY395" i="10" s="1"/>
  <c r="E52" i="7" s="1"/>
  <c r="AQ113" i="10"/>
  <c r="AQ183" i="10"/>
  <c r="DN373" i="10"/>
  <c r="DH344" i="10"/>
  <c r="AR395" i="10"/>
  <c r="D24" i="7" s="1"/>
  <c r="AS395" i="10"/>
  <c r="E24" i="7" s="1"/>
  <c r="AQ55" i="10"/>
  <c r="AQ197" i="10"/>
  <c r="AQ79" i="10"/>
  <c r="AQ360" i="10"/>
  <c r="AQ316" i="10"/>
  <c r="AQ298" i="10"/>
  <c r="AQ277" i="10"/>
  <c r="AQ242" i="10"/>
  <c r="AQ229" i="10"/>
  <c r="AQ213" i="10"/>
  <c r="AO9" i="10"/>
  <c r="AP9" i="10"/>
  <c r="AQ135" i="10"/>
  <c r="AQ50" i="10"/>
  <c r="AO8" i="10"/>
  <c r="AO395" i="10" s="1"/>
  <c r="D23" i="7" s="1"/>
  <c r="AP8" i="10"/>
  <c r="AQ11" i="10"/>
  <c r="DU8" i="10"/>
  <c r="DU395" i="10" s="1"/>
  <c r="D51" i="7" s="1"/>
  <c r="BJ8" i="10"/>
  <c r="BJ395" i="10" s="1"/>
  <c r="D30" i="7" s="1"/>
  <c r="BQ8" i="10"/>
  <c r="BQ395" i="10" s="1"/>
  <c r="E32" i="7" s="1"/>
  <c r="BR15" i="10"/>
  <c r="BR382" i="10"/>
  <c r="BR344" i="10"/>
  <c r="BR9" i="10"/>
  <c r="BR11" i="10"/>
  <c r="BP8" i="10"/>
  <c r="BP395" i="10" s="1"/>
  <c r="D32" i="7" s="1"/>
  <c r="O8" i="10"/>
  <c r="O395" i="10" s="1"/>
  <c r="E14" i="7" s="1"/>
  <c r="N8" i="10"/>
  <c r="N395" i="10" s="1"/>
  <c r="D14" i="7" s="1"/>
  <c r="DH55" i="10"/>
  <c r="DH382" i="10"/>
  <c r="DH360" i="10"/>
  <c r="DH316" i="10"/>
  <c r="DH287" i="10"/>
  <c r="DH277" i="10"/>
  <c r="DH255" i="10"/>
  <c r="DH213" i="10"/>
  <c r="DH183" i="10"/>
  <c r="DH157" i="10"/>
  <c r="DH135" i="10"/>
  <c r="DH96" i="10"/>
  <c r="DH73" i="10"/>
  <c r="DH38" i="10"/>
  <c r="DF8" i="10"/>
  <c r="DF395" i="10" s="1"/>
  <c r="D46" i="7" s="1"/>
  <c r="DG8" i="10"/>
  <c r="DG395" i="10" s="1"/>
  <c r="E46" i="7" s="1"/>
  <c r="DH9" i="10"/>
  <c r="DH11" i="10"/>
  <c r="DH389" i="10"/>
  <c r="L8" i="10"/>
  <c r="L395" i="10" s="1"/>
  <c r="E13" i="7" s="1"/>
  <c r="DE9" i="10"/>
  <c r="M389" i="10"/>
  <c r="K8" i="10"/>
  <c r="K395" i="10" s="1"/>
  <c r="D13" i="7" s="1"/>
  <c r="CC8" i="10"/>
  <c r="CC395" i="10" s="1"/>
  <c r="E36" i="7" s="1"/>
  <c r="DP8" i="10"/>
  <c r="DP395" i="10" s="1"/>
  <c r="E49" i="7" s="1"/>
  <c r="DR8" i="10"/>
  <c r="DR395" i="10" s="1"/>
  <c r="D50" i="7" s="1"/>
  <c r="DO8" i="10"/>
  <c r="DO395" i="10" s="1"/>
  <c r="D49" i="7" s="1"/>
  <c r="DN382" i="10"/>
  <c r="DN344" i="10"/>
  <c r="DL8" i="10"/>
  <c r="DL395" i="10" s="1"/>
  <c r="D48" i="7" s="1"/>
  <c r="DM8" i="10"/>
  <c r="DM395" i="10" s="1"/>
  <c r="E48" i="7" s="1"/>
  <c r="DN11" i="10"/>
  <c r="DN9" i="10"/>
  <c r="DK382" i="10"/>
  <c r="DK373" i="10"/>
  <c r="DK360" i="10"/>
  <c r="DK335" i="10"/>
  <c r="DK38" i="10"/>
  <c r="DJ8" i="10"/>
  <c r="DJ395" i="10" s="1"/>
  <c r="E47" i="7" s="1"/>
  <c r="DK9" i="10"/>
  <c r="DI8" i="10"/>
  <c r="DK389" i="10"/>
  <c r="DK15" i="10"/>
  <c r="CB8" i="10"/>
  <c r="CB395" i="10" s="1"/>
  <c r="R188" i="12"/>
  <c r="Q188" i="12"/>
  <c r="D104" i="7" s="1"/>
  <c r="G84" i="12"/>
  <c r="AY359" i="11"/>
  <c r="AX17" i="11"/>
  <c r="AY17" i="11"/>
  <c r="BC373" i="11"/>
  <c r="BC343" i="11"/>
  <c r="BC351" i="11"/>
  <c r="BC314" i="11"/>
  <c r="BC295" i="11"/>
  <c r="BC275" i="11"/>
  <c r="BC254" i="11"/>
  <c r="BC229" i="11"/>
  <c r="BC214" i="11"/>
  <c r="BC198" i="11"/>
  <c r="BC173" i="11"/>
  <c r="BC150" i="11"/>
  <c r="BC124" i="11"/>
  <c r="BC98" i="11"/>
  <c r="BC76" i="11"/>
  <c r="BC55" i="11"/>
  <c r="BC27" i="11"/>
  <c r="BC14" i="11"/>
  <c r="AX102" i="11"/>
  <c r="AY102" i="11"/>
  <c r="AZ104" i="11"/>
  <c r="AZ105" i="11"/>
  <c r="AZ106" i="11"/>
  <c r="AZ107" i="11"/>
  <c r="AZ108" i="11"/>
  <c r="AZ109" i="11"/>
  <c r="AZ110" i="11"/>
  <c r="AZ111" i="11"/>
  <c r="AZ112" i="11"/>
  <c r="AZ113" i="11"/>
  <c r="AZ56" i="11"/>
  <c r="AZ57" i="11"/>
  <c r="AT373" i="11"/>
  <c r="AT343" i="11"/>
  <c r="AT351" i="11"/>
  <c r="AT305" i="11"/>
  <c r="AT314" i="11"/>
  <c r="AT285" i="11"/>
  <c r="AT268" i="11"/>
  <c r="AT241" i="11"/>
  <c r="AT222" i="11"/>
  <c r="AT202" i="11"/>
  <c r="AT185" i="11"/>
  <c r="AT161" i="11"/>
  <c r="AT138" i="11"/>
  <c r="AT115" i="11"/>
  <c r="AT98" i="11"/>
  <c r="AT76" i="11"/>
  <c r="AT55" i="11"/>
  <c r="AT27" i="11"/>
  <c r="AT14" i="11"/>
  <c r="M360" i="11"/>
  <c r="M343" i="11"/>
  <c r="M314" i="11"/>
  <c r="M295" i="11"/>
  <c r="M268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60" i="11"/>
  <c r="J343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Y373" i="11"/>
  <c r="Y351" i="11"/>
  <c r="Y332" i="11"/>
  <c r="Y314" i="11"/>
  <c r="Y322" i="11"/>
  <c r="Y295" i="11"/>
  <c r="Y275" i="11"/>
  <c r="Y254" i="11"/>
  <c r="Y229" i="11"/>
  <c r="Y214" i="11"/>
  <c r="Y198" i="11"/>
  <c r="Y173" i="11"/>
  <c r="Y150" i="11"/>
  <c r="Y124" i="11"/>
  <c r="Y98" i="11"/>
  <c r="Y76" i="11"/>
  <c r="Y55" i="11"/>
  <c r="Y27" i="11"/>
  <c r="Y14" i="11"/>
  <c r="P360" i="11"/>
  <c r="P343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F49" i="7" l="1"/>
  <c r="F32" i="7"/>
  <c r="BR395" i="10"/>
  <c r="F48" i="7"/>
  <c r="DN395" i="10"/>
  <c r="F50" i="7"/>
  <c r="F24" i="7"/>
  <c r="S188" i="12"/>
  <c r="E104" i="7"/>
  <c r="F104" i="7" s="1"/>
  <c r="DW8" i="10"/>
  <c r="BL8" i="10"/>
  <c r="BL395" i="10" s="1"/>
  <c r="F30" i="7"/>
  <c r="DV395" i="10"/>
  <c r="E51" i="7" s="1"/>
  <c r="DZ395" i="10"/>
  <c r="F52" i="7"/>
  <c r="DT8" i="10"/>
  <c r="F14" i="7"/>
  <c r="AT395" i="10"/>
  <c r="P8" i="10"/>
  <c r="AQ9" i="10"/>
  <c r="AQ8" i="10"/>
  <c r="AP395" i="10"/>
  <c r="E23" i="7" s="1"/>
  <c r="BR8" i="10"/>
  <c r="P395" i="10"/>
  <c r="DH8" i="10"/>
  <c r="DH395" i="10"/>
  <c r="M395" i="10"/>
  <c r="F13" i="7"/>
  <c r="DQ395" i="10"/>
  <c r="CD395" i="10"/>
  <c r="D36" i="7"/>
  <c r="F36" i="7" s="1"/>
  <c r="DQ8" i="10"/>
  <c r="DT395" i="10"/>
  <c r="DN8" i="10"/>
  <c r="DK8" i="10"/>
  <c r="DI395" i="10"/>
  <c r="D47" i="7" s="1"/>
  <c r="E96" i="7"/>
  <c r="AZ102" i="11"/>
  <c r="V373" i="11"/>
  <c r="V343" i="11"/>
  <c r="V351" i="11"/>
  <c r="V314" i="11"/>
  <c r="V295" i="11"/>
  <c r="V268" i="11"/>
  <c r="V275" i="11"/>
  <c r="V241" i="11"/>
  <c r="V214" i="11"/>
  <c r="V222" i="11"/>
  <c r="V198" i="11"/>
  <c r="V173" i="11"/>
  <c r="V150" i="11"/>
  <c r="V124" i="11"/>
  <c r="V76" i="11"/>
  <c r="V55" i="11"/>
  <c r="S268" i="11"/>
  <c r="S138" i="11"/>
  <c r="DK395" i="10" l="1"/>
  <c r="F47" i="7"/>
  <c r="F46" i="7"/>
  <c r="F51" i="7"/>
  <c r="D96" i="7"/>
  <c r="F96" i="7" s="1"/>
  <c r="DW395" i="10"/>
  <c r="AQ395" i="10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3" i="11"/>
  <c r="AB351" i="11"/>
  <c r="AB360" i="11"/>
  <c r="AB373" i="11"/>
  <c r="AB382" i="11"/>
  <c r="BF18" i="11"/>
  <c r="BF27" i="11"/>
  <c r="BF41" i="11"/>
  <c r="BF55" i="11"/>
  <c r="BF59" i="11"/>
  <c r="BF76" i="11"/>
  <c r="BF82" i="11"/>
  <c r="BF98" i="11"/>
  <c r="BF103" i="11"/>
  <c r="BF115" i="11"/>
  <c r="BF124" i="11"/>
  <c r="BF138" i="11"/>
  <c r="BF150" i="11"/>
  <c r="BF161" i="11"/>
  <c r="BF173" i="11"/>
  <c r="BF185" i="11"/>
  <c r="BF198" i="11"/>
  <c r="BF202" i="11"/>
  <c r="BF214" i="11"/>
  <c r="BF222" i="11"/>
  <c r="BF229" i="11"/>
  <c r="BF241" i="11"/>
  <c r="BF254" i="11"/>
  <c r="BF268" i="11"/>
  <c r="BF285" i="11"/>
  <c r="BF295" i="11"/>
  <c r="BF305" i="11"/>
  <c r="BF314" i="11"/>
  <c r="BF322" i="11"/>
  <c r="BF332" i="11"/>
  <c r="BF343" i="11"/>
  <c r="BF351" i="11"/>
  <c r="BF360" i="11"/>
  <c r="BF373" i="11"/>
  <c r="BF382" i="11"/>
  <c r="BF389" i="11"/>
  <c r="BF390" i="11"/>
  <c r="BF391" i="11"/>
  <c r="BF392" i="11"/>
  <c r="BF14" i="11"/>
  <c r="F23" i="7" l="1"/>
  <c r="BC391" i="11"/>
  <c r="BC392" i="11"/>
  <c r="F381" i="11"/>
  <c r="H381" i="11"/>
  <c r="I381" i="11"/>
  <c r="K381" i="11"/>
  <c r="L381" i="11"/>
  <c r="N381" i="11"/>
  <c r="O381" i="11"/>
  <c r="Q381" i="11"/>
  <c r="R381" i="11"/>
  <c r="T381" i="11"/>
  <c r="U381" i="11"/>
  <c r="W381" i="11"/>
  <c r="X381" i="11"/>
  <c r="Z381" i="11"/>
  <c r="AA381" i="11"/>
  <c r="AC381" i="11"/>
  <c r="AD381" i="11"/>
  <c r="AF381" i="11"/>
  <c r="AG381" i="11"/>
  <c r="AI381" i="11"/>
  <c r="AJ381" i="11"/>
  <c r="AL381" i="11"/>
  <c r="AM381" i="11"/>
  <c r="AO381" i="11"/>
  <c r="AR381" i="11"/>
  <c r="AS381" i="11"/>
  <c r="AU381" i="11"/>
  <c r="AX381" i="11"/>
  <c r="AY381" i="11"/>
  <c r="BA381" i="11"/>
  <c r="BB381" i="11"/>
  <c r="BD381" i="11"/>
  <c r="BE381" i="11"/>
  <c r="E381" i="11"/>
  <c r="L398" i="8"/>
  <c r="K398" i="8"/>
  <c r="F372" i="11"/>
  <c r="H372" i="11"/>
  <c r="I372" i="11"/>
  <c r="K372" i="11"/>
  <c r="L372" i="11"/>
  <c r="N372" i="11"/>
  <c r="O372" i="11"/>
  <c r="Q372" i="11"/>
  <c r="R372" i="11"/>
  <c r="S372" i="11" s="1"/>
  <c r="T372" i="11"/>
  <c r="U372" i="11"/>
  <c r="W372" i="11"/>
  <c r="X372" i="11"/>
  <c r="Z372" i="11"/>
  <c r="AA372" i="11"/>
  <c r="AC372" i="11"/>
  <c r="AD372" i="11"/>
  <c r="AF372" i="11"/>
  <c r="AG372" i="11"/>
  <c r="AI372" i="11"/>
  <c r="AJ372" i="11"/>
  <c r="AL372" i="11"/>
  <c r="AM372" i="11"/>
  <c r="AO372" i="11"/>
  <c r="AR372" i="11"/>
  <c r="AS372" i="11"/>
  <c r="AU372" i="11"/>
  <c r="AW372" i="11"/>
  <c r="AX372" i="11"/>
  <c r="AY372" i="11"/>
  <c r="BA372" i="11"/>
  <c r="BB372" i="11"/>
  <c r="BD372" i="11"/>
  <c r="BE372" i="11"/>
  <c r="E372" i="11"/>
  <c r="F359" i="11"/>
  <c r="H359" i="11"/>
  <c r="I359" i="11"/>
  <c r="K359" i="11"/>
  <c r="L359" i="11"/>
  <c r="N359" i="11"/>
  <c r="O359" i="11"/>
  <c r="Q359" i="11"/>
  <c r="R359" i="11"/>
  <c r="T359" i="11"/>
  <c r="U359" i="11"/>
  <c r="W359" i="11"/>
  <c r="X359" i="11"/>
  <c r="Z359" i="11"/>
  <c r="AA359" i="11"/>
  <c r="AC359" i="11"/>
  <c r="AD359" i="11"/>
  <c r="AE359" i="11"/>
  <c r="AF359" i="11"/>
  <c r="AG359" i="11"/>
  <c r="AI359" i="11"/>
  <c r="AJ359" i="11"/>
  <c r="C359" i="11" s="1"/>
  <c r="AL359" i="11"/>
  <c r="AM359" i="11"/>
  <c r="AO359" i="11"/>
  <c r="AR359" i="11"/>
  <c r="AS359" i="11"/>
  <c r="AU359" i="11"/>
  <c r="AW359" i="11"/>
  <c r="AX359" i="11"/>
  <c r="BA359" i="11"/>
  <c r="BB359" i="11"/>
  <c r="BD359" i="11"/>
  <c r="BE359" i="11"/>
  <c r="E359" i="11"/>
  <c r="F350" i="11"/>
  <c r="H350" i="11"/>
  <c r="I350" i="11"/>
  <c r="K350" i="11"/>
  <c r="L350" i="11"/>
  <c r="N350" i="11"/>
  <c r="O350" i="11"/>
  <c r="Q350" i="11"/>
  <c r="R350" i="11"/>
  <c r="T350" i="11"/>
  <c r="U350" i="11"/>
  <c r="W350" i="11"/>
  <c r="X350" i="11"/>
  <c r="Z350" i="11"/>
  <c r="AA350" i="11"/>
  <c r="AC350" i="11"/>
  <c r="AD350" i="11"/>
  <c r="AE350" i="11"/>
  <c r="AF350" i="11"/>
  <c r="AG350" i="11"/>
  <c r="AI350" i="11"/>
  <c r="AJ350" i="11"/>
  <c r="AL350" i="11"/>
  <c r="AM350" i="11"/>
  <c r="AO350" i="11"/>
  <c r="AR350" i="11"/>
  <c r="AS350" i="11"/>
  <c r="AU350" i="11"/>
  <c r="AW350" i="11"/>
  <c r="AX350" i="11"/>
  <c r="AY350" i="11"/>
  <c r="BA350" i="11"/>
  <c r="BB350" i="11"/>
  <c r="BD350" i="11"/>
  <c r="BE350" i="11"/>
  <c r="E350" i="11"/>
  <c r="F342" i="11"/>
  <c r="H342" i="11"/>
  <c r="I342" i="11"/>
  <c r="K342" i="11"/>
  <c r="L342" i="11"/>
  <c r="N342" i="11"/>
  <c r="O342" i="11"/>
  <c r="Q342" i="11"/>
  <c r="R342" i="11"/>
  <c r="T342" i="11"/>
  <c r="U342" i="11"/>
  <c r="W342" i="11"/>
  <c r="X342" i="11"/>
  <c r="Z342" i="11"/>
  <c r="AA342" i="11"/>
  <c r="AC342" i="11"/>
  <c r="AD342" i="11"/>
  <c r="AF342" i="11"/>
  <c r="AG342" i="11"/>
  <c r="AI342" i="11"/>
  <c r="AJ342" i="11"/>
  <c r="AL342" i="11"/>
  <c r="AM342" i="11"/>
  <c r="AO342" i="11"/>
  <c r="AR342" i="11"/>
  <c r="AS342" i="11"/>
  <c r="AU342" i="11"/>
  <c r="AW342" i="11"/>
  <c r="AX342" i="11"/>
  <c r="AY342" i="11"/>
  <c r="BA342" i="11"/>
  <c r="BB342" i="11"/>
  <c r="BD342" i="11"/>
  <c r="BE342" i="11"/>
  <c r="E342" i="11"/>
  <c r="F331" i="11"/>
  <c r="H331" i="11"/>
  <c r="I331" i="11"/>
  <c r="K331" i="11"/>
  <c r="L331" i="11"/>
  <c r="N331" i="11"/>
  <c r="O331" i="11"/>
  <c r="Q331" i="11"/>
  <c r="R331" i="11"/>
  <c r="T331" i="11"/>
  <c r="U331" i="11"/>
  <c r="W331" i="11"/>
  <c r="X331" i="11"/>
  <c r="Z331" i="11"/>
  <c r="AA331" i="11"/>
  <c r="AC331" i="11"/>
  <c r="AD331" i="11"/>
  <c r="AE331" i="11"/>
  <c r="AF331" i="11"/>
  <c r="AG331" i="11"/>
  <c r="AI331" i="11"/>
  <c r="AJ331" i="11"/>
  <c r="AL331" i="11"/>
  <c r="AM331" i="11"/>
  <c r="AO331" i="11"/>
  <c r="AR331" i="11"/>
  <c r="AS331" i="11"/>
  <c r="AU331" i="11"/>
  <c r="AW331" i="11"/>
  <c r="AX331" i="11"/>
  <c r="AY331" i="11"/>
  <c r="BA331" i="11"/>
  <c r="BB331" i="11"/>
  <c r="BD331" i="11"/>
  <c r="BE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E321" i="11"/>
  <c r="AF321" i="11"/>
  <c r="AG321" i="11"/>
  <c r="AI321" i="11"/>
  <c r="AJ321" i="11"/>
  <c r="AL321" i="11"/>
  <c r="AM321" i="11"/>
  <c r="AO321" i="11"/>
  <c r="AR321" i="11"/>
  <c r="AS321" i="11"/>
  <c r="AU321" i="11"/>
  <c r="AW321" i="11"/>
  <c r="AX321" i="11"/>
  <c r="AY321" i="11"/>
  <c r="BA321" i="11"/>
  <c r="BB321" i="11"/>
  <c r="BD321" i="11"/>
  <c r="BE321" i="11"/>
  <c r="E321" i="11"/>
  <c r="F313" i="11"/>
  <c r="H313" i="11"/>
  <c r="I313" i="11"/>
  <c r="K313" i="11"/>
  <c r="L313" i="11"/>
  <c r="N313" i="11"/>
  <c r="O313" i="11"/>
  <c r="Q313" i="11"/>
  <c r="R313" i="11"/>
  <c r="T313" i="11"/>
  <c r="U313" i="11"/>
  <c r="W313" i="11"/>
  <c r="X313" i="11"/>
  <c r="Z313" i="11"/>
  <c r="AA313" i="11"/>
  <c r="AC313" i="11"/>
  <c r="AD313" i="11"/>
  <c r="AF313" i="11"/>
  <c r="AG313" i="11"/>
  <c r="AI313" i="11"/>
  <c r="AJ313" i="11"/>
  <c r="AL313" i="11"/>
  <c r="AM313" i="11"/>
  <c r="AO313" i="11"/>
  <c r="AR313" i="11"/>
  <c r="AS313" i="11"/>
  <c r="AU313" i="11"/>
  <c r="AW313" i="11"/>
  <c r="AX313" i="11"/>
  <c r="AY313" i="11"/>
  <c r="BA313" i="11"/>
  <c r="BB313" i="11"/>
  <c r="BD313" i="11"/>
  <c r="BE313" i="11"/>
  <c r="E313" i="11"/>
  <c r="F304" i="11"/>
  <c r="H304" i="11"/>
  <c r="I304" i="11"/>
  <c r="K304" i="11"/>
  <c r="L304" i="11"/>
  <c r="N304" i="11"/>
  <c r="O304" i="11"/>
  <c r="Q304" i="11"/>
  <c r="R304" i="11"/>
  <c r="T304" i="11"/>
  <c r="U304" i="11"/>
  <c r="W304" i="11"/>
  <c r="X304" i="11"/>
  <c r="Z304" i="11"/>
  <c r="AA304" i="11"/>
  <c r="AC304" i="11"/>
  <c r="AD304" i="11"/>
  <c r="AE304" i="11"/>
  <c r="AF304" i="11"/>
  <c r="AG304" i="11"/>
  <c r="AI304" i="11"/>
  <c r="AJ304" i="11"/>
  <c r="AL304" i="11"/>
  <c r="AM304" i="11"/>
  <c r="AO304" i="11"/>
  <c r="AR304" i="11"/>
  <c r="AS304" i="11"/>
  <c r="AU304" i="11"/>
  <c r="AW304" i="11"/>
  <c r="AX304" i="11"/>
  <c r="AY304" i="11"/>
  <c r="BA304" i="11"/>
  <c r="BB304" i="11"/>
  <c r="BD304" i="11"/>
  <c r="BE304" i="11"/>
  <c r="E304" i="11"/>
  <c r="F294" i="11"/>
  <c r="H294" i="11"/>
  <c r="I294" i="11"/>
  <c r="K294" i="11"/>
  <c r="L294" i="11"/>
  <c r="N294" i="11"/>
  <c r="O294" i="11"/>
  <c r="Q294" i="11"/>
  <c r="R294" i="11"/>
  <c r="T294" i="11"/>
  <c r="U294" i="11"/>
  <c r="W294" i="11"/>
  <c r="X294" i="11"/>
  <c r="Z294" i="11"/>
  <c r="AA294" i="11"/>
  <c r="AC294" i="11"/>
  <c r="AD294" i="11"/>
  <c r="AF294" i="11"/>
  <c r="AG294" i="11"/>
  <c r="AI294" i="11"/>
  <c r="AJ294" i="11"/>
  <c r="AL294" i="11"/>
  <c r="AM294" i="11"/>
  <c r="AO294" i="11"/>
  <c r="AR294" i="11"/>
  <c r="AS294" i="11"/>
  <c r="AU294" i="11"/>
  <c r="AW294" i="11"/>
  <c r="AX294" i="11"/>
  <c r="AY294" i="11"/>
  <c r="BD294" i="11"/>
  <c r="BE294" i="11"/>
  <c r="E294" i="11"/>
  <c r="F284" i="11"/>
  <c r="H284" i="11"/>
  <c r="I284" i="11"/>
  <c r="K284" i="11"/>
  <c r="L284" i="11"/>
  <c r="N284" i="11"/>
  <c r="O284" i="11"/>
  <c r="Q284" i="11"/>
  <c r="R284" i="11"/>
  <c r="T284" i="11"/>
  <c r="U284" i="11"/>
  <c r="W284" i="11"/>
  <c r="X284" i="11"/>
  <c r="Z284" i="11"/>
  <c r="AA284" i="11"/>
  <c r="AC284" i="11"/>
  <c r="AD284" i="11"/>
  <c r="AE284" i="11"/>
  <c r="AF284" i="11"/>
  <c r="AG284" i="11"/>
  <c r="AI284" i="11"/>
  <c r="AJ284" i="11"/>
  <c r="AL284" i="11"/>
  <c r="AM284" i="11"/>
  <c r="AO284" i="11"/>
  <c r="AR284" i="11"/>
  <c r="AS284" i="11"/>
  <c r="AU284" i="11"/>
  <c r="AW284" i="11"/>
  <c r="AX284" i="11"/>
  <c r="AY284" i="11"/>
  <c r="BA284" i="11"/>
  <c r="BB284" i="11"/>
  <c r="BD284" i="11"/>
  <c r="BE284" i="11"/>
  <c r="E284" i="11"/>
  <c r="F274" i="11"/>
  <c r="H274" i="11"/>
  <c r="I274" i="11"/>
  <c r="K274" i="11"/>
  <c r="L274" i="11"/>
  <c r="N274" i="11"/>
  <c r="O274" i="11"/>
  <c r="Q274" i="11"/>
  <c r="R274" i="11"/>
  <c r="T274" i="11"/>
  <c r="U274" i="11"/>
  <c r="W274" i="11"/>
  <c r="X274" i="11"/>
  <c r="Z274" i="11"/>
  <c r="AA274" i="11"/>
  <c r="AC274" i="11"/>
  <c r="AD274" i="11"/>
  <c r="AE274" i="11"/>
  <c r="AF274" i="11"/>
  <c r="AG274" i="11"/>
  <c r="AI274" i="11"/>
  <c r="AJ274" i="11"/>
  <c r="AL274" i="11"/>
  <c r="AM274" i="11"/>
  <c r="AO274" i="11"/>
  <c r="AR274" i="11"/>
  <c r="AS274" i="11"/>
  <c r="AU274" i="11"/>
  <c r="AW274" i="11"/>
  <c r="AX274" i="11"/>
  <c r="AY274" i="11"/>
  <c r="BA274" i="11"/>
  <c r="BB274" i="11"/>
  <c r="BD274" i="11"/>
  <c r="BE274" i="11"/>
  <c r="E274" i="11"/>
  <c r="F267" i="11"/>
  <c r="H267" i="11"/>
  <c r="I267" i="11"/>
  <c r="K267" i="11"/>
  <c r="L267" i="11"/>
  <c r="N267" i="11"/>
  <c r="O267" i="11"/>
  <c r="Q267" i="11"/>
  <c r="R267" i="11"/>
  <c r="T267" i="11"/>
  <c r="U267" i="1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R267" i="11"/>
  <c r="AS267" i="11"/>
  <c r="AU267" i="11"/>
  <c r="AX267" i="11"/>
  <c r="AY267" i="11"/>
  <c r="BA267" i="11"/>
  <c r="BB267" i="11"/>
  <c r="BD267" i="11"/>
  <c r="BE267" i="11"/>
  <c r="E267" i="11"/>
  <c r="F253" i="11"/>
  <c r="H253" i="11"/>
  <c r="I253" i="11"/>
  <c r="K253" i="11"/>
  <c r="L253" i="11"/>
  <c r="N253" i="11"/>
  <c r="O253" i="11"/>
  <c r="Q253" i="11"/>
  <c r="R253" i="11"/>
  <c r="T253" i="11"/>
  <c r="U253" i="11"/>
  <c r="W253" i="11"/>
  <c r="X253" i="11"/>
  <c r="Z253" i="11"/>
  <c r="AA253" i="11"/>
  <c r="AC253" i="11"/>
  <c r="AD253" i="11"/>
  <c r="AE253" i="11"/>
  <c r="AF253" i="11"/>
  <c r="AG253" i="11"/>
  <c r="AI253" i="11"/>
  <c r="AJ253" i="11"/>
  <c r="AL253" i="11"/>
  <c r="AM253" i="11"/>
  <c r="AO253" i="11"/>
  <c r="AR253" i="11"/>
  <c r="AS253" i="11"/>
  <c r="AU253" i="11"/>
  <c r="AW253" i="11"/>
  <c r="AX253" i="11"/>
  <c r="AY253" i="11"/>
  <c r="BA253" i="11"/>
  <c r="BB253" i="11"/>
  <c r="BD253" i="11"/>
  <c r="BE253" i="11"/>
  <c r="E253" i="11"/>
  <c r="F240" i="11"/>
  <c r="H240" i="11"/>
  <c r="I240" i="11"/>
  <c r="K240" i="11"/>
  <c r="L240" i="11"/>
  <c r="N240" i="11"/>
  <c r="O240" i="11"/>
  <c r="Q240" i="11"/>
  <c r="R240" i="11"/>
  <c r="T240" i="11"/>
  <c r="U240" i="11"/>
  <c r="W240" i="11"/>
  <c r="X240" i="11"/>
  <c r="Z240" i="11"/>
  <c r="AA240" i="11"/>
  <c r="AC240" i="11"/>
  <c r="AD240" i="11"/>
  <c r="AF240" i="11"/>
  <c r="AG240" i="11"/>
  <c r="AI240" i="11"/>
  <c r="AJ240" i="11"/>
  <c r="AL240" i="11"/>
  <c r="AM240" i="11"/>
  <c r="AO240" i="11"/>
  <c r="AR240" i="11"/>
  <c r="AS240" i="11"/>
  <c r="AU240" i="11"/>
  <c r="AW240" i="11"/>
  <c r="AX240" i="11"/>
  <c r="AY240" i="11"/>
  <c r="BA240" i="11"/>
  <c r="BB240" i="11"/>
  <c r="BD240" i="11"/>
  <c r="BE240" i="11"/>
  <c r="E240" i="11"/>
  <c r="F228" i="11"/>
  <c r="H228" i="11"/>
  <c r="I228" i="11"/>
  <c r="K228" i="11"/>
  <c r="L228" i="11"/>
  <c r="N228" i="11"/>
  <c r="O228" i="11"/>
  <c r="Q228" i="11"/>
  <c r="R228" i="11"/>
  <c r="T228" i="11"/>
  <c r="U228" i="11"/>
  <c r="W228" i="11"/>
  <c r="X228" i="11"/>
  <c r="Z228" i="11"/>
  <c r="AA228" i="11"/>
  <c r="AC228" i="11"/>
  <c r="AD228" i="11"/>
  <c r="AF228" i="11"/>
  <c r="AG228" i="11"/>
  <c r="AI228" i="11"/>
  <c r="AJ228" i="11"/>
  <c r="AL228" i="11"/>
  <c r="AM228" i="11"/>
  <c r="AO228" i="11"/>
  <c r="AR228" i="11"/>
  <c r="AS228" i="11"/>
  <c r="AU228" i="11"/>
  <c r="AX228" i="11"/>
  <c r="AY228" i="11"/>
  <c r="BA228" i="11"/>
  <c r="BB228" i="11"/>
  <c r="BD228" i="11"/>
  <c r="BE228" i="11"/>
  <c r="E228" i="11"/>
  <c r="F221" i="11"/>
  <c r="H221" i="11"/>
  <c r="I221" i="11"/>
  <c r="K221" i="11"/>
  <c r="L221" i="11"/>
  <c r="N221" i="11"/>
  <c r="O221" i="11"/>
  <c r="Q221" i="11"/>
  <c r="R221" i="11"/>
  <c r="T221" i="11"/>
  <c r="U221" i="11"/>
  <c r="W221" i="11"/>
  <c r="X221" i="11"/>
  <c r="Z221" i="11"/>
  <c r="AA221" i="11"/>
  <c r="AC221" i="11"/>
  <c r="AD221" i="11"/>
  <c r="AE221" i="11"/>
  <c r="AF221" i="11"/>
  <c r="AG221" i="11"/>
  <c r="AI221" i="11"/>
  <c r="AJ221" i="11"/>
  <c r="AL221" i="11"/>
  <c r="AM221" i="11"/>
  <c r="AO221" i="11"/>
  <c r="AR221" i="11"/>
  <c r="AS221" i="11"/>
  <c r="AU221" i="11"/>
  <c r="AW221" i="11"/>
  <c r="AX221" i="11"/>
  <c r="AY221" i="11"/>
  <c r="BA221" i="11"/>
  <c r="BB221" i="11"/>
  <c r="BD221" i="11"/>
  <c r="BE221" i="11"/>
  <c r="E221" i="11"/>
  <c r="F213" i="11"/>
  <c r="H213" i="11"/>
  <c r="I213" i="11"/>
  <c r="K213" i="11"/>
  <c r="L213" i="11"/>
  <c r="N213" i="11"/>
  <c r="O213" i="11"/>
  <c r="Q213" i="11"/>
  <c r="R213" i="11"/>
  <c r="T213" i="11"/>
  <c r="U213" i="11"/>
  <c r="W213" i="11"/>
  <c r="X213" i="11"/>
  <c r="Z213" i="11"/>
  <c r="AA213" i="11"/>
  <c r="AC213" i="11"/>
  <c r="AD213" i="11"/>
  <c r="AF213" i="11"/>
  <c r="AG213" i="11"/>
  <c r="AI213" i="11"/>
  <c r="AJ213" i="11"/>
  <c r="AL213" i="11"/>
  <c r="AM213" i="11"/>
  <c r="AO213" i="11"/>
  <c r="AR213" i="11"/>
  <c r="AS213" i="11"/>
  <c r="AU213" i="11"/>
  <c r="AW213" i="11"/>
  <c r="AX213" i="11"/>
  <c r="AY213" i="11"/>
  <c r="BA213" i="11"/>
  <c r="BB213" i="11"/>
  <c r="BD213" i="11"/>
  <c r="BE213" i="11"/>
  <c r="E213" i="11"/>
  <c r="F201" i="11"/>
  <c r="H201" i="11"/>
  <c r="I201" i="11"/>
  <c r="K201" i="11"/>
  <c r="L201" i="11"/>
  <c r="N201" i="11"/>
  <c r="O201" i="11"/>
  <c r="Q201" i="11"/>
  <c r="R201" i="11"/>
  <c r="T201" i="11"/>
  <c r="U201" i="11"/>
  <c r="W201" i="11"/>
  <c r="X201" i="11"/>
  <c r="Z201" i="11"/>
  <c r="AA201" i="11"/>
  <c r="AC201" i="11"/>
  <c r="AD201" i="11"/>
  <c r="AE201" i="11"/>
  <c r="AF201" i="11"/>
  <c r="AG201" i="11"/>
  <c r="AI201" i="11"/>
  <c r="AJ201" i="11"/>
  <c r="AL201" i="11"/>
  <c r="AM201" i="11"/>
  <c r="AO201" i="11"/>
  <c r="AR201" i="11"/>
  <c r="AS201" i="11"/>
  <c r="AU201" i="11"/>
  <c r="AW201" i="11"/>
  <c r="AX201" i="11"/>
  <c r="AY201" i="11"/>
  <c r="BA201" i="11"/>
  <c r="BB201" i="11"/>
  <c r="BD201" i="11"/>
  <c r="BE201" i="11"/>
  <c r="E201" i="11"/>
  <c r="B313" i="11" l="1"/>
  <c r="C294" i="11"/>
  <c r="B267" i="11"/>
  <c r="C381" i="11"/>
  <c r="BF313" i="11"/>
  <c r="C213" i="11"/>
  <c r="C342" i="11"/>
  <c r="B342" i="11"/>
  <c r="C240" i="11"/>
  <c r="B213" i="11"/>
  <c r="V213" i="11"/>
  <c r="B381" i="11"/>
  <c r="B240" i="11"/>
  <c r="B372" i="11"/>
  <c r="C372" i="11"/>
  <c r="C350" i="11"/>
  <c r="C321" i="11"/>
  <c r="B304" i="11"/>
  <c r="C304" i="11"/>
  <c r="B274" i="11"/>
  <c r="C253" i="11"/>
  <c r="C221" i="11"/>
  <c r="B221" i="11"/>
  <c r="C201" i="11"/>
  <c r="B359" i="11"/>
  <c r="B350" i="11"/>
  <c r="C331" i="11"/>
  <c r="B331" i="11"/>
  <c r="B321" i="11"/>
  <c r="C313" i="11"/>
  <c r="B294" i="11"/>
  <c r="C284" i="11"/>
  <c r="B284" i="11"/>
  <c r="C274" i="11"/>
  <c r="C267" i="11"/>
  <c r="B253" i="11"/>
  <c r="C228" i="11"/>
  <c r="B228" i="11"/>
  <c r="B201" i="11"/>
  <c r="AT213" i="11"/>
  <c r="Y274" i="11"/>
  <c r="V313" i="11"/>
  <c r="J267" i="11"/>
  <c r="AE240" i="11"/>
  <c r="BC331" i="11"/>
  <c r="P372" i="11"/>
  <c r="S294" i="11"/>
  <c r="AB331" i="11"/>
  <c r="BC201" i="11"/>
  <c r="AB201" i="11"/>
  <c r="AT240" i="11"/>
  <c r="V240" i="11"/>
  <c r="P274" i="11"/>
  <c r="AZ284" i="11"/>
  <c r="S284" i="11"/>
  <c r="M313" i="11"/>
  <c r="BC321" i="11"/>
  <c r="AE228" i="11"/>
  <c r="S228" i="11"/>
  <c r="J304" i="11"/>
  <c r="M240" i="11"/>
  <c r="BC253" i="11"/>
  <c r="AB253" i="11"/>
  <c r="J284" i="11"/>
  <c r="AE267" i="11"/>
  <c r="P381" i="11"/>
  <c r="S267" i="11"/>
  <c r="AE313" i="11"/>
  <c r="M213" i="11"/>
  <c r="BC221" i="11"/>
  <c r="AB221" i="11"/>
  <c r="P294" i="11"/>
  <c r="BF304" i="11"/>
  <c r="S304" i="11"/>
  <c r="J372" i="11"/>
  <c r="BC381" i="11"/>
  <c r="AW381" i="11"/>
  <c r="AZ304" i="11"/>
  <c r="BC350" i="11"/>
  <c r="AT359" i="11"/>
  <c r="AT313" i="11"/>
  <c r="AT294" i="11"/>
  <c r="BF284" i="11"/>
  <c r="AB372" i="11"/>
  <c r="AB350" i="11"/>
  <c r="AB213" i="11"/>
  <c r="Y381" i="11"/>
  <c r="Y372" i="11"/>
  <c r="Y294" i="11"/>
  <c r="Y221" i="11"/>
  <c r="P221" i="11"/>
  <c r="J213" i="11"/>
  <c r="M294" i="11"/>
  <c r="V294" i="11"/>
  <c r="S213" i="11"/>
  <c r="BF331" i="11"/>
  <c r="AZ331" i="11"/>
  <c r="S331" i="11"/>
  <c r="J331" i="11"/>
  <c r="V359" i="11"/>
  <c r="M359" i="11"/>
  <c r="BF221" i="11"/>
  <c r="AZ221" i="11"/>
  <c r="S221" i="11"/>
  <c r="J221" i="11"/>
  <c r="AT228" i="11"/>
  <c r="V228" i="11"/>
  <c r="M228" i="11"/>
  <c r="V304" i="11"/>
  <c r="M304" i="11"/>
  <c r="BC313" i="11"/>
  <c r="S342" i="11"/>
  <c r="J342" i="11"/>
  <c r="G372" i="11"/>
  <c r="G313" i="11"/>
  <c r="G350" i="11"/>
  <c r="G201" i="11"/>
  <c r="G253" i="11"/>
  <c r="AB321" i="11"/>
  <c r="G321" i="11"/>
  <c r="G221" i="11"/>
  <c r="G331" i="11"/>
  <c r="BF201" i="11"/>
  <c r="AZ201" i="11"/>
  <c r="S201" i="11"/>
  <c r="J201" i="11"/>
  <c r="Y240" i="11"/>
  <c r="P240" i="11"/>
  <c r="BF253" i="11"/>
  <c r="AZ253" i="11"/>
  <c r="S253" i="11"/>
  <c r="J253" i="11"/>
  <c r="AT267" i="11"/>
  <c r="V267" i="11"/>
  <c r="M267" i="11"/>
  <c r="BC274" i="11"/>
  <c r="G274" i="11"/>
  <c r="V284" i="11"/>
  <c r="M284" i="11"/>
  <c r="BC294" i="11"/>
  <c r="Y313" i="11"/>
  <c r="P313" i="11"/>
  <c r="BF321" i="11"/>
  <c r="AZ321" i="11"/>
  <c r="S321" i="11"/>
  <c r="J321" i="11"/>
  <c r="AT342" i="11"/>
  <c r="V342" i="11"/>
  <c r="M342" i="11"/>
  <c r="BF350" i="11"/>
  <c r="AZ350" i="11"/>
  <c r="Y359" i="11"/>
  <c r="P359" i="11"/>
  <c r="BF372" i="11"/>
  <c r="AZ372" i="11"/>
  <c r="AB11" i="11"/>
  <c r="Y201" i="11"/>
  <c r="P201" i="11"/>
  <c r="AT221" i="11"/>
  <c r="S240" i="11"/>
  <c r="J240" i="11"/>
  <c r="Y253" i="11"/>
  <c r="P253" i="11"/>
  <c r="BF267" i="11"/>
  <c r="AZ267" i="11"/>
  <c r="AB267" i="11"/>
  <c r="V274" i="11"/>
  <c r="M274" i="11"/>
  <c r="BC284" i="11"/>
  <c r="AB284" i="11"/>
  <c r="G284" i="11"/>
  <c r="S313" i="11"/>
  <c r="J313" i="11"/>
  <c r="Y321" i="11"/>
  <c r="P321" i="11"/>
  <c r="AT331" i="11"/>
  <c r="AB342" i="11"/>
  <c r="G342" i="11"/>
  <c r="Y350" i="11"/>
  <c r="P350" i="11"/>
  <c r="BF359" i="11"/>
  <c r="AZ359" i="11"/>
  <c r="S359" i="11"/>
  <c r="J359" i="11"/>
  <c r="AT201" i="11"/>
  <c r="BC228" i="11"/>
  <c r="AW228" i="11"/>
  <c r="Y228" i="11"/>
  <c r="P228" i="11"/>
  <c r="BF240" i="11"/>
  <c r="AZ240" i="11"/>
  <c r="AZ313" i="11"/>
  <c r="AT321" i="11"/>
  <c r="BC342" i="11"/>
  <c r="AT350" i="11"/>
  <c r="BF381" i="11"/>
  <c r="AZ381" i="11"/>
  <c r="AB381" i="11"/>
  <c r="G381" i="11"/>
  <c r="V201" i="11"/>
  <c r="M201" i="11"/>
  <c r="BC213" i="11"/>
  <c r="AB240" i="11"/>
  <c r="V253" i="11"/>
  <c r="M253" i="11"/>
  <c r="BC267" i="11"/>
  <c r="AW267" i="11"/>
  <c r="Y267" i="11"/>
  <c r="P267" i="11"/>
  <c r="BF274" i="11"/>
  <c r="AZ274" i="11"/>
  <c r="S274" i="11"/>
  <c r="J274" i="11"/>
  <c r="BF294" i="11"/>
  <c r="AZ294" i="11"/>
  <c r="AT304" i="11"/>
  <c r="AB313" i="11"/>
  <c r="V321" i="11"/>
  <c r="M321" i="11"/>
  <c r="Y342" i="11"/>
  <c r="P342" i="11"/>
  <c r="V350" i="11"/>
  <c r="M350" i="11"/>
  <c r="BF213" i="11"/>
  <c r="AZ213" i="11"/>
  <c r="G240" i="11"/>
  <c r="AB274" i="11"/>
  <c r="Y284" i="11"/>
  <c r="P284" i="11"/>
  <c r="BC372" i="11"/>
  <c r="AE11" i="11"/>
  <c r="J228" i="11"/>
  <c r="BC240" i="11"/>
  <c r="AT253" i="11"/>
  <c r="AT284" i="11"/>
  <c r="J294" i="11"/>
  <c r="BC304" i="11"/>
  <c r="AB304" i="11"/>
  <c r="G304" i="11"/>
  <c r="Y331" i="11"/>
  <c r="P331" i="11"/>
  <c r="AT381" i="11"/>
  <c r="V381" i="11"/>
  <c r="M381" i="11"/>
  <c r="G267" i="11"/>
  <c r="S350" i="11"/>
  <c r="J350" i="11"/>
  <c r="BC359" i="11"/>
  <c r="AB359" i="11"/>
  <c r="G359" i="11"/>
  <c r="G213" i="11"/>
  <c r="Y213" i="11"/>
  <c r="P213" i="11"/>
  <c r="V221" i="11"/>
  <c r="M221" i="11"/>
  <c r="BF228" i="11"/>
  <c r="AZ228" i="11"/>
  <c r="AB228" i="11"/>
  <c r="G228" i="11"/>
  <c r="AT274" i="11"/>
  <c r="AB294" i="11"/>
  <c r="G294" i="11"/>
  <c r="Y304" i="11"/>
  <c r="P304" i="11"/>
  <c r="V331" i="11"/>
  <c r="M331" i="11"/>
  <c r="BF342" i="11"/>
  <c r="AZ342" i="11"/>
  <c r="AT372" i="11"/>
  <c r="V372" i="11"/>
  <c r="M372" i="11"/>
  <c r="S381" i="11"/>
  <c r="J381" i="11"/>
  <c r="AW11" i="11"/>
  <c r="BC11" i="11"/>
  <c r="AZ12" i="11"/>
  <c r="AT11" i="11"/>
  <c r="M11" i="11"/>
  <c r="J11" i="11"/>
  <c r="Y11" i="11"/>
  <c r="P11" i="11"/>
  <c r="V11" i="11"/>
  <c r="S11" i="11"/>
  <c r="AN11" i="11"/>
  <c r="AQ11" i="11"/>
  <c r="AH11" i="11"/>
  <c r="AK11" i="11"/>
  <c r="BF11" i="11"/>
  <c r="G11" i="11"/>
  <c r="D351" i="11"/>
  <c r="F197" i="11"/>
  <c r="H197" i="11"/>
  <c r="I197" i="11"/>
  <c r="K197" i="11"/>
  <c r="L197" i="11"/>
  <c r="N197" i="11"/>
  <c r="O197" i="11"/>
  <c r="Q197" i="11"/>
  <c r="R197" i="11"/>
  <c r="T197" i="11"/>
  <c r="U197" i="11"/>
  <c r="W197" i="11"/>
  <c r="X197" i="11"/>
  <c r="Z197" i="11"/>
  <c r="AA197" i="11"/>
  <c r="AC197" i="11"/>
  <c r="AD197" i="11"/>
  <c r="AE197" i="11"/>
  <c r="AF197" i="11"/>
  <c r="AG197" i="11"/>
  <c r="AI197" i="11"/>
  <c r="AJ197" i="11"/>
  <c r="AL197" i="11"/>
  <c r="AM197" i="11"/>
  <c r="AO197" i="11"/>
  <c r="AR197" i="11"/>
  <c r="AS197" i="11"/>
  <c r="AU197" i="11"/>
  <c r="AW197" i="11"/>
  <c r="AX197" i="11"/>
  <c r="AY197" i="11"/>
  <c r="BA197" i="11"/>
  <c r="BB197" i="11"/>
  <c r="BD197" i="11"/>
  <c r="BE197" i="11"/>
  <c r="E197" i="11"/>
  <c r="F184" i="11"/>
  <c r="H184" i="11"/>
  <c r="I184" i="11"/>
  <c r="K184" i="11"/>
  <c r="L184" i="11"/>
  <c r="N184" i="11"/>
  <c r="O184" i="11"/>
  <c r="Q184" i="11"/>
  <c r="R184" i="11"/>
  <c r="T184" i="11"/>
  <c r="U184" i="11"/>
  <c r="W184" i="11"/>
  <c r="X184" i="11"/>
  <c r="Z184" i="11"/>
  <c r="AA184" i="11"/>
  <c r="AC184" i="11"/>
  <c r="AD184" i="11"/>
  <c r="AF184" i="11"/>
  <c r="AG184" i="11"/>
  <c r="AI184" i="11"/>
  <c r="AJ184" i="11"/>
  <c r="AL184" i="11"/>
  <c r="AM184" i="11"/>
  <c r="AO184" i="11"/>
  <c r="AR184" i="11"/>
  <c r="AS184" i="11"/>
  <c r="AU184" i="11"/>
  <c r="AW184" i="11"/>
  <c r="AX184" i="11"/>
  <c r="AY184" i="11"/>
  <c r="BA184" i="11"/>
  <c r="BB184" i="11"/>
  <c r="BD184" i="11"/>
  <c r="BE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R172" i="11"/>
  <c r="AS172" i="11"/>
  <c r="AU172" i="11"/>
  <c r="AW172" i="11"/>
  <c r="AX172" i="11"/>
  <c r="AY172" i="11"/>
  <c r="BA172" i="11"/>
  <c r="BB172" i="11"/>
  <c r="BD172" i="11"/>
  <c r="BE172" i="11"/>
  <c r="E172" i="11"/>
  <c r="F160" i="11"/>
  <c r="H160" i="11"/>
  <c r="I160" i="11"/>
  <c r="K160" i="11"/>
  <c r="L160" i="11"/>
  <c r="N160" i="11"/>
  <c r="O160" i="11"/>
  <c r="Q160" i="11"/>
  <c r="R160" i="11"/>
  <c r="T160" i="11"/>
  <c r="U160" i="11"/>
  <c r="W160" i="11"/>
  <c r="X160" i="11"/>
  <c r="Z160" i="11"/>
  <c r="AA160" i="11"/>
  <c r="AC160" i="11"/>
  <c r="AD160" i="11"/>
  <c r="AE160" i="11"/>
  <c r="AF160" i="11"/>
  <c r="AG160" i="11"/>
  <c r="AI160" i="11"/>
  <c r="AJ160" i="11"/>
  <c r="AL160" i="11"/>
  <c r="AM160" i="11"/>
  <c r="AO160" i="11"/>
  <c r="AR160" i="11"/>
  <c r="AS160" i="11"/>
  <c r="AU160" i="11"/>
  <c r="AW160" i="11"/>
  <c r="AX160" i="11"/>
  <c r="AY160" i="11"/>
  <c r="BA160" i="11"/>
  <c r="BB160" i="11"/>
  <c r="BD160" i="11"/>
  <c r="BE160" i="11"/>
  <c r="E160" i="11"/>
  <c r="F149" i="11"/>
  <c r="H149" i="11"/>
  <c r="I149" i="11"/>
  <c r="K149" i="11"/>
  <c r="L149" i="11"/>
  <c r="N149" i="11"/>
  <c r="O149" i="11"/>
  <c r="Q149" i="11"/>
  <c r="R149" i="11"/>
  <c r="T149" i="11"/>
  <c r="U149" i="11"/>
  <c r="W149" i="11"/>
  <c r="X149" i="11"/>
  <c r="Z149" i="11"/>
  <c r="AA149" i="11"/>
  <c r="AC149" i="11"/>
  <c r="AD149" i="11"/>
  <c r="AE149" i="11"/>
  <c r="AF149" i="11"/>
  <c r="AG149" i="11"/>
  <c r="AI149" i="11"/>
  <c r="AJ149" i="11"/>
  <c r="AL149" i="11"/>
  <c r="AM149" i="11"/>
  <c r="AO149" i="11"/>
  <c r="AR149" i="11"/>
  <c r="AS149" i="11"/>
  <c r="AU149" i="11"/>
  <c r="AW149" i="11"/>
  <c r="AX149" i="11"/>
  <c r="AY149" i="11"/>
  <c r="BA149" i="11"/>
  <c r="BB149" i="11"/>
  <c r="BD149" i="11"/>
  <c r="BE149" i="11"/>
  <c r="E149" i="11"/>
  <c r="F137" i="11"/>
  <c r="H137" i="11"/>
  <c r="I137" i="11"/>
  <c r="K137" i="11"/>
  <c r="L137" i="11"/>
  <c r="N137" i="11"/>
  <c r="O137" i="11"/>
  <c r="Q137" i="11"/>
  <c r="R137" i="11"/>
  <c r="T137" i="11"/>
  <c r="U137" i="11"/>
  <c r="W137" i="11"/>
  <c r="X137" i="11"/>
  <c r="Z137" i="11"/>
  <c r="AA137" i="11"/>
  <c r="AC137" i="11"/>
  <c r="AD137" i="11"/>
  <c r="AF137" i="11"/>
  <c r="AG137" i="11"/>
  <c r="AI137" i="11"/>
  <c r="AJ137" i="11"/>
  <c r="AL137" i="11"/>
  <c r="AM137" i="11"/>
  <c r="AO137" i="11"/>
  <c r="AR137" i="11"/>
  <c r="AS137" i="11"/>
  <c r="AU137" i="11"/>
  <c r="AX137" i="11"/>
  <c r="AY137" i="11"/>
  <c r="BA137" i="11"/>
  <c r="BB137" i="11"/>
  <c r="BD137" i="11"/>
  <c r="BE137" i="1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E123" i="11"/>
  <c r="AF123" i="11"/>
  <c r="AG123" i="11"/>
  <c r="AI123" i="11"/>
  <c r="AJ123" i="11"/>
  <c r="AL123" i="11"/>
  <c r="AM123" i="11"/>
  <c r="AO123" i="11"/>
  <c r="AR123" i="11"/>
  <c r="AS123" i="11"/>
  <c r="AU123" i="11"/>
  <c r="AW123" i="11"/>
  <c r="AX123" i="11"/>
  <c r="AY123" i="11"/>
  <c r="BA123" i="11"/>
  <c r="BB123" i="11"/>
  <c r="BD123" i="11"/>
  <c r="BE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V114" i="11" s="1"/>
  <c r="W114" i="11"/>
  <c r="X114" i="11"/>
  <c r="Z114" i="11"/>
  <c r="AA114" i="11"/>
  <c r="AC114" i="11"/>
  <c r="AD114" i="11"/>
  <c r="AE114" i="11"/>
  <c r="AF114" i="11"/>
  <c r="AG114" i="11"/>
  <c r="AI114" i="11"/>
  <c r="AJ114" i="11"/>
  <c r="AL114" i="11"/>
  <c r="AM114" i="11"/>
  <c r="AO114" i="11"/>
  <c r="AR114" i="11"/>
  <c r="AS114" i="11"/>
  <c r="AU114" i="11"/>
  <c r="AW114" i="11"/>
  <c r="AX114" i="11"/>
  <c r="AY114" i="11"/>
  <c r="BA114" i="11"/>
  <c r="BB114" i="11"/>
  <c r="BD114" i="11"/>
  <c r="BE114" i="11"/>
  <c r="E114" i="11"/>
  <c r="B197" i="11" l="1"/>
  <c r="C149" i="11"/>
  <c r="B114" i="11"/>
  <c r="C184" i="11"/>
  <c r="B184" i="11"/>
  <c r="C160" i="11"/>
  <c r="B149" i="11"/>
  <c r="C123" i="11"/>
  <c r="B123" i="11"/>
  <c r="C197" i="11"/>
  <c r="C172" i="11"/>
  <c r="B172" i="11"/>
  <c r="B160" i="11"/>
  <c r="C137" i="11"/>
  <c r="B137" i="11"/>
  <c r="C114" i="11"/>
  <c r="AE137" i="11"/>
  <c r="J137" i="11"/>
  <c r="Y149" i="11"/>
  <c r="AB160" i="11"/>
  <c r="V197" i="11"/>
  <c r="AT123" i="11"/>
  <c r="P149" i="11"/>
  <c r="S160" i="11"/>
  <c r="J160" i="11"/>
  <c r="Y184" i="11"/>
  <c r="AB137" i="11"/>
  <c r="V149" i="11"/>
  <c r="AB184" i="11"/>
  <c r="P184" i="11"/>
  <c r="BF197" i="11"/>
  <c r="AZ197" i="11"/>
  <c r="S197" i="11"/>
  <c r="AZ160" i="11"/>
  <c r="BC160" i="11"/>
  <c r="BF160" i="11"/>
  <c r="J197" i="11"/>
  <c r="M197" i="11"/>
  <c r="M149" i="11"/>
  <c r="S137" i="11"/>
  <c r="D12" i="11"/>
  <c r="BF137" i="11"/>
  <c r="AZ137" i="11"/>
  <c r="BC184" i="11"/>
  <c r="G184" i="11"/>
  <c r="AT114" i="11"/>
  <c r="V137" i="11"/>
  <c r="M137" i="11"/>
  <c r="BC149" i="11"/>
  <c r="AB149" i="11"/>
  <c r="G149" i="11"/>
  <c r="V160" i="11"/>
  <c r="M160" i="11"/>
  <c r="BC172" i="11"/>
  <c r="S184" i="11"/>
  <c r="J184" i="11"/>
  <c r="Y197" i="11"/>
  <c r="P197" i="11"/>
  <c r="V123" i="11"/>
  <c r="M123" i="11"/>
  <c r="S172" i="11"/>
  <c r="J172" i="11"/>
  <c r="Y137" i="11"/>
  <c r="P137" i="11"/>
  <c r="BF149" i="11"/>
  <c r="AZ149" i="11"/>
  <c r="S149" i="11"/>
  <c r="J149" i="11"/>
  <c r="Y160" i="11"/>
  <c r="P160" i="11"/>
  <c r="BF172" i="11"/>
  <c r="AZ172" i="11"/>
  <c r="AT184" i="11"/>
  <c r="V184" i="11"/>
  <c r="M184" i="11"/>
  <c r="BC197" i="11"/>
  <c r="AB197" i="11"/>
  <c r="G197" i="11"/>
  <c r="G137" i="11"/>
  <c r="Y114" i="11"/>
  <c r="P114" i="11"/>
  <c r="AT160" i="11"/>
  <c r="G172" i="11"/>
  <c r="M114" i="11"/>
  <c r="BF123" i="11"/>
  <c r="AZ123" i="11"/>
  <c r="S123" i="11"/>
  <c r="J123" i="11"/>
  <c r="BC137" i="11"/>
  <c r="AW137" i="11"/>
  <c r="AT149" i="11"/>
  <c r="AB172" i="11"/>
  <c r="AT197" i="11"/>
  <c r="BF114" i="11"/>
  <c r="AZ114" i="11"/>
  <c r="S114" i="11"/>
  <c r="J114" i="11"/>
  <c r="BC123" i="11"/>
  <c r="AB123" i="11"/>
  <c r="G123" i="11"/>
  <c r="AT137" i="11"/>
  <c r="Y172" i="11"/>
  <c r="P172" i="11"/>
  <c r="G160" i="11"/>
  <c r="BC114" i="11"/>
  <c r="AB114" i="11"/>
  <c r="G114" i="11"/>
  <c r="Y123" i="11"/>
  <c r="P123" i="11"/>
  <c r="AT172" i="11"/>
  <c r="V172" i="11"/>
  <c r="M172" i="11"/>
  <c r="BF184" i="11"/>
  <c r="AZ184" i="11"/>
  <c r="D11" i="11"/>
  <c r="D381" i="11"/>
  <c r="D372" i="11"/>
  <c r="D331" i="11"/>
  <c r="D350" i="11"/>
  <c r="D359" i="11"/>
  <c r="D342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N102" i="11"/>
  <c r="O102" i="11"/>
  <c r="Q102" i="11"/>
  <c r="R102" i="11"/>
  <c r="T102" i="11"/>
  <c r="U102" i="11"/>
  <c r="V102" i="11" s="1"/>
  <c r="W102" i="11"/>
  <c r="X102" i="11"/>
  <c r="Z102" i="11"/>
  <c r="AA102" i="11"/>
  <c r="AC102" i="11"/>
  <c r="AD102" i="11"/>
  <c r="AE102" i="11"/>
  <c r="AF102" i="11"/>
  <c r="AG102" i="11"/>
  <c r="AI102" i="11"/>
  <c r="AJ102" i="11"/>
  <c r="AL102" i="11"/>
  <c r="AM102" i="11"/>
  <c r="AO102" i="11"/>
  <c r="AR102" i="11"/>
  <c r="AS102" i="11"/>
  <c r="AU102" i="11"/>
  <c r="AW102" i="11"/>
  <c r="BA102" i="11"/>
  <c r="BB102" i="11"/>
  <c r="BD102" i="11"/>
  <c r="BE102" i="11"/>
  <c r="E102" i="11"/>
  <c r="F97" i="11"/>
  <c r="H97" i="11"/>
  <c r="I97" i="11"/>
  <c r="K97" i="11"/>
  <c r="L97" i="11"/>
  <c r="N97" i="11"/>
  <c r="O97" i="11"/>
  <c r="Q97" i="11"/>
  <c r="R97" i="11"/>
  <c r="T97" i="11"/>
  <c r="U97" i="11"/>
  <c r="W97" i="11"/>
  <c r="X97" i="11"/>
  <c r="Z97" i="11"/>
  <c r="AA97" i="11"/>
  <c r="AC97" i="11"/>
  <c r="AD97" i="11"/>
  <c r="AE97" i="11"/>
  <c r="AF97" i="11"/>
  <c r="AG97" i="11"/>
  <c r="AI97" i="11"/>
  <c r="AJ97" i="11"/>
  <c r="AL97" i="11"/>
  <c r="AM97" i="11"/>
  <c r="AO97" i="11"/>
  <c r="AR97" i="11"/>
  <c r="AS97" i="11"/>
  <c r="AU97" i="11"/>
  <c r="AW97" i="11"/>
  <c r="AX97" i="11"/>
  <c r="AY97" i="11"/>
  <c r="BA97" i="11"/>
  <c r="BB97" i="11"/>
  <c r="BD97" i="11"/>
  <c r="BE97" i="11"/>
  <c r="E97" i="11"/>
  <c r="F81" i="11"/>
  <c r="H81" i="11"/>
  <c r="I81" i="11"/>
  <c r="K81" i="11"/>
  <c r="L81" i="11"/>
  <c r="N81" i="11"/>
  <c r="O81" i="11"/>
  <c r="Q81" i="11"/>
  <c r="R81" i="11"/>
  <c r="T81" i="11"/>
  <c r="U81" i="11"/>
  <c r="W81" i="11"/>
  <c r="X81" i="11"/>
  <c r="Z81" i="11"/>
  <c r="AA81" i="11"/>
  <c r="AC81" i="11"/>
  <c r="AD81" i="11"/>
  <c r="AF81" i="11"/>
  <c r="AG81" i="11"/>
  <c r="AI81" i="11"/>
  <c r="AJ81" i="11"/>
  <c r="AL81" i="11"/>
  <c r="AM81" i="11"/>
  <c r="AO81" i="11"/>
  <c r="AR81" i="11"/>
  <c r="AS81" i="11"/>
  <c r="AU81" i="11"/>
  <c r="AX81" i="11"/>
  <c r="AY81" i="11"/>
  <c r="BA81" i="11"/>
  <c r="BB81" i="11"/>
  <c r="BD81" i="11"/>
  <c r="BE81" i="11"/>
  <c r="E81" i="11"/>
  <c r="F75" i="11"/>
  <c r="H75" i="11"/>
  <c r="I75" i="11"/>
  <c r="K75" i="11"/>
  <c r="L75" i="11"/>
  <c r="N75" i="11"/>
  <c r="O75" i="11"/>
  <c r="Q75" i="11"/>
  <c r="R75" i="11"/>
  <c r="T75" i="11"/>
  <c r="U75" i="11"/>
  <c r="W75" i="11"/>
  <c r="X75" i="11"/>
  <c r="Z75" i="11"/>
  <c r="AA75" i="11"/>
  <c r="AC75" i="11"/>
  <c r="AD75" i="11"/>
  <c r="AE75" i="11"/>
  <c r="AF75" i="11"/>
  <c r="AG75" i="11"/>
  <c r="AI75" i="11"/>
  <c r="AJ75" i="11"/>
  <c r="AL75" i="11"/>
  <c r="AM75" i="11"/>
  <c r="AO75" i="11"/>
  <c r="AR75" i="11"/>
  <c r="AS75" i="11"/>
  <c r="AU75" i="11"/>
  <c r="AW75" i="11"/>
  <c r="AX75" i="11"/>
  <c r="AY75" i="11"/>
  <c r="BA75" i="11"/>
  <c r="BB75" i="11"/>
  <c r="BD75" i="11"/>
  <c r="BE75" i="11"/>
  <c r="E75" i="11"/>
  <c r="F58" i="11"/>
  <c r="H58" i="11"/>
  <c r="I58" i="11"/>
  <c r="K58" i="11"/>
  <c r="L58" i="11"/>
  <c r="N58" i="11"/>
  <c r="O58" i="11"/>
  <c r="Q58" i="11"/>
  <c r="R58" i="11"/>
  <c r="T58" i="11"/>
  <c r="U58" i="11"/>
  <c r="W58" i="11"/>
  <c r="X58" i="11"/>
  <c r="Z58" i="11"/>
  <c r="AA58" i="11"/>
  <c r="AC58" i="11"/>
  <c r="AD58" i="11"/>
  <c r="AF58" i="11"/>
  <c r="AG58" i="11"/>
  <c r="AI58" i="11"/>
  <c r="AJ58" i="11"/>
  <c r="AL58" i="11"/>
  <c r="AM58" i="11"/>
  <c r="AO58" i="11"/>
  <c r="AR58" i="11"/>
  <c r="AS58" i="11"/>
  <c r="AU58" i="11"/>
  <c r="AX58" i="11"/>
  <c r="AY58" i="11"/>
  <c r="BA58" i="11"/>
  <c r="BB58" i="11"/>
  <c r="BD58" i="11"/>
  <c r="BE58" i="11"/>
  <c r="E58" i="11"/>
  <c r="F54" i="11"/>
  <c r="H54" i="11"/>
  <c r="I54" i="11"/>
  <c r="K54" i="11"/>
  <c r="L54" i="11"/>
  <c r="N54" i="11"/>
  <c r="O54" i="11"/>
  <c r="Q54" i="11"/>
  <c r="R54" i="11"/>
  <c r="T54" i="11"/>
  <c r="U54" i="11"/>
  <c r="W54" i="11"/>
  <c r="X54" i="11"/>
  <c r="Z54" i="11"/>
  <c r="AA54" i="11"/>
  <c r="AC54" i="11"/>
  <c r="AD54" i="11"/>
  <c r="AF54" i="11"/>
  <c r="AG54" i="11"/>
  <c r="AI54" i="11"/>
  <c r="AJ54" i="11"/>
  <c r="AL54" i="11"/>
  <c r="AM54" i="11"/>
  <c r="AO54" i="11"/>
  <c r="AR54" i="11"/>
  <c r="AS54" i="11"/>
  <c r="AU54" i="11"/>
  <c r="AX54" i="11"/>
  <c r="AY54" i="11"/>
  <c r="BA54" i="11"/>
  <c r="BB54" i="11"/>
  <c r="BD54" i="11"/>
  <c r="BE54" i="11"/>
  <c r="E54" i="11"/>
  <c r="F40" i="11"/>
  <c r="H40" i="11"/>
  <c r="I40" i="11"/>
  <c r="K40" i="11"/>
  <c r="L40" i="11"/>
  <c r="N40" i="11"/>
  <c r="O40" i="11"/>
  <c r="Q40" i="11"/>
  <c r="R40" i="11"/>
  <c r="T40" i="11"/>
  <c r="U40" i="11"/>
  <c r="W40" i="11"/>
  <c r="X40" i="11"/>
  <c r="Z40" i="11"/>
  <c r="AA40" i="11"/>
  <c r="AC40" i="11"/>
  <c r="AD40" i="11"/>
  <c r="AE40" i="11"/>
  <c r="AF40" i="11"/>
  <c r="AG40" i="11"/>
  <c r="AI40" i="11"/>
  <c r="AJ40" i="11"/>
  <c r="AL40" i="11"/>
  <c r="AM40" i="11"/>
  <c r="AO40" i="11"/>
  <c r="AR40" i="11"/>
  <c r="AS40" i="11"/>
  <c r="AU40" i="11"/>
  <c r="AW40" i="11"/>
  <c r="AX40" i="11"/>
  <c r="AY40" i="11"/>
  <c r="BA40" i="11"/>
  <c r="BB40" i="11"/>
  <c r="BD40" i="11"/>
  <c r="BE40" i="11"/>
  <c r="E40" i="11"/>
  <c r="F26" i="11"/>
  <c r="H26" i="11"/>
  <c r="I26" i="11"/>
  <c r="K26" i="11"/>
  <c r="L26" i="11"/>
  <c r="N26" i="11"/>
  <c r="O26" i="11"/>
  <c r="P26" i="11"/>
  <c r="Q26" i="11"/>
  <c r="R26" i="11"/>
  <c r="T26" i="11"/>
  <c r="U26" i="11"/>
  <c r="W26" i="11"/>
  <c r="X26" i="11"/>
  <c r="Z26" i="11"/>
  <c r="AA26" i="11"/>
  <c r="AC26" i="11"/>
  <c r="AD26" i="11"/>
  <c r="AF26" i="11"/>
  <c r="AG26" i="11"/>
  <c r="AI26" i="11"/>
  <c r="AJ26" i="11"/>
  <c r="AL26" i="11"/>
  <c r="AM26" i="11"/>
  <c r="AO26" i="11"/>
  <c r="AR26" i="11"/>
  <c r="AS26" i="11"/>
  <c r="AU26" i="11"/>
  <c r="AW26" i="11"/>
  <c r="AX26" i="11"/>
  <c r="AY26" i="11"/>
  <c r="BA26" i="11"/>
  <c r="BB26" i="11"/>
  <c r="BD26" i="11"/>
  <c r="BE26" i="11"/>
  <c r="E26" i="11"/>
  <c r="F17" i="11"/>
  <c r="H17" i="11"/>
  <c r="I17" i="11"/>
  <c r="K17" i="11"/>
  <c r="L17" i="11"/>
  <c r="N17" i="11"/>
  <c r="O17" i="11"/>
  <c r="Q17" i="11"/>
  <c r="R17" i="11"/>
  <c r="T17" i="11"/>
  <c r="U17" i="1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R17" i="11"/>
  <c r="AS17" i="11"/>
  <c r="AU17" i="11"/>
  <c r="AW17" i="11"/>
  <c r="BA17" i="11"/>
  <c r="BB17" i="11"/>
  <c r="BD17" i="11"/>
  <c r="BE17" i="11"/>
  <c r="E17" i="11"/>
  <c r="B26" i="11" l="1"/>
  <c r="B58" i="11"/>
  <c r="C58" i="11"/>
  <c r="C97" i="11"/>
  <c r="B102" i="11"/>
  <c r="C102" i="11"/>
  <c r="B97" i="11"/>
  <c r="B75" i="11"/>
  <c r="C75" i="11"/>
  <c r="B40" i="11"/>
  <c r="C40" i="11"/>
  <c r="C17" i="11"/>
  <c r="C81" i="11"/>
  <c r="B81" i="11"/>
  <c r="C54" i="11"/>
  <c r="B54" i="11"/>
  <c r="C26" i="11"/>
  <c r="B17" i="11"/>
  <c r="AE26" i="11"/>
  <c r="AE54" i="11"/>
  <c r="AE58" i="11"/>
  <c r="V26" i="11"/>
  <c r="V75" i="11"/>
  <c r="M102" i="11"/>
  <c r="AQ26" i="11"/>
  <c r="P54" i="11"/>
  <c r="AB58" i="11"/>
  <c r="AZ58" i="11"/>
  <c r="M40" i="11"/>
  <c r="BC54" i="11"/>
  <c r="Y54" i="11"/>
  <c r="P81" i="11"/>
  <c r="S97" i="11"/>
  <c r="V40" i="11"/>
  <c r="M75" i="11"/>
  <c r="AW81" i="11"/>
  <c r="AZ97" i="11"/>
  <c r="BC81" i="11"/>
  <c r="BF97" i="11"/>
  <c r="BF58" i="11"/>
  <c r="AW54" i="11"/>
  <c r="J97" i="11"/>
  <c r="J26" i="11"/>
  <c r="Y40" i="11"/>
  <c r="P40" i="11"/>
  <c r="BF54" i="11"/>
  <c r="AZ54" i="11"/>
  <c r="AB54" i="11"/>
  <c r="S58" i="11"/>
  <c r="J58" i="11"/>
  <c r="Y75" i="11"/>
  <c r="P75" i="11"/>
  <c r="BF81" i="11"/>
  <c r="AZ81" i="11"/>
  <c r="AB81" i="11"/>
  <c r="V97" i="11"/>
  <c r="M97" i="11"/>
  <c r="BC102" i="11"/>
  <c r="Y102" i="11"/>
  <c r="P102" i="11"/>
  <c r="S17" i="11"/>
  <c r="J17" i="11"/>
  <c r="BC17" i="11"/>
  <c r="M26" i="11"/>
  <c r="BC40" i="11"/>
  <c r="AB40" i="11"/>
  <c r="S54" i="11"/>
  <c r="J54" i="11"/>
  <c r="AT58" i="11"/>
  <c r="V58" i="11"/>
  <c r="M58" i="11"/>
  <c r="BC75" i="11"/>
  <c r="AB75" i="11"/>
  <c r="S81" i="11"/>
  <c r="J81" i="11"/>
  <c r="Y97" i="11"/>
  <c r="P97" i="11"/>
  <c r="BF102" i="11"/>
  <c r="AB102" i="11"/>
  <c r="G81" i="11"/>
  <c r="G26" i="11"/>
  <c r="G58" i="11"/>
  <c r="BF17" i="11"/>
  <c r="AZ17" i="11"/>
  <c r="AT26" i="11"/>
  <c r="BF40" i="11"/>
  <c r="AZ40" i="11"/>
  <c r="S40" i="11"/>
  <c r="J40" i="11"/>
  <c r="AT54" i="11"/>
  <c r="V54" i="11"/>
  <c r="M54" i="11"/>
  <c r="BC58" i="11"/>
  <c r="AW58" i="11"/>
  <c r="Y58" i="11"/>
  <c r="P58" i="11"/>
  <c r="BF75" i="11"/>
  <c r="AZ75" i="11"/>
  <c r="S75" i="11"/>
  <c r="J75" i="11"/>
  <c r="AT81" i="11"/>
  <c r="V81" i="11"/>
  <c r="M81" i="11"/>
  <c r="BC97" i="11"/>
  <c r="AB97" i="11"/>
  <c r="G97" i="11"/>
  <c r="S102" i="11"/>
  <c r="J102" i="11"/>
  <c r="BC26" i="11"/>
  <c r="AB26" i="11"/>
  <c r="AT75" i="11"/>
  <c r="G40" i="11"/>
  <c r="G17" i="11"/>
  <c r="Y17" i="11"/>
  <c r="P17" i="11"/>
  <c r="AB17" i="11"/>
  <c r="Y26" i="11"/>
  <c r="AT40" i="11"/>
  <c r="AT97" i="11"/>
  <c r="G54" i="11"/>
  <c r="G102" i="11"/>
  <c r="G75" i="11"/>
  <c r="AT17" i="11"/>
  <c r="V17" i="11"/>
  <c r="M17" i="11"/>
  <c r="BF26" i="11"/>
  <c r="AZ26" i="11"/>
  <c r="S26" i="11"/>
  <c r="AT102" i="11"/>
  <c r="Y81" i="11"/>
  <c r="D172" i="11"/>
  <c r="D197" i="11"/>
  <c r="D184" i="11"/>
  <c r="D160" i="11"/>
  <c r="D149" i="11"/>
  <c r="D114" i="11"/>
  <c r="D137" i="11"/>
  <c r="D123" i="11"/>
  <c r="F13" i="11"/>
  <c r="H13" i="11"/>
  <c r="H10" i="11" s="1"/>
  <c r="I13" i="11"/>
  <c r="I10" i="11" s="1"/>
  <c r="K13" i="11"/>
  <c r="K10" i="11" s="1"/>
  <c r="L13" i="11"/>
  <c r="L10" i="11" s="1"/>
  <c r="N13" i="11"/>
  <c r="N10" i="11" s="1"/>
  <c r="O13" i="11"/>
  <c r="O10" i="11" s="1"/>
  <c r="Q13" i="11"/>
  <c r="Q10" i="11" s="1"/>
  <c r="R13" i="11"/>
  <c r="R10" i="11" s="1"/>
  <c r="T13" i="11"/>
  <c r="T10" i="11" s="1"/>
  <c r="U13" i="11"/>
  <c r="U10" i="11" s="1"/>
  <c r="W13" i="11"/>
  <c r="W10" i="11" s="1"/>
  <c r="X13" i="11"/>
  <c r="X10" i="11" s="1"/>
  <c r="Z13" i="11"/>
  <c r="Z10" i="11" s="1"/>
  <c r="AA13" i="11"/>
  <c r="AA10" i="11" s="1"/>
  <c r="AC13" i="11"/>
  <c r="AC10" i="11" s="1"/>
  <c r="AD13" i="11"/>
  <c r="AD10" i="11" s="1"/>
  <c r="AF13" i="11"/>
  <c r="AG13" i="11"/>
  <c r="AG10" i="11" s="1"/>
  <c r="AI13" i="11"/>
  <c r="AJ13" i="11"/>
  <c r="AL13" i="11"/>
  <c r="AL10" i="11" s="1"/>
  <c r="AM13" i="11"/>
  <c r="AM10" i="11" s="1"/>
  <c r="AO13" i="11"/>
  <c r="AO10" i="11" s="1"/>
  <c r="AR13" i="11"/>
  <c r="AS13" i="11"/>
  <c r="AS10" i="11" s="1"/>
  <c r="AU13" i="11"/>
  <c r="AU10" i="11" s="1"/>
  <c r="AW13" i="11"/>
  <c r="AX13" i="11"/>
  <c r="AX10" i="11" s="1"/>
  <c r="AY13" i="11"/>
  <c r="AY10" i="11" s="1"/>
  <c r="BA13" i="11"/>
  <c r="BA10" i="11" s="1"/>
  <c r="BB13" i="11"/>
  <c r="BB10" i="11" s="1"/>
  <c r="BD13" i="11"/>
  <c r="BD10" i="11" s="1"/>
  <c r="BE13" i="11"/>
  <c r="BE10" i="11" s="1"/>
  <c r="E13" i="11"/>
  <c r="I11" i="8"/>
  <c r="I12" i="8"/>
  <c r="I13" i="8"/>
  <c r="H11" i="8"/>
  <c r="H12" i="8"/>
  <c r="H13" i="8"/>
  <c r="H306" i="8"/>
  <c r="J306" i="8" s="1"/>
  <c r="H309" i="8"/>
  <c r="H310" i="8"/>
  <c r="J310" i="8" s="1"/>
  <c r="AX146" i="10"/>
  <c r="AY146" i="10"/>
  <c r="BM11" i="10"/>
  <c r="BN11" i="10"/>
  <c r="DD389" i="10"/>
  <c r="DC389" i="10"/>
  <c r="DD382" i="10"/>
  <c r="DC382" i="10"/>
  <c r="DD373" i="10"/>
  <c r="DC373" i="10"/>
  <c r="DD360" i="10"/>
  <c r="DC360" i="10"/>
  <c r="DD353" i="10"/>
  <c r="DC353" i="10"/>
  <c r="DD344" i="10"/>
  <c r="DC344" i="10"/>
  <c r="DD335" i="10"/>
  <c r="DC335" i="10"/>
  <c r="DD325" i="10"/>
  <c r="DC325" i="10"/>
  <c r="DD316" i="10"/>
  <c r="DC316" i="10"/>
  <c r="DD308" i="10"/>
  <c r="DC308" i="10"/>
  <c r="DD298" i="10"/>
  <c r="DC298" i="10"/>
  <c r="DD287" i="10"/>
  <c r="DC287" i="10"/>
  <c r="DD277" i="10"/>
  <c r="DC277" i="10"/>
  <c r="DD269" i="10"/>
  <c r="DC269" i="10"/>
  <c r="DD255" i="10"/>
  <c r="DC255" i="10"/>
  <c r="DD242" i="10"/>
  <c r="DC242" i="10"/>
  <c r="DD229" i="10"/>
  <c r="DC229" i="10"/>
  <c r="DD222" i="10"/>
  <c r="DC222" i="10"/>
  <c r="DD213" i="10"/>
  <c r="DC213" i="10"/>
  <c r="DD201" i="10"/>
  <c r="DC201" i="10"/>
  <c r="DE197" i="10"/>
  <c r="DD197" i="10"/>
  <c r="DC197" i="10"/>
  <c r="DD183" i="10"/>
  <c r="DC183" i="10"/>
  <c r="DD170" i="10"/>
  <c r="DC170" i="10"/>
  <c r="DD157" i="10"/>
  <c r="DC157" i="10"/>
  <c r="DD146" i="10"/>
  <c r="DC146" i="10"/>
  <c r="DD135" i="10"/>
  <c r="DC135" i="10"/>
  <c r="DD122" i="10"/>
  <c r="DC122" i="10"/>
  <c r="DD113" i="10"/>
  <c r="DC113" i="10"/>
  <c r="DD101" i="10"/>
  <c r="DC101" i="10"/>
  <c r="DD96" i="10"/>
  <c r="DC96" i="10"/>
  <c r="DD79" i="10"/>
  <c r="DC79" i="10"/>
  <c r="DD73" i="10"/>
  <c r="DC73" i="10"/>
  <c r="DD55" i="10"/>
  <c r="DC55" i="10"/>
  <c r="DD50" i="10"/>
  <c r="DC50" i="10"/>
  <c r="DD38" i="10"/>
  <c r="DC38" i="10"/>
  <c r="DD24" i="10"/>
  <c r="DC24" i="10"/>
  <c r="DD15" i="10"/>
  <c r="DC15" i="10"/>
  <c r="DD11" i="10"/>
  <c r="DC11" i="10"/>
  <c r="C13" i="11" l="1"/>
  <c r="AI10" i="11"/>
  <c r="B13" i="11"/>
  <c r="F10" i="11"/>
  <c r="E10" i="11"/>
  <c r="DE122" i="10"/>
  <c r="J13" i="8"/>
  <c r="DE79" i="10"/>
  <c r="AF10" i="11"/>
  <c r="AJ10" i="11"/>
  <c r="DE101" i="10"/>
  <c r="DE24" i="10"/>
  <c r="DE113" i="10"/>
  <c r="DE298" i="10"/>
  <c r="DE222" i="10"/>
  <c r="DE269" i="10"/>
  <c r="DE308" i="10"/>
  <c r="DE373" i="10"/>
  <c r="DE50" i="10"/>
  <c r="DE353" i="10"/>
  <c r="DE335" i="10"/>
  <c r="DE11" i="10"/>
  <c r="DE201" i="10"/>
  <c r="DE242" i="10"/>
  <c r="AR10" i="11"/>
  <c r="AR394" i="11" s="1"/>
  <c r="DE325" i="10"/>
  <c r="DE38" i="10"/>
  <c r="DE146" i="10"/>
  <c r="DE382" i="10"/>
  <c r="DE287" i="10"/>
  <c r="DE96" i="10"/>
  <c r="DE170" i="10"/>
  <c r="DE389" i="10"/>
  <c r="DE157" i="10"/>
  <c r="DE15" i="10"/>
  <c r="DE229" i="10"/>
  <c r="DE360" i="10"/>
  <c r="DE55" i="10"/>
  <c r="DE135" i="10"/>
  <c r="DE183" i="10"/>
  <c r="DE213" i="10"/>
  <c r="DE344" i="10"/>
  <c r="DE73" i="10"/>
  <c r="DE316" i="10"/>
  <c r="DE277" i="10"/>
  <c r="DE255" i="10"/>
  <c r="DD8" i="10"/>
  <c r="DD395" i="10" s="1"/>
  <c r="E45" i="7" s="1"/>
  <c r="DC8" i="10"/>
  <c r="DC395" i="10" s="1"/>
  <c r="D45" i="7" s="1"/>
  <c r="BC10" i="11"/>
  <c r="BC13" i="11"/>
  <c r="AB10" i="11"/>
  <c r="AB13" i="11"/>
  <c r="G13" i="11"/>
  <c r="Y10" i="11"/>
  <c r="Y13" i="11"/>
  <c r="P10" i="11"/>
  <c r="P13" i="11"/>
  <c r="AT13" i="11"/>
  <c r="M10" i="11"/>
  <c r="M13" i="11"/>
  <c r="AZ13" i="11"/>
  <c r="S10" i="11"/>
  <c r="S13" i="11"/>
  <c r="J10" i="11"/>
  <c r="J13" i="11"/>
  <c r="V10" i="11"/>
  <c r="V13" i="11"/>
  <c r="BF13" i="11"/>
  <c r="AN10" i="11"/>
  <c r="AQ10" i="11"/>
  <c r="AE10" i="11"/>
  <c r="AW10" i="11"/>
  <c r="D81" i="11"/>
  <c r="D97" i="11"/>
  <c r="D102" i="11"/>
  <c r="D75" i="11"/>
  <c r="D58" i="11"/>
  <c r="D40" i="11"/>
  <c r="D54" i="11"/>
  <c r="D26" i="11"/>
  <c r="D17" i="11"/>
  <c r="CY278" i="10"/>
  <c r="CY97" i="10"/>
  <c r="AN256" i="10"/>
  <c r="AN214" i="10"/>
  <c r="AN198" i="10"/>
  <c r="C10" i="11" l="1"/>
  <c r="B10" i="11"/>
  <c r="AK10" i="11"/>
  <c r="AT10" i="11"/>
  <c r="AH10" i="11"/>
  <c r="F45" i="7"/>
  <c r="AZ10" i="11"/>
  <c r="AS394" i="11"/>
  <c r="AT394" i="11" s="1"/>
  <c r="G10" i="11"/>
  <c r="BF10" i="11"/>
  <c r="D13" i="11"/>
  <c r="DE8" i="10"/>
  <c r="DE395" i="10"/>
  <c r="AK345" i="10"/>
  <c r="AK270" i="10"/>
  <c r="AK256" i="10"/>
  <c r="AK230" i="10"/>
  <c r="AK223" i="10"/>
  <c r="AK214" i="10"/>
  <c r="AK171" i="10"/>
  <c r="AK56" i="10"/>
  <c r="H43" i="8"/>
  <c r="E38" i="10"/>
  <c r="F38" i="10"/>
  <c r="H38" i="10"/>
  <c r="I38" i="10"/>
  <c r="W38" i="10"/>
  <c r="X38" i="10"/>
  <c r="Z38" i="10"/>
  <c r="AA38" i="10"/>
  <c r="AC38" i="10"/>
  <c r="AD38" i="10"/>
  <c r="AI38" i="10"/>
  <c r="AJ38" i="10"/>
  <c r="AL38" i="10"/>
  <c r="AM38" i="10"/>
  <c r="AU38" i="10"/>
  <c r="AV38" i="10"/>
  <c r="AX38" i="10"/>
  <c r="AY38" i="10"/>
  <c r="BA38" i="10"/>
  <c r="BB38" i="10"/>
  <c r="BD38" i="10"/>
  <c r="BE38" i="10"/>
  <c r="BG38" i="10"/>
  <c r="BH38" i="10"/>
  <c r="BM38" i="10"/>
  <c r="BN38" i="10"/>
  <c r="BS38" i="10"/>
  <c r="BT38" i="10"/>
  <c r="BU38" i="10"/>
  <c r="BV38" i="10"/>
  <c r="BW38" i="10"/>
  <c r="BY38" i="10"/>
  <c r="BZ38" i="10"/>
  <c r="CE38" i="10"/>
  <c r="CF38" i="10"/>
  <c r="CH38" i="10"/>
  <c r="CI38" i="10"/>
  <c r="CK38" i="10"/>
  <c r="CL38" i="10"/>
  <c r="CN38" i="10"/>
  <c r="CO38" i="10"/>
  <c r="CQ38" i="10"/>
  <c r="CR38" i="10"/>
  <c r="CW38" i="10"/>
  <c r="CX38" i="10"/>
  <c r="DA38" i="10"/>
  <c r="DB38" i="10" l="1"/>
  <c r="CP38" i="10"/>
  <c r="D10" i="11"/>
  <c r="CY38" i="10"/>
  <c r="BF38" i="10"/>
  <c r="BO38" i="10"/>
  <c r="AK38" i="10"/>
  <c r="BC38" i="10"/>
  <c r="Y38" i="10"/>
  <c r="J43" i="8"/>
  <c r="D394" i="10" l="1"/>
  <c r="BA229" i="10"/>
  <c r="E382" i="10"/>
  <c r="F382" i="10"/>
  <c r="H382" i="10"/>
  <c r="I382" i="10"/>
  <c r="W382" i="10"/>
  <c r="X382" i="10"/>
  <c r="Z382" i="10"/>
  <c r="AA382" i="10"/>
  <c r="AC382" i="10"/>
  <c r="AD382" i="10"/>
  <c r="AE382" i="10"/>
  <c r="AF382" i="10"/>
  <c r="AG382" i="10"/>
  <c r="AI382" i="10"/>
  <c r="AJ382" i="10"/>
  <c r="AL382" i="10"/>
  <c r="AM382" i="10"/>
  <c r="AU382" i="10"/>
  <c r="AV382" i="10"/>
  <c r="AW382" i="10"/>
  <c r="BA382" i="10"/>
  <c r="BB382" i="10"/>
  <c r="BD382" i="10"/>
  <c r="BE382" i="10"/>
  <c r="BG382" i="10"/>
  <c r="BH382" i="10"/>
  <c r="BM382" i="10"/>
  <c r="BN382" i="10"/>
  <c r="BS382" i="10"/>
  <c r="BT382" i="10"/>
  <c r="BV382" i="10"/>
  <c r="BW382" i="10"/>
  <c r="BX382" i="10" s="1"/>
  <c r="BY382" i="10"/>
  <c r="BZ382" i="10"/>
  <c r="CA382" i="10"/>
  <c r="CE382" i="10"/>
  <c r="CF382" i="10"/>
  <c r="CH382" i="10"/>
  <c r="CI382" i="10"/>
  <c r="CJ382" i="10"/>
  <c r="CK382" i="10"/>
  <c r="CL382" i="10"/>
  <c r="CN382" i="10"/>
  <c r="CO382" i="10"/>
  <c r="CQ382" i="10"/>
  <c r="CR382" i="10"/>
  <c r="CS382" i="10"/>
  <c r="CW382" i="10"/>
  <c r="CX382" i="10"/>
  <c r="E373" i="10"/>
  <c r="F373" i="10"/>
  <c r="H373" i="10"/>
  <c r="I373" i="10"/>
  <c r="J373" i="10"/>
  <c r="W373" i="10"/>
  <c r="X373" i="10"/>
  <c r="Z373" i="10"/>
  <c r="AA373" i="10"/>
  <c r="AB373" i="10"/>
  <c r="AC373" i="10"/>
  <c r="AD373" i="10"/>
  <c r="AE373" i="10"/>
  <c r="AF373" i="10"/>
  <c r="AG373" i="10"/>
  <c r="AI373" i="10"/>
  <c r="AJ373" i="10"/>
  <c r="AL373" i="10"/>
  <c r="AM373" i="10"/>
  <c r="AN373" i="10"/>
  <c r="AU373" i="10"/>
  <c r="AV373" i="10"/>
  <c r="AW373" i="10"/>
  <c r="AX373" i="10"/>
  <c r="AY373" i="10"/>
  <c r="BA373" i="10"/>
  <c r="BB373" i="10"/>
  <c r="BD373" i="10"/>
  <c r="BE373" i="10"/>
  <c r="BG373" i="10"/>
  <c r="BH373" i="10"/>
  <c r="BI373" i="10"/>
  <c r="BM373" i="10"/>
  <c r="BN373" i="10"/>
  <c r="BS373" i="10"/>
  <c r="BT373" i="10"/>
  <c r="BV373" i="10"/>
  <c r="BW373" i="10"/>
  <c r="BY373" i="10"/>
  <c r="BZ373" i="10"/>
  <c r="CA373" i="10"/>
  <c r="CE373" i="10"/>
  <c r="CF373" i="10"/>
  <c r="CG373" i="10"/>
  <c r="CH373" i="10"/>
  <c r="CI373" i="10"/>
  <c r="CJ373" i="10"/>
  <c r="CK373" i="10"/>
  <c r="CL373" i="10"/>
  <c r="CN373" i="10"/>
  <c r="CO373" i="10"/>
  <c r="CQ373" i="10"/>
  <c r="CR373" i="10"/>
  <c r="CS373" i="10"/>
  <c r="CW373" i="10"/>
  <c r="CX373" i="10"/>
  <c r="CZ373" i="10"/>
  <c r="DA373" i="10"/>
  <c r="E360" i="10"/>
  <c r="F360" i="10"/>
  <c r="G360" i="10"/>
  <c r="H360" i="10"/>
  <c r="I360" i="10"/>
  <c r="J360" i="10"/>
  <c r="W360" i="10"/>
  <c r="X360" i="10"/>
  <c r="Z360" i="10"/>
  <c r="AA360" i="10"/>
  <c r="AB360" i="10"/>
  <c r="AC360" i="10"/>
  <c r="AD360" i="10"/>
  <c r="AE360" i="10"/>
  <c r="AF360" i="10"/>
  <c r="AG360" i="10"/>
  <c r="AI360" i="10"/>
  <c r="AJ360" i="10"/>
  <c r="AU360" i="10"/>
  <c r="AV360" i="10"/>
  <c r="AW360" i="10"/>
  <c r="AX360" i="10"/>
  <c r="AY360" i="10"/>
  <c r="BA360" i="10"/>
  <c r="BB360" i="10"/>
  <c r="BD360" i="10"/>
  <c r="BE360" i="10"/>
  <c r="BG360" i="10"/>
  <c r="BH360" i="10"/>
  <c r="BI360" i="10"/>
  <c r="BM360" i="10"/>
  <c r="BN360" i="10"/>
  <c r="BS360" i="10"/>
  <c r="BT360" i="10"/>
  <c r="BU360" i="10"/>
  <c r="BV360" i="10"/>
  <c r="BW360" i="10"/>
  <c r="BX360" i="10"/>
  <c r="BY360" i="10"/>
  <c r="BZ360" i="10"/>
  <c r="CA360" i="10"/>
  <c r="CE360" i="10"/>
  <c r="CF360" i="10"/>
  <c r="CG360" i="10"/>
  <c r="CH360" i="10"/>
  <c r="CI360" i="10"/>
  <c r="CJ360" i="10"/>
  <c r="CK360" i="10"/>
  <c r="CL360" i="10"/>
  <c r="CN360" i="10"/>
  <c r="CO360" i="10"/>
  <c r="CQ360" i="10"/>
  <c r="CR360" i="10"/>
  <c r="CS360" i="10"/>
  <c r="CW360" i="10"/>
  <c r="CX360" i="10"/>
  <c r="E353" i="10"/>
  <c r="F353" i="10"/>
  <c r="H353" i="10"/>
  <c r="I353" i="10"/>
  <c r="J353" i="10"/>
  <c r="W353" i="10"/>
  <c r="X353" i="10"/>
  <c r="Y353" i="10"/>
  <c r="Z353" i="10"/>
  <c r="AA353" i="10"/>
  <c r="AB353" i="10"/>
  <c r="AC353" i="10"/>
  <c r="AD353" i="10"/>
  <c r="AE353" i="10"/>
  <c r="AF353" i="10"/>
  <c r="AG353" i="10"/>
  <c r="AH353" i="10"/>
  <c r="AL353" i="10"/>
  <c r="AM353" i="10"/>
  <c r="AU353" i="10"/>
  <c r="AV353" i="10"/>
  <c r="AW353" i="10"/>
  <c r="AX353" i="10"/>
  <c r="AY353" i="10"/>
  <c r="BA353" i="10"/>
  <c r="BB353" i="10"/>
  <c r="BD353" i="10"/>
  <c r="BE353" i="10"/>
  <c r="BG353" i="10"/>
  <c r="BH353" i="10"/>
  <c r="BI353" i="10"/>
  <c r="BM353" i="10"/>
  <c r="BN353" i="10"/>
  <c r="BS353" i="10"/>
  <c r="BT353" i="10"/>
  <c r="BU353" i="10"/>
  <c r="BV353" i="10"/>
  <c r="BW353" i="10"/>
  <c r="BX353" i="10"/>
  <c r="BY353" i="10"/>
  <c r="BZ353" i="10"/>
  <c r="CA353" i="10"/>
  <c r="CE353" i="10"/>
  <c r="CF353" i="10"/>
  <c r="CG353" i="10"/>
  <c r="CH353" i="10"/>
  <c r="CI353" i="10"/>
  <c r="CJ353" i="10"/>
  <c r="CK353" i="10"/>
  <c r="CL353" i="10"/>
  <c r="CM353" i="10"/>
  <c r="CQ353" i="10"/>
  <c r="CR353" i="10"/>
  <c r="CS353" i="10"/>
  <c r="CW353" i="10"/>
  <c r="CX353" i="10"/>
  <c r="CZ353" i="10"/>
  <c r="DA353" i="10"/>
  <c r="E344" i="10"/>
  <c r="F344" i="10"/>
  <c r="G344" i="10" s="1"/>
  <c r="H344" i="10"/>
  <c r="I344" i="10"/>
  <c r="W344" i="10"/>
  <c r="X344" i="10"/>
  <c r="Z344" i="10"/>
  <c r="AA344" i="10"/>
  <c r="AB344" i="10"/>
  <c r="AC344" i="10"/>
  <c r="AD344" i="10"/>
  <c r="AE344" i="10"/>
  <c r="AI344" i="10"/>
  <c r="AJ344" i="10"/>
  <c r="AL344" i="10"/>
  <c r="AM344" i="10"/>
  <c r="AU344" i="10"/>
  <c r="AV344" i="10"/>
  <c r="AW344" i="10"/>
  <c r="AX344" i="10"/>
  <c r="AY344" i="10"/>
  <c r="BA344" i="10"/>
  <c r="BB344" i="10"/>
  <c r="BD344" i="10"/>
  <c r="BE344" i="10"/>
  <c r="BG344" i="10"/>
  <c r="BH344" i="10"/>
  <c r="BI344" i="10"/>
  <c r="BM344" i="10"/>
  <c r="BN344" i="10"/>
  <c r="BS344" i="10"/>
  <c r="BT344" i="10"/>
  <c r="BU344" i="10"/>
  <c r="BV344" i="10"/>
  <c r="BW344" i="10"/>
  <c r="BX344" i="10"/>
  <c r="BY344" i="10"/>
  <c r="BZ344" i="10"/>
  <c r="CA344" i="10"/>
  <c r="CH344" i="10"/>
  <c r="CI344" i="10"/>
  <c r="CJ344" i="10"/>
  <c r="CK344" i="10"/>
  <c r="CL344" i="10"/>
  <c r="CN344" i="10"/>
  <c r="CO344" i="10"/>
  <c r="CQ344" i="10"/>
  <c r="CR344" i="10"/>
  <c r="CS344" i="10"/>
  <c r="CW344" i="10"/>
  <c r="CX344" i="10"/>
  <c r="CZ344" i="10"/>
  <c r="DA344" i="10"/>
  <c r="E335" i="10"/>
  <c r="F335" i="10"/>
  <c r="G335" i="10" s="1"/>
  <c r="H335" i="10"/>
  <c r="I335" i="10"/>
  <c r="J335" i="10"/>
  <c r="W335" i="10"/>
  <c r="X335" i="10"/>
  <c r="Z335" i="10"/>
  <c r="AA335" i="10"/>
  <c r="AC335" i="10"/>
  <c r="AD335" i="10"/>
  <c r="AE335" i="10"/>
  <c r="AF335" i="10"/>
  <c r="AG335" i="10"/>
  <c r="AL335" i="10"/>
  <c r="AM335" i="10"/>
  <c r="AU335" i="10"/>
  <c r="AV335" i="10"/>
  <c r="AW335" i="10"/>
  <c r="AX335" i="10"/>
  <c r="AY335" i="10"/>
  <c r="BA335" i="10"/>
  <c r="BB335" i="10"/>
  <c r="BD335" i="10"/>
  <c r="BE335" i="10"/>
  <c r="BG335" i="10"/>
  <c r="BH335" i="10"/>
  <c r="BM335" i="10"/>
  <c r="BN335" i="10"/>
  <c r="BS335" i="10"/>
  <c r="BT335" i="10"/>
  <c r="BV335" i="10"/>
  <c r="BW335" i="10"/>
  <c r="BY335" i="10"/>
  <c r="BZ335" i="10"/>
  <c r="CA335" i="10"/>
  <c r="CE335" i="10"/>
  <c r="CF335" i="10"/>
  <c r="CH335" i="10"/>
  <c r="CI335" i="10"/>
  <c r="CJ335" i="10"/>
  <c r="CK335" i="10"/>
  <c r="CL335" i="10"/>
  <c r="CN335" i="10"/>
  <c r="CO335" i="10"/>
  <c r="CQ335" i="10"/>
  <c r="CR335" i="10"/>
  <c r="CS335" i="10"/>
  <c r="CW335" i="10"/>
  <c r="CX335" i="10"/>
  <c r="CZ335" i="10"/>
  <c r="DA335" i="10"/>
  <c r="BI382" i="10" l="1"/>
  <c r="AK360" i="10"/>
  <c r="CG335" i="10"/>
  <c r="AN335" i="10"/>
  <c r="AN353" i="10"/>
  <c r="AH373" i="10"/>
  <c r="CP382" i="10"/>
  <c r="CP360" i="10"/>
  <c r="CP344" i="10"/>
  <c r="BO353" i="10"/>
  <c r="CP335" i="10"/>
  <c r="Y335" i="10"/>
  <c r="BC373" i="10"/>
  <c r="BC335" i="10"/>
  <c r="BU382" i="10"/>
  <c r="AB382" i="10"/>
  <c r="DB373" i="10"/>
  <c r="DB353" i="10"/>
  <c r="DB344" i="10"/>
  <c r="DB335" i="10"/>
  <c r="Y360" i="10"/>
  <c r="Y382" i="10"/>
  <c r="Y344" i="10"/>
  <c r="Y373" i="10"/>
  <c r="AN382" i="10"/>
  <c r="AK382" i="10"/>
  <c r="CS9" i="10"/>
  <c r="CY373" i="10"/>
  <c r="CY382" i="10"/>
  <c r="BO373" i="10"/>
  <c r="AW9" i="10"/>
  <c r="BC353" i="10"/>
  <c r="BF360" i="10"/>
  <c r="CJ10" i="10"/>
  <c r="CY360" i="10"/>
  <c r="J9" i="10"/>
  <c r="CY335" i="10"/>
  <c r="CY344" i="10"/>
  <c r="CY353" i="10"/>
  <c r="BO360" i="10"/>
  <c r="BO344" i="10"/>
  <c r="BO9" i="10"/>
  <c r="G9" i="10"/>
  <c r="CY9" i="10"/>
  <c r="BC10" i="10"/>
  <c r="BC382" i="10"/>
  <c r="Y9" i="10"/>
  <c r="AN9" i="10"/>
  <c r="AK9" i="10"/>
  <c r="BO382" i="10"/>
  <c r="AH9" i="10"/>
  <c r="AE9" i="10"/>
  <c r="AE10" i="10"/>
  <c r="BI9" i="10"/>
  <c r="BX10" i="10"/>
  <c r="BU10" i="10"/>
  <c r="CG10" i="10"/>
  <c r="BF9" i="10"/>
  <c r="BF344" i="10"/>
  <c r="BF382" i="10"/>
  <c r="BC360" i="10"/>
  <c r="BF353" i="10"/>
  <c r="BC344" i="10"/>
  <c r="AK344" i="10"/>
  <c r="BO335" i="10"/>
  <c r="BF335" i="10"/>
  <c r="E325" i="10"/>
  <c r="F325" i="10"/>
  <c r="H325" i="10"/>
  <c r="I325" i="10"/>
  <c r="J325" i="10"/>
  <c r="W325" i="10"/>
  <c r="X325" i="10"/>
  <c r="Z325" i="10"/>
  <c r="AA325" i="10"/>
  <c r="AB325" i="10"/>
  <c r="AC325" i="10"/>
  <c r="AD325" i="10"/>
  <c r="AE325" i="10"/>
  <c r="AF325" i="10"/>
  <c r="AG325" i="10"/>
  <c r="AI325" i="10"/>
  <c r="AJ325" i="10"/>
  <c r="AL325" i="10"/>
  <c r="AM325" i="10"/>
  <c r="AU325" i="10"/>
  <c r="AV325" i="10"/>
  <c r="AW325" i="10"/>
  <c r="BA325" i="10"/>
  <c r="BB325" i="10"/>
  <c r="BD325" i="10"/>
  <c r="BE325" i="10"/>
  <c r="BG325" i="10"/>
  <c r="BH325" i="10"/>
  <c r="BI325" i="10"/>
  <c r="BM325" i="10"/>
  <c r="BN325" i="10"/>
  <c r="BS325" i="10"/>
  <c r="BT325" i="10"/>
  <c r="BU325" i="10"/>
  <c r="BV325" i="10"/>
  <c r="BW325" i="10"/>
  <c r="BX325" i="10"/>
  <c r="BY325" i="10"/>
  <c r="BZ325" i="10"/>
  <c r="CA325" i="10"/>
  <c r="CE325" i="10"/>
  <c r="CF325" i="10"/>
  <c r="CH325" i="10"/>
  <c r="CI325" i="10"/>
  <c r="CJ325" i="10"/>
  <c r="CK325" i="10"/>
  <c r="CL325" i="10"/>
  <c r="CN325" i="10"/>
  <c r="CO325" i="10"/>
  <c r="CP325" i="10"/>
  <c r="CQ325" i="10"/>
  <c r="CR325" i="10"/>
  <c r="CS325" i="10"/>
  <c r="CW325" i="10"/>
  <c r="CX325" i="10"/>
  <c r="E316" i="10"/>
  <c r="F316" i="10"/>
  <c r="H316" i="10"/>
  <c r="I316" i="10"/>
  <c r="J316" i="10" s="1"/>
  <c r="W316" i="10"/>
  <c r="X316" i="10"/>
  <c r="Z316" i="10"/>
  <c r="AA316" i="10"/>
  <c r="AC316" i="10"/>
  <c r="AD316" i="10"/>
  <c r="AE316" i="10"/>
  <c r="AF316" i="10"/>
  <c r="AG316" i="10"/>
  <c r="AI316" i="10"/>
  <c r="AJ316" i="10"/>
  <c r="AU316" i="10"/>
  <c r="AV316" i="10"/>
  <c r="AW316" i="10"/>
  <c r="AX316" i="10"/>
  <c r="AY316" i="10"/>
  <c r="BA316" i="10"/>
  <c r="BB316" i="10"/>
  <c r="BD316" i="10"/>
  <c r="BE316" i="10"/>
  <c r="BG316" i="10"/>
  <c r="BH316" i="10"/>
  <c r="BM316" i="10"/>
  <c r="BN316" i="10"/>
  <c r="BS316" i="10"/>
  <c r="BT316" i="10"/>
  <c r="BU316" i="10"/>
  <c r="BV316" i="10"/>
  <c r="BW316" i="10"/>
  <c r="BY316" i="10"/>
  <c r="BZ316" i="10"/>
  <c r="CA316" i="10"/>
  <c r="CE316" i="10"/>
  <c r="CF316" i="10"/>
  <c r="CG316" i="10"/>
  <c r="CH316" i="10"/>
  <c r="CI316" i="10"/>
  <c r="CJ316" i="10"/>
  <c r="CK316" i="10"/>
  <c r="CL316" i="10"/>
  <c r="CM316" i="10"/>
  <c r="CN316" i="10"/>
  <c r="CO316" i="10"/>
  <c r="CQ316" i="10"/>
  <c r="CR316" i="10"/>
  <c r="CS316" i="10"/>
  <c r="CW316" i="10"/>
  <c r="CX316" i="10"/>
  <c r="CZ316" i="10"/>
  <c r="DA316" i="10"/>
  <c r="AH316" i="10" l="1"/>
  <c r="AK325" i="10"/>
  <c r="BC316" i="10"/>
  <c r="BC325" i="10"/>
  <c r="CP316" i="10"/>
  <c r="DB316" i="10"/>
  <c r="AK316" i="10"/>
  <c r="Y316" i="10"/>
  <c r="Y325" i="10"/>
  <c r="CY325" i="10"/>
  <c r="CY316" i="10"/>
  <c r="D10" i="10"/>
  <c r="D9" i="10"/>
  <c r="D382" i="10"/>
  <c r="D373" i="10"/>
  <c r="D360" i="10"/>
  <c r="D344" i="10"/>
  <c r="D353" i="10"/>
  <c r="D335" i="10"/>
  <c r="H308" i="10"/>
  <c r="I308" i="10"/>
  <c r="J308" i="10"/>
  <c r="W308" i="10"/>
  <c r="X308" i="10"/>
  <c r="Z308" i="10"/>
  <c r="AA308" i="10"/>
  <c r="AC308" i="10"/>
  <c r="AD308" i="10"/>
  <c r="AE308" i="10"/>
  <c r="AI308" i="10"/>
  <c r="AJ308" i="10"/>
  <c r="AK308" i="10" s="1"/>
  <c r="AU308" i="10"/>
  <c r="AV308" i="10"/>
  <c r="AW308" i="10"/>
  <c r="BA308" i="10"/>
  <c r="BB308" i="10"/>
  <c r="BD308" i="10"/>
  <c r="BE308" i="10"/>
  <c r="BG308" i="10"/>
  <c r="BH308" i="10"/>
  <c r="BI308" i="10"/>
  <c r="BM308" i="10"/>
  <c r="BN308" i="10"/>
  <c r="BS308" i="10"/>
  <c r="BT308" i="10"/>
  <c r="BU308" i="10"/>
  <c r="BV308" i="10"/>
  <c r="BW308" i="10"/>
  <c r="BX308" i="10"/>
  <c r="BY308" i="10"/>
  <c r="BZ308" i="10"/>
  <c r="CA308" i="10"/>
  <c r="CE308" i="10"/>
  <c r="CF308" i="10"/>
  <c r="CG308" i="10"/>
  <c r="CH308" i="10"/>
  <c r="CI308" i="10"/>
  <c r="CJ308" i="10"/>
  <c r="CK308" i="10"/>
  <c r="CL308" i="10"/>
  <c r="CM308" i="10"/>
  <c r="CN308" i="10"/>
  <c r="CO308" i="10"/>
  <c r="CQ308" i="10"/>
  <c r="CR308" i="10"/>
  <c r="CS308" i="10"/>
  <c r="CW308" i="10"/>
  <c r="CX308" i="10"/>
  <c r="H298" i="10"/>
  <c r="I298" i="10"/>
  <c r="W298" i="10"/>
  <c r="X298" i="10"/>
  <c r="Y298" i="10"/>
  <c r="Z298" i="10"/>
  <c r="AA298" i="10"/>
  <c r="AB298" i="10"/>
  <c r="AC298" i="10"/>
  <c r="AD298" i="10"/>
  <c r="AE298" i="10"/>
  <c r="AF298" i="10"/>
  <c r="AG298" i="10"/>
  <c r="AH298" i="10" s="1"/>
  <c r="AI298" i="10"/>
  <c r="AJ298" i="10"/>
  <c r="AU298" i="10"/>
  <c r="AV298" i="10"/>
  <c r="AW298" i="10"/>
  <c r="AX298" i="10"/>
  <c r="AY298" i="10"/>
  <c r="BA298" i="10"/>
  <c r="BB298" i="10"/>
  <c r="BD298" i="10"/>
  <c r="BE298" i="10"/>
  <c r="BG298" i="10"/>
  <c r="BH298" i="10"/>
  <c r="BM298" i="10"/>
  <c r="BN298" i="10"/>
  <c r="BS298" i="10"/>
  <c r="BT298" i="10"/>
  <c r="BU298" i="10"/>
  <c r="BV298" i="10"/>
  <c r="BW298" i="10"/>
  <c r="BX298" i="10" s="1"/>
  <c r="BY298" i="10"/>
  <c r="BZ298" i="10"/>
  <c r="CA298" i="10"/>
  <c r="CE298" i="10"/>
  <c r="CF298" i="10"/>
  <c r="CG298" i="10"/>
  <c r="CH298" i="10"/>
  <c r="CI298" i="10"/>
  <c r="CJ298" i="10"/>
  <c r="CK298" i="10"/>
  <c r="CL298" i="10"/>
  <c r="CM298" i="10"/>
  <c r="CN298" i="10"/>
  <c r="CO298" i="10"/>
  <c r="CQ298" i="10"/>
  <c r="CR298" i="10"/>
  <c r="CS298" i="10"/>
  <c r="CW298" i="10"/>
  <c r="CX298" i="10"/>
  <c r="CZ298" i="10"/>
  <c r="DA298" i="10"/>
  <c r="E287" i="10"/>
  <c r="F287" i="10"/>
  <c r="H287" i="10"/>
  <c r="I287" i="10"/>
  <c r="W287" i="10"/>
  <c r="X287" i="10"/>
  <c r="Z287" i="10"/>
  <c r="AA287" i="10"/>
  <c r="AC287" i="10"/>
  <c r="AD287" i="10"/>
  <c r="AE287" i="10"/>
  <c r="AF287" i="10"/>
  <c r="AG287" i="10"/>
  <c r="AI287" i="10"/>
  <c r="AJ287" i="10"/>
  <c r="AL287" i="10"/>
  <c r="AM287" i="10"/>
  <c r="AN287" i="10" s="1"/>
  <c r="AU287" i="10"/>
  <c r="AV287" i="10"/>
  <c r="AW287" i="10"/>
  <c r="AX287" i="10"/>
  <c r="AY287" i="10"/>
  <c r="BA287" i="10"/>
  <c r="BB287" i="10"/>
  <c r="BD287" i="10"/>
  <c r="BE287" i="10"/>
  <c r="BG287" i="10"/>
  <c r="BH287" i="10"/>
  <c r="BI287" i="10"/>
  <c r="BM287" i="10"/>
  <c r="BN287" i="10"/>
  <c r="BS287" i="10"/>
  <c r="BT287" i="10"/>
  <c r="BU287" i="10"/>
  <c r="BV287" i="10"/>
  <c r="BW287" i="10"/>
  <c r="BY287" i="10"/>
  <c r="BZ287" i="10"/>
  <c r="CA287" i="10"/>
  <c r="CE287" i="10"/>
  <c r="CF287" i="10"/>
  <c r="CH287" i="10"/>
  <c r="CI287" i="10"/>
  <c r="CJ287" i="10"/>
  <c r="CK287" i="10"/>
  <c r="CL287" i="10"/>
  <c r="CN287" i="10"/>
  <c r="CO287" i="10"/>
  <c r="CQ287" i="10"/>
  <c r="CR287" i="10"/>
  <c r="CS287" i="10"/>
  <c r="CW287" i="10"/>
  <c r="CX287" i="10"/>
  <c r="CZ287" i="10"/>
  <c r="DA287" i="10"/>
  <c r="E277" i="10"/>
  <c r="F277" i="10"/>
  <c r="H277" i="10"/>
  <c r="I277" i="10"/>
  <c r="J277" i="10"/>
  <c r="W277" i="10"/>
  <c r="X277" i="10"/>
  <c r="Z277" i="10"/>
  <c r="AA277" i="10"/>
  <c r="AC277" i="10"/>
  <c r="AD277" i="10"/>
  <c r="AE277" i="10"/>
  <c r="AI277" i="10"/>
  <c r="AJ277" i="10"/>
  <c r="AU277" i="10"/>
  <c r="AV277" i="10"/>
  <c r="AW277" i="10"/>
  <c r="BA277" i="10"/>
  <c r="BB277" i="10"/>
  <c r="BD277" i="10"/>
  <c r="BE277" i="10"/>
  <c r="BG277" i="10"/>
  <c r="BH277" i="10"/>
  <c r="BI277" i="10" s="1"/>
  <c r="BM277" i="10"/>
  <c r="BN277" i="10"/>
  <c r="BS277" i="10"/>
  <c r="BT277" i="10"/>
  <c r="BU277" i="10"/>
  <c r="BV277" i="10"/>
  <c r="BW277" i="10"/>
  <c r="BX277" i="10"/>
  <c r="BY277" i="10"/>
  <c r="BZ277" i="10"/>
  <c r="CA277" i="10"/>
  <c r="CE277" i="10"/>
  <c r="CF277" i="10"/>
  <c r="CG277" i="10"/>
  <c r="CH277" i="10"/>
  <c r="CI277" i="10"/>
  <c r="CJ277" i="10"/>
  <c r="CK277" i="10"/>
  <c r="CL277" i="10"/>
  <c r="CN277" i="10"/>
  <c r="CO277" i="10"/>
  <c r="CQ277" i="10"/>
  <c r="CR277" i="10"/>
  <c r="CS277" i="10"/>
  <c r="CW277" i="10"/>
  <c r="CX277" i="10"/>
  <c r="E269" i="10"/>
  <c r="F269" i="10"/>
  <c r="G269" i="10"/>
  <c r="H269" i="10"/>
  <c r="I269" i="10"/>
  <c r="J269" i="10" s="1"/>
  <c r="W269" i="10"/>
  <c r="X269" i="10"/>
  <c r="Z269" i="10"/>
  <c r="AA269" i="10"/>
  <c r="AC269" i="10"/>
  <c r="AD269" i="10"/>
  <c r="AE269" i="10"/>
  <c r="AF269" i="10"/>
  <c r="AG269" i="10"/>
  <c r="AI269" i="10"/>
  <c r="AJ269" i="10"/>
  <c r="AL269" i="10"/>
  <c r="AM269" i="10"/>
  <c r="AN269" i="10"/>
  <c r="AU269" i="10"/>
  <c r="AV269" i="10"/>
  <c r="AW269" i="10"/>
  <c r="AX269" i="10"/>
  <c r="AY269" i="10"/>
  <c r="BA269" i="10"/>
  <c r="BB269" i="10"/>
  <c r="BD269" i="10"/>
  <c r="BE269" i="10"/>
  <c r="BG269" i="10"/>
  <c r="BH269" i="10"/>
  <c r="BI269" i="10"/>
  <c r="BM269" i="10"/>
  <c r="BN269" i="10"/>
  <c r="BS269" i="10"/>
  <c r="BT269" i="10"/>
  <c r="BV269" i="10"/>
  <c r="BW269" i="10"/>
  <c r="BX269" i="10"/>
  <c r="BY269" i="10"/>
  <c r="BZ269" i="10"/>
  <c r="CA269" i="10"/>
  <c r="CE269" i="10"/>
  <c r="CF269" i="10"/>
  <c r="CG269" i="10"/>
  <c r="CH269" i="10"/>
  <c r="CI269" i="10"/>
  <c r="CJ269" i="10"/>
  <c r="CK269" i="10"/>
  <c r="CL269" i="10"/>
  <c r="CN269" i="10"/>
  <c r="CO269" i="10"/>
  <c r="CQ269" i="10"/>
  <c r="CR269" i="10"/>
  <c r="CS269" i="10"/>
  <c r="CW269" i="10"/>
  <c r="CX269" i="10"/>
  <c r="CZ269" i="10"/>
  <c r="H255" i="10"/>
  <c r="I255" i="10"/>
  <c r="J255" i="10"/>
  <c r="W255" i="10"/>
  <c r="X255" i="10"/>
  <c r="Y255" i="10"/>
  <c r="Z255" i="10"/>
  <c r="AA255" i="10"/>
  <c r="AB255" i="10"/>
  <c r="AC255" i="10"/>
  <c r="AD255" i="10"/>
  <c r="AE255" i="10"/>
  <c r="AF255" i="10"/>
  <c r="AG255" i="10"/>
  <c r="AI255" i="10"/>
  <c r="AJ255" i="10"/>
  <c r="AL255" i="10"/>
  <c r="AM255" i="10"/>
  <c r="AU255" i="10"/>
  <c r="AV255" i="10"/>
  <c r="AW255" i="10"/>
  <c r="AY255" i="10"/>
  <c r="BA255" i="10"/>
  <c r="BB255" i="10"/>
  <c r="BD255" i="10"/>
  <c r="BE255" i="10"/>
  <c r="BG255" i="10"/>
  <c r="BH255" i="10"/>
  <c r="BI255" i="10"/>
  <c r="BM255" i="10"/>
  <c r="BN255" i="10"/>
  <c r="BS255" i="10"/>
  <c r="BT255" i="10"/>
  <c r="BV255" i="10"/>
  <c r="BW255" i="10"/>
  <c r="BX255" i="10"/>
  <c r="BY255" i="10"/>
  <c r="BZ255" i="10"/>
  <c r="CA255" i="10"/>
  <c r="CE255" i="10"/>
  <c r="CF255" i="10"/>
  <c r="CG255" i="10"/>
  <c r="CH255" i="10"/>
  <c r="CI255" i="10"/>
  <c r="CJ255" i="10"/>
  <c r="CK255" i="10"/>
  <c r="CL255" i="10"/>
  <c r="CN255" i="10"/>
  <c r="CO255" i="10"/>
  <c r="CQ255" i="10"/>
  <c r="CR255" i="10"/>
  <c r="CS255" i="10"/>
  <c r="CW255" i="10"/>
  <c r="CX255" i="10"/>
  <c r="E242" i="10"/>
  <c r="F242" i="10"/>
  <c r="H242" i="10"/>
  <c r="I242" i="10"/>
  <c r="W242" i="10"/>
  <c r="X242" i="10"/>
  <c r="Z242" i="10"/>
  <c r="AA242" i="10"/>
  <c r="AB242" i="10"/>
  <c r="AC242" i="10"/>
  <c r="AD242" i="10"/>
  <c r="AE242" i="10"/>
  <c r="AF242" i="10"/>
  <c r="AG242" i="10"/>
  <c r="AH242" i="10" s="1"/>
  <c r="AI242" i="10"/>
  <c r="AJ242" i="10"/>
  <c r="AK242" i="10"/>
  <c r="AU242" i="10"/>
  <c r="AV242" i="10"/>
  <c r="AW242" i="10"/>
  <c r="AY242" i="10"/>
  <c r="BA242" i="10"/>
  <c r="BB242" i="10"/>
  <c r="BD242" i="10"/>
  <c r="BE242" i="10"/>
  <c r="BG242" i="10"/>
  <c r="BH242" i="10"/>
  <c r="BI242" i="10"/>
  <c r="BM242" i="10"/>
  <c r="BN242" i="10"/>
  <c r="BS242" i="10"/>
  <c r="BT242" i="10"/>
  <c r="BU242" i="10"/>
  <c r="BV242" i="10"/>
  <c r="BW242" i="10"/>
  <c r="BX242" i="10"/>
  <c r="BY242" i="10"/>
  <c r="BZ242" i="10"/>
  <c r="CA242" i="10"/>
  <c r="CE242" i="10"/>
  <c r="CF242" i="10"/>
  <c r="CG242" i="10"/>
  <c r="CH242" i="10"/>
  <c r="CI242" i="10"/>
  <c r="CJ242" i="10"/>
  <c r="CK242" i="10"/>
  <c r="CL242" i="10"/>
  <c r="CN242" i="10"/>
  <c r="CO242" i="10"/>
  <c r="CQ242" i="10"/>
  <c r="CR242" i="10"/>
  <c r="CS242" i="10"/>
  <c r="CW242" i="10"/>
  <c r="CX242" i="10"/>
  <c r="CZ242" i="10"/>
  <c r="DA242" i="10"/>
  <c r="H229" i="10"/>
  <c r="I229" i="10"/>
  <c r="J229" i="10"/>
  <c r="W229" i="10"/>
  <c r="X229" i="10"/>
  <c r="Z229" i="10"/>
  <c r="AA229" i="10"/>
  <c r="AC229" i="10"/>
  <c r="AD229" i="10"/>
  <c r="AE229" i="10"/>
  <c r="AF229" i="10"/>
  <c r="AG229" i="10"/>
  <c r="AI229" i="10"/>
  <c r="AJ229" i="10"/>
  <c r="AU229" i="10"/>
  <c r="AV229" i="10"/>
  <c r="AW229" i="10"/>
  <c r="AX229" i="10"/>
  <c r="AY229" i="10"/>
  <c r="BB229" i="10"/>
  <c r="BC229" i="10" s="1"/>
  <c r="BD229" i="10"/>
  <c r="BE229" i="10"/>
  <c r="BG229" i="10"/>
  <c r="BH229" i="10"/>
  <c r="BI229" i="10"/>
  <c r="BM229" i="10"/>
  <c r="BN229" i="10"/>
  <c r="BS229" i="10"/>
  <c r="BT229" i="10"/>
  <c r="BU229" i="10" s="1"/>
  <c r="BV229" i="10"/>
  <c r="BW229" i="10"/>
  <c r="BX229" i="10"/>
  <c r="BY229" i="10"/>
  <c r="BZ229" i="10"/>
  <c r="CA229" i="10"/>
  <c r="CE229" i="10"/>
  <c r="CF229" i="10"/>
  <c r="CG229" i="10"/>
  <c r="CH229" i="10"/>
  <c r="CI229" i="10"/>
  <c r="CJ229" i="10"/>
  <c r="CK229" i="10"/>
  <c r="CL229" i="10"/>
  <c r="CN229" i="10"/>
  <c r="CO229" i="10"/>
  <c r="CP229" i="10"/>
  <c r="CQ229" i="10"/>
  <c r="CR229" i="10"/>
  <c r="CS229" i="10"/>
  <c r="CW229" i="10"/>
  <c r="CX229" i="10"/>
  <c r="CZ229" i="10"/>
  <c r="DA229" i="10"/>
  <c r="E222" i="10"/>
  <c r="F222" i="10"/>
  <c r="H222" i="10"/>
  <c r="I222" i="10"/>
  <c r="J222" i="10"/>
  <c r="W222" i="10"/>
  <c r="X222" i="10"/>
  <c r="Y222" i="10"/>
  <c r="Z222" i="10"/>
  <c r="AA222" i="10"/>
  <c r="AB222" i="10"/>
  <c r="AC222" i="10"/>
  <c r="AD222" i="10"/>
  <c r="AE222" i="10"/>
  <c r="AI222" i="10"/>
  <c r="AJ222" i="10"/>
  <c r="AL222" i="10"/>
  <c r="AM222" i="10"/>
  <c r="AU222" i="10"/>
  <c r="AV222" i="10"/>
  <c r="AW222" i="10"/>
  <c r="AY222" i="10"/>
  <c r="BA222" i="10"/>
  <c r="BB222" i="10"/>
  <c r="BD222" i="10"/>
  <c r="BE222" i="10"/>
  <c r="BG222" i="10"/>
  <c r="BH222" i="10"/>
  <c r="BI222" i="10"/>
  <c r="BM222" i="10"/>
  <c r="BN222" i="10"/>
  <c r="BS222" i="10"/>
  <c r="BT222" i="10"/>
  <c r="BU222" i="10"/>
  <c r="BV222" i="10"/>
  <c r="BW222" i="10"/>
  <c r="BX222" i="10"/>
  <c r="BY222" i="10"/>
  <c r="BZ222" i="10"/>
  <c r="CA222" i="10"/>
  <c r="CE222" i="10"/>
  <c r="CF222" i="10"/>
  <c r="CG222" i="10"/>
  <c r="CH222" i="10"/>
  <c r="CI222" i="10"/>
  <c r="CJ222" i="10"/>
  <c r="CK222" i="10"/>
  <c r="CL222" i="10"/>
  <c r="CN222" i="10"/>
  <c r="CO222" i="10"/>
  <c r="CP222" i="10"/>
  <c r="CQ222" i="10"/>
  <c r="CR222" i="10"/>
  <c r="CS222" i="10"/>
  <c r="CW222" i="10"/>
  <c r="CX222" i="10"/>
  <c r="CZ222" i="10"/>
  <c r="DA222" i="10"/>
  <c r="E213" i="10"/>
  <c r="F213" i="10"/>
  <c r="H213" i="10"/>
  <c r="I213" i="10"/>
  <c r="W213" i="10"/>
  <c r="X213" i="10"/>
  <c r="Z213" i="10"/>
  <c r="AA213" i="10"/>
  <c r="AC213" i="10"/>
  <c r="AD213" i="10"/>
  <c r="AE213" i="10"/>
  <c r="AF213" i="10"/>
  <c r="AG213" i="10"/>
  <c r="AI213" i="10"/>
  <c r="AJ213" i="10"/>
  <c r="AL213" i="10"/>
  <c r="AM213" i="10"/>
  <c r="AU213" i="10"/>
  <c r="AV213" i="10"/>
  <c r="AW213" i="10"/>
  <c r="AX213" i="10"/>
  <c r="AY213" i="10"/>
  <c r="BA213" i="10"/>
  <c r="BB213" i="10"/>
  <c r="BD213" i="10"/>
  <c r="BE213" i="10"/>
  <c r="BG213" i="10"/>
  <c r="BH213" i="10"/>
  <c r="BM213" i="10"/>
  <c r="BN213" i="10"/>
  <c r="BS213" i="10"/>
  <c r="BT213" i="10"/>
  <c r="BU213" i="10"/>
  <c r="BV213" i="10"/>
  <c r="BW213" i="10"/>
  <c r="BX213" i="10"/>
  <c r="BY213" i="10"/>
  <c r="BZ213" i="10"/>
  <c r="CA213" i="10"/>
  <c r="CE213" i="10"/>
  <c r="CF213" i="10"/>
  <c r="CG213" i="10"/>
  <c r="CH213" i="10"/>
  <c r="CI213" i="10"/>
  <c r="CJ213" i="10"/>
  <c r="CK213" i="10"/>
  <c r="CL213" i="10"/>
  <c r="CN213" i="10"/>
  <c r="CO213" i="10"/>
  <c r="CQ213" i="10"/>
  <c r="CR213" i="10"/>
  <c r="CS213" i="10"/>
  <c r="CW213" i="10"/>
  <c r="CX213" i="10"/>
  <c r="CZ213" i="10"/>
  <c r="DA213" i="10"/>
  <c r="H201" i="10"/>
  <c r="I201" i="10"/>
  <c r="W201" i="10"/>
  <c r="X201" i="10"/>
  <c r="Z201" i="10"/>
  <c r="AA201" i="10"/>
  <c r="AC201" i="10"/>
  <c r="AD201" i="10"/>
  <c r="AE201" i="10"/>
  <c r="AF201" i="10"/>
  <c r="AG201" i="10"/>
  <c r="AL201" i="10"/>
  <c r="AM201" i="10"/>
  <c r="AU201" i="10"/>
  <c r="AV201" i="10"/>
  <c r="AW201" i="10"/>
  <c r="AX201" i="10"/>
  <c r="AY201" i="10"/>
  <c r="BA201" i="10"/>
  <c r="BB201" i="10"/>
  <c r="BD201" i="10"/>
  <c r="BE201" i="10"/>
  <c r="BG201" i="10"/>
  <c r="BH201" i="10"/>
  <c r="BI201" i="10"/>
  <c r="BM201" i="10"/>
  <c r="BN201" i="10"/>
  <c r="BS201" i="10"/>
  <c r="BT201" i="10"/>
  <c r="BU201" i="10"/>
  <c r="BV201" i="10"/>
  <c r="BW201" i="10"/>
  <c r="BX201" i="10"/>
  <c r="BY201" i="10"/>
  <c r="BZ201" i="10"/>
  <c r="CA201" i="10"/>
  <c r="CE201" i="10"/>
  <c r="CF201" i="10"/>
  <c r="CG201" i="10"/>
  <c r="CH201" i="10"/>
  <c r="CI201" i="10"/>
  <c r="CJ201" i="10"/>
  <c r="CK201" i="10"/>
  <c r="CL201" i="10"/>
  <c r="CN201" i="10"/>
  <c r="CO201" i="10"/>
  <c r="CQ201" i="10"/>
  <c r="CR201" i="10"/>
  <c r="CS201" i="10"/>
  <c r="CW201" i="10"/>
  <c r="CX201" i="10"/>
  <c r="CZ201" i="10"/>
  <c r="DA201" i="10"/>
  <c r="E197" i="10"/>
  <c r="F197" i="10"/>
  <c r="G197" i="10"/>
  <c r="H197" i="10"/>
  <c r="I197" i="10"/>
  <c r="J197" i="10"/>
  <c r="W197" i="10"/>
  <c r="X197" i="10"/>
  <c r="Z197" i="10"/>
  <c r="AA197" i="10"/>
  <c r="AB197" i="10"/>
  <c r="AC197" i="10"/>
  <c r="AD197" i="10"/>
  <c r="AE197" i="10"/>
  <c r="AL197" i="10"/>
  <c r="AM197" i="10"/>
  <c r="AU197" i="10"/>
  <c r="AV197" i="10"/>
  <c r="AW197" i="10"/>
  <c r="AX197" i="10"/>
  <c r="AY197" i="10"/>
  <c r="BA197" i="10"/>
  <c r="BB197" i="10"/>
  <c r="BD197" i="10"/>
  <c r="BE197" i="10"/>
  <c r="BG197" i="10"/>
  <c r="BH197" i="10"/>
  <c r="BI197" i="10"/>
  <c r="BM197" i="10"/>
  <c r="BN197" i="10"/>
  <c r="BS197" i="10"/>
  <c r="BT197" i="10"/>
  <c r="BU197" i="10" s="1"/>
  <c r="BV197" i="10"/>
  <c r="BW197" i="10"/>
  <c r="BX197" i="10"/>
  <c r="BY197" i="10"/>
  <c r="BZ197" i="10"/>
  <c r="CA197" i="10"/>
  <c r="CE197" i="10"/>
  <c r="CF197" i="10"/>
  <c r="CG197" i="10"/>
  <c r="CH197" i="10"/>
  <c r="CI197" i="10"/>
  <c r="CJ197" i="10"/>
  <c r="CK197" i="10"/>
  <c r="CL197" i="10"/>
  <c r="CN197" i="10"/>
  <c r="CO197" i="10"/>
  <c r="CQ197" i="10"/>
  <c r="CR197" i="10"/>
  <c r="CS197" i="10"/>
  <c r="CW197" i="10"/>
  <c r="CX197" i="10"/>
  <c r="CZ197" i="10"/>
  <c r="DA197" i="10"/>
  <c r="H183" i="10"/>
  <c r="I183" i="10"/>
  <c r="J183" i="10"/>
  <c r="W183" i="10"/>
  <c r="X183" i="10"/>
  <c r="Z183" i="10"/>
  <c r="AA183" i="10"/>
  <c r="AC183" i="10"/>
  <c r="AD183" i="10"/>
  <c r="AE183" i="10"/>
  <c r="AF183" i="10"/>
  <c r="AG183" i="10"/>
  <c r="AI183" i="10"/>
  <c r="AJ183" i="10"/>
  <c r="AL183" i="10"/>
  <c r="AM183" i="10"/>
  <c r="AU183" i="10"/>
  <c r="AV183" i="10"/>
  <c r="AW183" i="10"/>
  <c r="AX183" i="10"/>
  <c r="AY183" i="10"/>
  <c r="BA183" i="10"/>
  <c r="BB183" i="10"/>
  <c r="BD183" i="10"/>
  <c r="BE183" i="10"/>
  <c r="BG183" i="10"/>
  <c r="BH183" i="10"/>
  <c r="BM183" i="10"/>
  <c r="BN183" i="10"/>
  <c r="BS183" i="10"/>
  <c r="BT183" i="10"/>
  <c r="BU183" i="10"/>
  <c r="BV183" i="10"/>
  <c r="BW183" i="10"/>
  <c r="BX183" i="10" s="1"/>
  <c r="BY183" i="10"/>
  <c r="BZ183" i="10"/>
  <c r="CA183" i="10"/>
  <c r="CE183" i="10"/>
  <c r="CF183" i="10"/>
  <c r="CG183" i="10"/>
  <c r="CH183" i="10"/>
  <c r="CI183" i="10"/>
  <c r="CJ183" i="10"/>
  <c r="CK183" i="10"/>
  <c r="CL183" i="10"/>
  <c r="CN183" i="10"/>
  <c r="CO183" i="10"/>
  <c r="CQ183" i="10"/>
  <c r="CR183" i="10"/>
  <c r="CS183" i="10"/>
  <c r="CW183" i="10"/>
  <c r="CX183" i="10"/>
  <c r="CZ183" i="10"/>
  <c r="E170" i="10"/>
  <c r="F170" i="10"/>
  <c r="G170" i="10"/>
  <c r="H170" i="10"/>
  <c r="I170" i="10"/>
  <c r="J170" i="10"/>
  <c r="W170" i="10"/>
  <c r="X170" i="10"/>
  <c r="Z170" i="10"/>
  <c r="AA170" i="10"/>
  <c r="AC170" i="10"/>
  <c r="AD170" i="10"/>
  <c r="AE170" i="10"/>
  <c r="AF170" i="10"/>
  <c r="AG170" i="10"/>
  <c r="AI170" i="10"/>
  <c r="AJ170" i="10"/>
  <c r="AL170" i="10"/>
  <c r="AM170" i="10"/>
  <c r="AU170" i="10"/>
  <c r="AV170" i="10"/>
  <c r="AW170" i="10"/>
  <c r="BA170" i="10"/>
  <c r="BB170" i="10"/>
  <c r="BD170" i="10"/>
  <c r="BE170" i="10"/>
  <c r="BG170" i="10"/>
  <c r="BH170" i="10"/>
  <c r="BM170" i="10"/>
  <c r="BN170" i="10"/>
  <c r="BS170" i="10"/>
  <c r="BT170" i="10"/>
  <c r="BU170" i="10"/>
  <c r="BY170" i="10"/>
  <c r="BZ170" i="10"/>
  <c r="CA170" i="10"/>
  <c r="CE170" i="10"/>
  <c r="CF170" i="10"/>
  <c r="CG170" i="10"/>
  <c r="CH170" i="10"/>
  <c r="CI170" i="10"/>
  <c r="CJ170" i="10"/>
  <c r="CK170" i="10"/>
  <c r="CL170" i="10"/>
  <c r="CN170" i="10"/>
  <c r="CO170" i="10"/>
  <c r="CQ170" i="10"/>
  <c r="CR170" i="10"/>
  <c r="CS170" i="10"/>
  <c r="CW170" i="10"/>
  <c r="CX170" i="10"/>
  <c r="E157" i="10"/>
  <c r="F157" i="10"/>
  <c r="G157" i="10"/>
  <c r="H157" i="10"/>
  <c r="I157" i="10"/>
  <c r="W157" i="10"/>
  <c r="X157" i="10"/>
  <c r="Z157" i="10"/>
  <c r="AA157" i="10"/>
  <c r="AC157" i="10"/>
  <c r="AD157" i="10"/>
  <c r="AE157" i="10"/>
  <c r="AF157" i="10"/>
  <c r="AG157" i="10"/>
  <c r="AI157" i="10"/>
  <c r="AJ157" i="10"/>
  <c r="AL157" i="10"/>
  <c r="AM157" i="10"/>
  <c r="AN157" i="10"/>
  <c r="AU157" i="10"/>
  <c r="AV157" i="10"/>
  <c r="AW157" i="10"/>
  <c r="AY157" i="10"/>
  <c r="BA157" i="10"/>
  <c r="BB157" i="10"/>
  <c r="BD157" i="10"/>
  <c r="BE157" i="10"/>
  <c r="BG157" i="10"/>
  <c r="BH157" i="10"/>
  <c r="BM157" i="10"/>
  <c r="BN157" i="10"/>
  <c r="BS157" i="10"/>
  <c r="BT157" i="10"/>
  <c r="BU157" i="10"/>
  <c r="BV157" i="10"/>
  <c r="BW157" i="10"/>
  <c r="BY157" i="10"/>
  <c r="BZ157" i="10"/>
  <c r="CA157" i="10"/>
  <c r="CE157" i="10"/>
  <c r="CF157" i="10"/>
  <c r="CG157" i="10"/>
  <c r="CH157" i="10"/>
  <c r="CI157" i="10"/>
  <c r="CJ157" i="10"/>
  <c r="CK157" i="10"/>
  <c r="CL157" i="10"/>
  <c r="CN157" i="10"/>
  <c r="CO157" i="10"/>
  <c r="CQ157" i="10"/>
  <c r="CR157" i="10"/>
  <c r="CS157" i="10"/>
  <c r="CW157" i="10"/>
  <c r="CX157" i="10"/>
  <c r="E146" i="10"/>
  <c r="F146" i="10"/>
  <c r="H146" i="10"/>
  <c r="I146" i="10"/>
  <c r="W146" i="10"/>
  <c r="X146" i="10"/>
  <c r="Y146" i="10"/>
  <c r="Z146" i="10"/>
  <c r="AA146" i="10"/>
  <c r="AB146" i="10"/>
  <c r="AC146" i="10"/>
  <c r="AD146" i="10"/>
  <c r="AE146" i="10"/>
  <c r="AL146" i="10"/>
  <c r="AM146" i="10"/>
  <c r="AU146" i="10"/>
  <c r="AV146" i="10"/>
  <c r="AW146" i="10"/>
  <c r="BA146" i="10"/>
  <c r="BB146" i="10"/>
  <c r="BD146" i="10"/>
  <c r="BE146" i="10"/>
  <c r="BG146" i="10"/>
  <c r="BH146" i="10"/>
  <c r="BM146" i="10"/>
  <c r="BN146" i="10"/>
  <c r="BS146" i="10"/>
  <c r="BT146" i="10"/>
  <c r="BU146" i="10" s="1"/>
  <c r="BV146" i="10"/>
  <c r="BW146" i="10"/>
  <c r="BX146" i="10"/>
  <c r="BY146" i="10"/>
  <c r="BZ146" i="10"/>
  <c r="CA146" i="10"/>
  <c r="CE146" i="10"/>
  <c r="CF146" i="10"/>
  <c r="CG146" i="10"/>
  <c r="CH146" i="10"/>
  <c r="CI146" i="10"/>
  <c r="CJ146" i="10"/>
  <c r="CK146" i="10"/>
  <c r="CL146" i="10"/>
  <c r="CN146" i="10"/>
  <c r="CO146" i="10"/>
  <c r="CP146" i="10"/>
  <c r="CQ146" i="10"/>
  <c r="CR146" i="10"/>
  <c r="CS146" i="10"/>
  <c r="CW146" i="10"/>
  <c r="CX146" i="10"/>
  <c r="CZ146" i="10"/>
  <c r="DA146" i="10"/>
  <c r="E135" i="10"/>
  <c r="F135" i="10"/>
  <c r="G135" i="10"/>
  <c r="H135" i="10"/>
  <c r="I135" i="10"/>
  <c r="W135" i="10"/>
  <c r="X135" i="10"/>
  <c r="Y135" i="10" s="1"/>
  <c r="Z135" i="10"/>
  <c r="AA135" i="10"/>
  <c r="AB135" i="10"/>
  <c r="AC135" i="10"/>
  <c r="AD135" i="10"/>
  <c r="AE135" i="10"/>
  <c r="AI135" i="10"/>
  <c r="AJ135" i="10"/>
  <c r="AU135" i="10"/>
  <c r="AV135" i="10"/>
  <c r="AW135" i="10"/>
  <c r="AX135" i="10"/>
  <c r="AY135" i="10"/>
  <c r="BA135" i="10"/>
  <c r="BB135" i="10"/>
  <c r="BD135" i="10"/>
  <c r="BE135" i="10"/>
  <c r="BG135" i="10"/>
  <c r="BH135" i="10"/>
  <c r="BM135" i="10"/>
  <c r="BN135" i="10"/>
  <c r="BS135" i="10"/>
  <c r="BT135" i="10"/>
  <c r="BY135" i="10"/>
  <c r="BZ135" i="10"/>
  <c r="CA135" i="10"/>
  <c r="CE135" i="10"/>
  <c r="CF135" i="10"/>
  <c r="CH135" i="10"/>
  <c r="CI135" i="10"/>
  <c r="CJ135" i="10"/>
  <c r="CK135" i="10"/>
  <c r="CL135" i="10"/>
  <c r="CN135" i="10"/>
  <c r="CO135" i="10"/>
  <c r="CP135" i="10"/>
  <c r="CQ135" i="10"/>
  <c r="CR135" i="10"/>
  <c r="CS135" i="10"/>
  <c r="CW135" i="10"/>
  <c r="CX135" i="10"/>
  <c r="CZ135" i="10"/>
  <c r="DA135" i="10"/>
  <c r="E122" i="10"/>
  <c r="F122" i="10"/>
  <c r="G122" i="10" s="1"/>
  <c r="H122" i="10"/>
  <c r="I122" i="10"/>
  <c r="J122" i="10"/>
  <c r="W122" i="10"/>
  <c r="X122" i="10"/>
  <c r="Z122" i="10"/>
  <c r="AA122" i="10"/>
  <c r="AC122" i="10"/>
  <c r="AD122" i="10"/>
  <c r="AE122" i="10"/>
  <c r="AF122" i="10"/>
  <c r="AG122" i="10"/>
  <c r="AH122" i="10"/>
  <c r="AL122" i="10"/>
  <c r="AM122" i="10"/>
  <c r="AU122" i="10"/>
  <c r="AV122" i="10"/>
  <c r="AW122" i="10"/>
  <c r="AX122" i="10"/>
  <c r="AY122" i="10"/>
  <c r="BA122" i="10"/>
  <c r="BB122" i="10"/>
  <c r="BD122" i="10"/>
  <c r="BE122" i="10"/>
  <c r="BG122" i="10"/>
  <c r="BH122" i="10"/>
  <c r="BM122" i="10"/>
  <c r="BN122" i="10"/>
  <c r="BS122" i="10"/>
  <c r="BT122" i="10"/>
  <c r="BU122" i="10" s="1"/>
  <c r="BV122" i="10"/>
  <c r="BW122" i="10"/>
  <c r="BX122" i="10"/>
  <c r="BY122" i="10"/>
  <c r="BZ122" i="10"/>
  <c r="CA122" i="10"/>
  <c r="CE122" i="10"/>
  <c r="CF122" i="10"/>
  <c r="CG122" i="10"/>
  <c r="CH122" i="10"/>
  <c r="CI122" i="10"/>
  <c r="CJ122" i="10"/>
  <c r="CN122" i="10"/>
  <c r="CO122" i="10"/>
  <c r="CQ122" i="10"/>
  <c r="CR122" i="10"/>
  <c r="CS122" i="10"/>
  <c r="CW122" i="10"/>
  <c r="CX122" i="10"/>
  <c r="E113" i="10"/>
  <c r="F113" i="10"/>
  <c r="G113" i="10"/>
  <c r="H113" i="10"/>
  <c r="I113" i="10"/>
  <c r="J113" i="10"/>
  <c r="W113" i="10"/>
  <c r="X113" i="10"/>
  <c r="Z113" i="10"/>
  <c r="AA113" i="10"/>
  <c r="AC113" i="10"/>
  <c r="AD113" i="10"/>
  <c r="AE113" i="10"/>
  <c r="AF113" i="10"/>
  <c r="AG113" i="10"/>
  <c r="AI113" i="10"/>
  <c r="AJ113" i="10"/>
  <c r="AL113" i="10"/>
  <c r="AM113" i="10"/>
  <c r="AN113" i="10"/>
  <c r="AU113" i="10"/>
  <c r="AV113" i="10"/>
  <c r="AW113" i="10"/>
  <c r="AX113" i="10"/>
  <c r="AY113" i="10"/>
  <c r="BA113" i="10"/>
  <c r="BB113" i="10"/>
  <c r="BD113" i="10"/>
  <c r="BE113" i="10"/>
  <c r="BG113" i="10"/>
  <c r="BH113" i="10"/>
  <c r="BI113" i="10"/>
  <c r="BM113" i="10"/>
  <c r="BN113" i="10"/>
  <c r="BS113" i="10"/>
  <c r="BT113" i="10"/>
  <c r="BU113" i="10"/>
  <c r="BV113" i="10"/>
  <c r="BW113" i="10"/>
  <c r="BX113" i="10"/>
  <c r="BY113" i="10"/>
  <c r="BZ113" i="10"/>
  <c r="CA113" i="10"/>
  <c r="CE113" i="10"/>
  <c r="CF113" i="10"/>
  <c r="CG113" i="10"/>
  <c r="CH113" i="10"/>
  <c r="CI113" i="10"/>
  <c r="CJ113" i="10"/>
  <c r="CK113" i="10"/>
  <c r="CL113" i="10"/>
  <c r="CN113" i="10"/>
  <c r="CO113" i="10"/>
  <c r="CQ113" i="10"/>
  <c r="CR113" i="10"/>
  <c r="CS113" i="10"/>
  <c r="CW113" i="10"/>
  <c r="CX113" i="10"/>
  <c r="CZ113" i="10"/>
  <c r="DA113" i="10"/>
  <c r="E101" i="10"/>
  <c r="F101" i="10"/>
  <c r="H101" i="10"/>
  <c r="I101" i="10"/>
  <c r="J101" i="10"/>
  <c r="W101" i="10"/>
  <c r="X101" i="10"/>
  <c r="Z101" i="10"/>
  <c r="AA101" i="10"/>
  <c r="AC101" i="10"/>
  <c r="AD101" i="10"/>
  <c r="AE101" i="10"/>
  <c r="AF101" i="10"/>
  <c r="AG101" i="10"/>
  <c r="AI101" i="10"/>
  <c r="AJ101" i="10"/>
  <c r="AL101" i="10"/>
  <c r="AM101" i="10"/>
  <c r="AN101" i="10"/>
  <c r="AU101" i="10"/>
  <c r="AV101" i="10"/>
  <c r="AW101" i="10"/>
  <c r="AX101" i="10"/>
  <c r="BA101" i="10"/>
  <c r="BB101" i="10"/>
  <c r="BD101" i="10"/>
  <c r="BE101" i="10"/>
  <c r="BG101" i="10"/>
  <c r="BH101" i="10"/>
  <c r="BM101" i="10"/>
  <c r="BN101" i="10"/>
  <c r="BS101" i="10"/>
  <c r="BT101" i="10"/>
  <c r="BU101" i="10"/>
  <c r="BV101" i="10"/>
  <c r="BW101" i="10"/>
  <c r="BX101" i="10"/>
  <c r="BY101" i="10"/>
  <c r="BZ101" i="10"/>
  <c r="CA101" i="10"/>
  <c r="CE101" i="10"/>
  <c r="CF101" i="10"/>
  <c r="CG101" i="10"/>
  <c r="CH101" i="10"/>
  <c r="CI101" i="10"/>
  <c r="CJ101" i="10"/>
  <c r="CK101" i="10"/>
  <c r="CL101" i="10"/>
  <c r="CN101" i="10"/>
  <c r="CO101" i="10"/>
  <c r="CQ101" i="10"/>
  <c r="CR101" i="10"/>
  <c r="CS101" i="10"/>
  <c r="CW101" i="10"/>
  <c r="CX101" i="10"/>
  <c r="CZ101" i="10"/>
  <c r="DA101" i="10"/>
  <c r="E96" i="10"/>
  <c r="F96" i="10"/>
  <c r="G96" i="10" s="1"/>
  <c r="H96" i="10"/>
  <c r="I96" i="10"/>
  <c r="J96" i="10"/>
  <c r="W96" i="10"/>
  <c r="X96" i="10"/>
  <c r="Y96" i="10"/>
  <c r="Z96" i="10"/>
  <c r="AA96" i="10"/>
  <c r="AB96" i="10"/>
  <c r="AC96" i="10"/>
  <c r="AD96" i="10"/>
  <c r="AE96" i="10"/>
  <c r="AI96" i="10"/>
  <c r="AJ96" i="10"/>
  <c r="AK96" i="10"/>
  <c r="AL96" i="10"/>
  <c r="AM96" i="10"/>
  <c r="AN96" i="10"/>
  <c r="AU96" i="10"/>
  <c r="AV96" i="10"/>
  <c r="AW96" i="10"/>
  <c r="AX96" i="10"/>
  <c r="AY96" i="10"/>
  <c r="BA96" i="10"/>
  <c r="BB96" i="10"/>
  <c r="BD96" i="10"/>
  <c r="BE96" i="10"/>
  <c r="BG96" i="10"/>
  <c r="BH96" i="10"/>
  <c r="BI96" i="10"/>
  <c r="BM96" i="10"/>
  <c r="BN96" i="10"/>
  <c r="BS96" i="10"/>
  <c r="BT96" i="10"/>
  <c r="BU96" i="10"/>
  <c r="BV96" i="10"/>
  <c r="BW96" i="10"/>
  <c r="BX96" i="10"/>
  <c r="BY96" i="10"/>
  <c r="BZ96" i="10"/>
  <c r="CA96" i="10"/>
  <c r="CE96" i="10"/>
  <c r="CF96" i="10"/>
  <c r="CG96" i="10"/>
  <c r="CH96" i="10"/>
  <c r="CI96" i="10"/>
  <c r="CJ96" i="10"/>
  <c r="CK96" i="10"/>
  <c r="CL96" i="10"/>
  <c r="CN96" i="10"/>
  <c r="CO96" i="10"/>
  <c r="CP96" i="10"/>
  <c r="CQ96" i="10"/>
  <c r="CR96" i="10"/>
  <c r="CS96" i="10"/>
  <c r="CW96" i="10"/>
  <c r="CX96" i="10"/>
  <c r="CZ96" i="10"/>
  <c r="DA96" i="10"/>
  <c r="H79" i="10"/>
  <c r="I79" i="10"/>
  <c r="W79" i="10"/>
  <c r="X79" i="10"/>
  <c r="Z79" i="10"/>
  <c r="AA79" i="10"/>
  <c r="AC79" i="10"/>
  <c r="AD79" i="10"/>
  <c r="AE79" i="10"/>
  <c r="AF79" i="10"/>
  <c r="AG79" i="10"/>
  <c r="AI79" i="10"/>
  <c r="AJ79" i="10"/>
  <c r="AL79" i="10"/>
  <c r="AM79" i="10"/>
  <c r="AU79" i="10"/>
  <c r="AV79" i="10"/>
  <c r="AW79" i="10"/>
  <c r="AX79" i="10"/>
  <c r="AY79" i="10"/>
  <c r="BA79" i="10"/>
  <c r="BB79" i="10"/>
  <c r="BD79" i="10"/>
  <c r="BE79" i="10"/>
  <c r="BG79" i="10"/>
  <c r="BH79" i="10"/>
  <c r="BM79" i="10"/>
  <c r="BN79" i="10"/>
  <c r="BS79" i="10"/>
  <c r="BT79" i="10"/>
  <c r="BU79" i="10"/>
  <c r="BV79" i="10"/>
  <c r="BW79" i="10"/>
  <c r="BX79" i="10"/>
  <c r="BY79" i="10"/>
  <c r="BZ79" i="10"/>
  <c r="CA79" i="10"/>
  <c r="CE79" i="10"/>
  <c r="CF79" i="10"/>
  <c r="CG79" i="10"/>
  <c r="CH79" i="10"/>
  <c r="CI79" i="10"/>
  <c r="CJ79" i="10"/>
  <c r="CK79" i="10"/>
  <c r="CL79" i="10"/>
  <c r="CN79" i="10"/>
  <c r="CO79" i="10"/>
  <c r="CQ79" i="10"/>
  <c r="CR79" i="10"/>
  <c r="CS79" i="10"/>
  <c r="CW79" i="10"/>
  <c r="CX79" i="10"/>
  <c r="CZ79" i="10"/>
  <c r="DA79" i="10"/>
  <c r="E73" i="10"/>
  <c r="F73" i="10"/>
  <c r="G73" i="10" s="1"/>
  <c r="H73" i="10"/>
  <c r="I73" i="10"/>
  <c r="J73" i="10"/>
  <c r="W73" i="10"/>
  <c r="X73" i="10"/>
  <c r="Z73" i="10"/>
  <c r="AA73" i="10"/>
  <c r="AB73" i="10"/>
  <c r="AC73" i="10"/>
  <c r="AD73" i="10"/>
  <c r="AE73" i="10"/>
  <c r="AF73" i="10"/>
  <c r="AG73" i="10"/>
  <c r="AH73" i="10"/>
  <c r="AM73" i="10"/>
  <c r="AN73" i="10" s="1"/>
  <c r="AU73" i="10"/>
  <c r="AV73" i="10"/>
  <c r="AW73" i="10"/>
  <c r="AX73" i="10"/>
  <c r="AY73" i="10"/>
  <c r="BA73" i="10"/>
  <c r="BB73" i="10"/>
  <c r="BD73" i="10"/>
  <c r="BE73" i="10"/>
  <c r="BG73" i="10"/>
  <c r="BH73" i="10"/>
  <c r="BI73" i="10"/>
  <c r="BM73" i="10"/>
  <c r="BN73" i="10"/>
  <c r="BS73" i="10"/>
  <c r="BT73" i="10"/>
  <c r="BU73" i="10"/>
  <c r="BV73" i="10"/>
  <c r="BW73" i="10"/>
  <c r="BX73" i="10"/>
  <c r="BY73" i="10"/>
  <c r="BZ73" i="10"/>
  <c r="CA73" i="10"/>
  <c r="CE73" i="10"/>
  <c r="CF73" i="10"/>
  <c r="CG73" i="10"/>
  <c r="CH73" i="10"/>
  <c r="CI73" i="10"/>
  <c r="CJ73" i="10"/>
  <c r="CK73" i="10"/>
  <c r="CL73" i="10"/>
  <c r="CM73" i="10"/>
  <c r="CN73" i="10"/>
  <c r="CO73" i="10"/>
  <c r="CP73" i="10"/>
  <c r="CQ73" i="10"/>
  <c r="CR73" i="10"/>
  <c r="CS73" i="10"/>
  <c r="CW73" i="10"/>
  <c r="CX73" i="10"/>
  <c r="CZ73" i="10"/>
  <c r="DA73" i="10"/>
  <c r="E55" i="10"/>
  <c r="F55" i="10"/>
  <c r="H55" i="10"/>
  <c r="I55" i="10"/>
  <c r="W55" i="10"/>
  <c r="X55" i="10"/>
  <c r="Z55" i="10"/>
  <c r="AA55" i="10"/>
  <c r="AC55" i="10"/>
  <c r="AD55" i="10"/>
  <c r="AI55" i="10"/>
  <c r="AJ55" i="10"/>
  <c r="AL55" i="10"/>
  <c r="AM55" i="10"/>
  <c r="AU55" i="10"/>
  <c r="AV55" i="10"/>
  <c r="AW55" i="10"/>
  <c r="AX55" i="10"/>
  <c r="AY55" i="10"/>
  <c r="BA55" i="10"/>
  <c r="BB55" i="10"/>
  <c r="BD55" i="10"/>
  <c r="BE55" i="10"/>
  <c r="BG55" i="10"/>
  <c r="BH55" i="10"/>
  <c r="BM55" i="10"/>
  <c r="BN55" i="10"/>
  <c r="BS55" i="10"/>
  <c r="BT55" i="10"/>
  <c r="BU55" i="10"/>
  <c r="BV55" i="10"/>
  <c r="BW55" i="10"/>
  <c r="BY55" i="10"/>
  <c r="BZ55" i="10"/>
  <c r="CA55" i="10"/>
  <c r="CE55" i="10"/>
  <c r="CF55" i="10"/>
  <c r="CG55" i="10"/>
  <c r="CH55" i="10"/>
  <c r="CI55" i="10"/>
  <c r="CJ55" i="10"/>
  <c r="CK55" i="10"/>
  <c r="CL55" i="10"/>
  <c r="CN55" i="10"/>
  <c r="CO55" i="10"/>
  <c r="CQ55" i="10"/>
  <c r="CR55" i="10"/>
  <c r="CW55" i="10"/>
  <c r="CX55" i="10"/>
  <c r="H50" i="10"/>
  <c r="I50" i="10"/>
  <c r="W50" i="10"/>
  <c r="X50" i="10"/>
  <c r="Z50" i="10"/>
  <c r="AA50" i="10"/>
  <c r="AC50" i="10"/>
  <c r="AD50" i="10"/>
  <c r="AI50" i="10"/>
  <c r="AJ50" i="10"/>
  <c r="AK50" i="10"/>
  <c r="AL50" i="10"/>
  <c r="AM50" i="10"/>
  <c r="AU50" i="10"/>
  <c r="AV50" i="10"/>
  <c r="AX50" i="10"/>
  <c r="AY50" i="10"/>
  <c r="BA50" i="10"/>
  <c r="BB50" i="10"/>
  <c r="BD50" i="10"/>
  <c r="BE50" i="10"/>
  <c r="BG50" i="10"/>
  <c r="BH50" i="10"/>
  <c r="BM50" i="10"/>
  <c r="BN50" i="10"/>
  <c r="BS50" i="10"/>
  <c r="BT50" i="10"/>
  <c r="BV50" i="10"/>
  <c r="BW50" i="10"/>
  <c r="BX50" i="10"/>
  <c r="BY50" i="10"/>
  <c r="BZ50" i="10"/>
  <c r="CA50" i="10"/>
  <c r="CE50" i="10"/>
  <c r="CF50" i="10"/>
  <c r="CH50" i="10"/>
  <c r="CI50" i="10"/>
  <c r="CK50" i="10"/>
  <c r="CL50" i="10"/>
  <c r="CN50" i="10"/>
  <c r="CO50" i="10"/>
  <c r="CQ50" i="10"/>
  <c r="CR50" i="10"/>
  <c r="CS50" i="10"/>
  <c r="CW50" i="10"/>
  <c r="CX50" i="10"/>
  <c r="CZ50" i="10"/>
  <c r="DA50" i="10"/>
  <c r="E24" i="10"/>
  <c r="F24" i="10"/>
  <c r="H24" i="10"/>
  <c r="I24" i="10"/>
  <c r="W24" i="10"/>
  <c r="X24" i="10"/>
  <c r="Z24" i="10"/>
  <c r="AA24" i="10"/>
  <c r="AC24" i="10"/>
  <c r="AD24" i="10"/>
  <c r="AE24" i="10"/>
  <c r="AF24" i="10"/>
  <c r="AG24" i="10"/>
  <c r="AH24" i="10"/>
  <c r="AL24" i="10"/>
  <c r="AM24" i="10"/>
  <c r="AU24" i="10"/>
  <c r="AV24" i="10"/>
  <c r="AW24" i="10"/>
  <c r="AX24" i="10"/>
  <c r="AY24" i="10"/>
  <c r="BA24" i="10"/>
  <c r="BB24" i="10"/>
  <c r="BD24" i="10"/>
  <c r="BE24" i="10"/>
  <c r="BG24" i="10"/>
  <c r="BH24" i="10"/>
  <c r="BI24" i="10"/>
  <c r="BM24" i="10"/>
  <c r="BN24" i="10"/>
  <c r="BS24" i="10"/>
  <c r="BT24" i="10"/>
  <c r="BU24" i="10"/>
  <c r="BV24" i="10"/>
  <c r="BW24" i="10"/>
  <c r="BX24" i="10"/>
  <c r="BY24" i="10"/>
  <c r="BZ24" i="10"/>
  <c r="CA24" i="10"/>
  <c r="CE24" i="10"/>
  <c r="CF24" i="10"/>
  <c r="CG24" i="10"/>
  <c r="CH24" i="10"/>
  <c r="CI24" i="10"/>
  <c r="CJ24" i="10"/>
  <c r="CK24" i="10"/>
  <c r="CL24" i="10"/>
  <c r="CN24" i="10"/>
  <c r="CO24" i="10"/>
  <c r="CQ24" i="10"/>
  <c r="CR24" i="10"/>
  <c r="CS24" i="10"/>
  <c r="CW24" i="10"/>
  <c r="CX24" i="10"/>
  <c r="CZ24" i="10"/>
  <c r="DA24" i="10"/>
  <c r="E15" i="10"/>
  <c r="F15" i="10"/>
  <c r="G15" i="10"/>
  <c r="H15" i="10"/>
  <c r="I15" i="10"/>
  <c r="J15" i="10"/>
  <c r="W15" i="10"/>
  <c r="X15" i="10"/>
  <c r="Z15" i="10"/>
  <c r="AA15" i="10"/>
  <c r="AB15" i="10"/>
  <c r="AC15" i="10"/>
  <c r="AD15" i="10"/>
  <c r="AE15" i="10"/>
  <c r="AF15" i="10"/>
  <c r="AG15" i="10"/>
  <c r="AH15" i="10"/>
  <c r="AI15" i="10"/>
  <c r="AJ15" i="10"/>
  <c r="AU15" i="10"/>
  <c r="AV15" i="10"/>
  <c r="AW15" i="10"/>
  <c r="AX15" i="10"/>
  <c r="AY15" i="10"/>
  <c r="BA15" i="10"/>
  <c r="BB15" i="10"/>
  <c r="BD15" i="10"/>
  <c r="BE15" i="10"/>
  <c r="BG15" i="10"/>
  <c r="BH15" i="10"/>
  <c r="BM15" i="10"/>
  <c r="BN15" i="10"/>
  <c r="BS15" i="10"/>
  <c r="BT15" i="10"/>
  <c r="BU15" i="10"/>
  <c r="BV15" i="10"/>
  <c r="BW15" i="10"/>
  <c r="BX15" i="10"/>
  <c r="BY15" i="10"/>
  <c r="BZ15" i="10"/>
  <c r="CA15" i="10"/>
  <c r="CE15" i="10"/>
  <c r="CF15" i="10"/>
  <c r="CG15" i="10"/>
  <c r="CH15" i="10"/>
  <c r="CI15" i="10"/>
  <c r="CJ15" i="10"/>
  <c r="CK15" i="10"/>
  <c r="CL15" i="10"/>
  <c r="CN15" i="10"/>
  <c r="CO15" i="10"/>
  <c r="CQ15" i="10"/>
  <c r="CR15" i="10"/>
  <c r="CS15" i="10"/>
  <c r="CW15" i="10"/>
  <c r="CX15" i="10"/>
  <c r="CZ15" i="10"/>
  <c r="DA15" i="10"/>
  <c r="E11" i="10"/>
  <c r="F11" i="10"/>
  <c r="H11" i="10"/>
  <c r="I11" i="10"/>
  <c r="J11" i="10"/>
  <c r="W11" i="10"/>
  <c r="X11" i="10"/>
  <c r="Y11" i="10"/>
  <c r="Z11" i="10"/>
  <c r="AA11" i="10"/>
  <c r="AB11" i="10"/>
  <c r="AC11" i="10"/>
  <c r="AD11" i="10"/>
  <c r="AE11" i="10"/>
  <c r="AF11" i="10"/>
  <c r="AG11" i="10"/>
  <c r="AI11" i="10"/>
  <c r="AJ11" i="10"/>
  <c r="AU11" i="10"/>
  <c r="AV11" i="10"/>
  <c r="AW11" i="10"/>
  <c r="AY11" i="10"/>
  <c r="BA11" i="10"/>
  <c r="BB11" i="10"/>
  <c r="BD11" i="10"/>
  <c r="BE11" i="10"/>
  <c r="BG11" i="10"/>
  <c r="BH11" i="10"/>
  <c r="BI11" i="10"/>
  <c r="BO11" i="10"/>
  <c r="BS11" i="10"/>
  <c r="BT11" i="10"/>
  <c r="BU11" i="10"/>
  <c r="BV11" i="10"/>
  <c r="BW11" i="10"/>
  <c r="BX11" i="10"/>
  <c r="BY11" i="10"/>
  <c r="BZ11" i="10"/>
  <c r="CA11" i="10"/>
  <c r="CE11" i="10"/>
  <c r="CF11" i="10"/>
  <c r="CG11" i="10"/>
  <c r="CH11" i="10"/>
  <c r="CI11" i="10"/>
  <c r="CJ11" i="10"/>
  <c r="CK11" i="10"/>
  <c r="CL11" i="10"/>
  <c r="CN11" i="10"/>
  <c r="CO11" i="10"/>
  <c r="CQ11" i="10"/>
  <c r="CR11" i="10"/>
  <c r="CS11" i="10"/>
  <c r="CW11" i="10"/>
  <c r="CX11" i="10"/>
  <c r="CZ11" i="10"/>
  <c r="DA11" i="10"/>
  <c r="E104" i="8"/>
  <c r="F104" i="8"/>
  <c r="F103" i="8" s="1"/>
  <c r="E116" i="8"/>
  <c r="F116" i="8"/>
  <c r="F115" i="8" s="1"/>
  <c r="E125" i="8"/>
  <c r="F125" i="8"/>
  <c r="F124" i="8" s="1"/>
  <c r="E139" i="8"/>
  <c r="F139" i="8"/>
  <c r="F138" i="8" s="1"/>
  <c r="E152" i="8"/>
  <c r="F152" i="8"/>
  <c r="F151" i="8" s="1"/>
  <c r="E163" i="8"/>
  <c r="F163" i="8"/>
  <c r="F162" i="8" s="1"/>
  <c r="E176" i="8"/>
  <c r="F176" i="8"/>
  <c r="F175" i="8" s="1"/>
  <c r="E189" i="8"/>
  <c r="F189" i="8"/>
  <c r="F188" i="8" s="1"/>
  <c r="E203" i="8"/>
  <c r="F203" i="8"/>
  <c r="F202" i="8" s="1"/>
  <c r="E143" i="12"/>
  <c r="G143" i="12"/>
  <c r="H143" i="12"/>
  <c r="I143" i="12"/>
  <c r="J143" i="12"/>
  <c r="K143" i="12"/>
  <c r="N143" i="12"/>
  <c r="O143" i="12"/>
  <c r="Z143" i="12"/>
  <c r="AB143" i="12"/>
  <c r="AC143" i="12"/>
  <c r="AD143" i="12"/>
  <c r="AE143" i="12"/>
  <c r="E146" i="12"/>
  <c r="G146" i="12"/>
  <c r="H146" i="12"/>
  <c r="I146" i="12"/>
  <c r="K146" i="12"/>
  <c r="N146" i="12"/>
  <c r="O146" i="12"/>
  <c r="Z146" i="12"/>
  <c r="AB146" i="12"/>
  <c r="AC146" i="12"/>
  <c r="AD146" i="12"/>
  <c r="AE146" i="12"/>
  <c r="E158" i="12"/>
  <c r="H158" i="12"/>
  <c r="I158" i="12"/>
  <c r="J158" i="12"/>
  <c r="K158" i="12"/>
  <c r="N158" i="12"/>
  <c r="O158" i="12"/>
  <c r="Z158" i="12"/>
  <c r="AB158" i="12"/>
  <c r="AC158" i="12"/>
  <c r="AD158" i="12"/>
  <c r="AE158" i="12"/>
  <c r="E139" i="12"/>
  <c r="G139" i="12"/>
  <c r="H139" i="12"/>
  <c r="I139" i="12"/>
  <c r="J139" i="12"/>
  <c r="K139" i="12"/>
  <c r="N139" i="12"/>
  <c r="O139" i="12"/>
  <c r="Z139" i="12"/>
  <c r="AB139" i="12"/>
  <c r="AC139" i="12"/>
  <c r="AD139" i="12"/>
  <c r="AE139" i="12"/>
  <c r="E129" i="12"/>
  <c r="G129" i="12"/>
  <c r="H129" i="12"/>
  <c r="I129" i="12"/>
  <c r="J129" i="12"/>
  <c r="K129" i="12"/>
  <c r="N129" i="12"/>
  <c r="O129" i="12"/>
  <c r="Z129" i="12"/>
  <c r="AB129" i="12"/>
  <c r="AC129" i="12"/>
  <c r="AD129" i="12"/>
  <c r="AE129" i="12"/>
  <c r="E149" i="12"/>
  <c r="G149" i="12"/>
  <c r="H149" i="12"/>
  <c r="I149" i="12"/>
  <c r="J149" i="12"/>
  <c r="K149" i="12"/>
  <c r="N149" i="12"/>
  <c r="O149" i="12"/>
  <c r="Z149" i="12"/>
  <c r="AB149" i="12"/>
  <c r="AC149" i="12"/>
  <c r="AD149" i="12"/>
  <c r="AE149" i="12"/>
  <c r="E152" i="12"/>
  <c r="H152" i="12"/>
  <c r="I152" i="12"/>
  <c r="J152" i="12"/>
  <c r="K152" i="12"/>
  <c r="N152" i="12"/>
  <c r="O152" i="12"/>
  <c r="Z152" i="12"/>
  <c r="AB152" i="12"/>
  <c r="AC152" i="12"/>
  <c r="AD152" i="12"/>
  <c r="AE152" i="12"/>
  <c r="E133" i="12"/>
  <c r="H133" i="12"/>
  <c r="I133" i="12"/>
  <c r="K133" i="12"/>
  <c r="N133" i="12"/>
  <c r="O133" i="12"/>
  <c r="Z133" i="12"/>
  <c r="AB133" i="12"/>
  <c r="AC133" i="12"/>
  <c r="AD133" i="12"/>
  <c r="AE133" i="12"/>
  <c r="E161" i="12"/>
  <c r="G161" i="12"/>
  <c r="H161" i="12"/>
  <c r="I161" i="12"/>
  <c r="J161" i="12"/>
  <c r="K161" i="12"/>
  <c r="N161" i="12"/>
  <c r="O161" i="12"/>
  <c r="Z161" i="12"/>
  <c r="AB161" i="12"/>
  <c r="AC161" i="12"/>
  <c r="AD161" i="12"/>
  <c r="AE161" i="12"/>
  <c r="E166" i="12"/>
  <c r="G166" i="12"/>
  <c r="H166" i="12"/>
  <c r="I166" i="12"/>
  <c r="J166" i="12"/>
  <c r="K166" i="12"/>
  <c r="N166" i="12"/>
  <c r="O166" i="12"/>
  <c r="Z166" i="12"/>
  <c r="AB166" i="12"/>
  <c r="AC166" i="12"/>
  <c r="AD166" i="12"/>
  <c r="AE166" i="12"/>
  <c r="E171" i="12"/>
  <c r="H171" i="12"/>
  <c r="I171" i="12"/>
  <c r="J171" i="12" s="1"/>
  <c r="K171" i="12"/>
  <c r="N171" i="12"/>
  <c r="O171" i="12"/>
  <c r="Z171" i="12"/>
  <c r="AB171" i="12"/>
  <c r="AC171" i="12"/>
  <c r="AD171" i="12"/>
  <c r="AE171" i="12"/>
  <c r="E112" i="12"/>
  <c r="H112" i="12"/>
  <c r="I112" i="12"/>
  <c r="J112" i="12"/>
  <c r="K112" i="12"/>
  <c r="N112" i="12"/>
  <c r="O112" i="12"/>
  <c r="Z112" i="12"/>
  <c r="AB112" i="12"/>
  <c r="AC112" i="12"/>
  <c r="AD112" i="12"/>
  <c r="AE112" i="12"/>
  <c r="E126" i="12"/>
  <c r="H126" i="12"/>
  <c r="I126" i="12"/>
  <c r="K126" i="12"/>
  <c r="N126" i="12"/>
  <c r="O126" i="12"/>
  <c r="Z126" i="12"/>
  <c r="AB126" i="12"/>
  <c r="AC126" i="12"/>
  <c r="AD126" i="12"/>
  <c r="AE126" i="12"/>
  <c r="E102" i="12"/>
  <c r="H102" i="12"/>
  <c r="I102" i="12"/>
  <c r="J102" i="12"/>
  <c r="K102" i="12"/>
  <c r="N102" i="12"/>
  <c r="O102" i="12"/>
  <c r="Z102" i="12"/>
  <c r="AB102" i="12"/>
  <c r="AC102" i="12"/>
  <c r="AD102" i="12"/>
  <c r="AE102" i="12"/>
  <c r="E99" i="12"/>
  <c r="H99" i="12"/>
  <c r="I99" i="12"/>
  <c r="J99" i="12"/>
  <c r="K99" i="12"/>
  <c r="N99" i="12"/>
  <c r="O99" i="12"/>
  <c r="Z99" i="12"/>
  <c r="AB99" i="12"/>
  <c r="AC99" i="12"/>
  <c r="AD99" i="12"/>
  <c r="AE99" i="12"/>
  <c r="E91" i="12"/>
  <c r="H91" i="12"/>
  <c r="I91" i="12"/>
  <c r="K91" i="12"/>
  <c r="M91" i="12" s="1"/>
  <c r="N91" i="12"/>
  <c r="O91" i="12"/>
  <c r="Z91" i="12"/>
  <c r="AB91" i="12"/>
  <c r="AC91" i="12"/>
  <c r="AD91" i="12"/>
  <c r="AE91" i="12"/>
  <c r="E87" i="12"/>
  <c r="H87" i="12"/>
  <c r="I87" i="12"/>
  <c r="K87" i="12"/>
  <c r="N87" i="12"/>
  <c r="O87" i="12"/>
  <c r="Z87" i="12"/>
  <c r="AB87" i="12"/>
  <c r="AC87" i="12"/>
  <c r="AD87" i="12"/>
  <c r="AE87" i="12"/>
  <c r="E83" i="12"/>
  <c r="K83" i="12"/>
  <c r="N83" i="12"/>
  <c r="O83" i="12"/>
  <c r="Z83" i="12"/>
  <c r="AB83" i="12"/>
  <c r="AC83" i="12"/>
  <c r="AD83" i="12"/>
  <c r="AE83" i="12"/>
  <c r="E80" i="12"/>
  <c r="G80" i="12" s="1"/>
  <c r="H80" i="12"/>
  <c r="I80" i="12"/>
  <c r="K80" i="12"/>
  <c r="N80" i="12"/>
  <c r="O80" i="12"/>
  <c r="Z80" i="12"/>
  <c r="AB80" i="12"/>
  <c r="AC80" i="12"/>
  <c r="AD80" i="12"/>
  <c r="AE80" i="12"/>
  <c r="J126" i="12" l="1"/>
  <c r="J298" i="10"/>
  <c r="BU135" i="10"/>
  <c r="AK157" i="10"/>
  <c r="AK11" i="10"/>
  <c r="G287" i="10"/>
  <c r="BI183" i="10"/>
  <c r="AH157" i="10"/>
  <c r="D11" i="10"/>
  <c r="J133" i="12"/>
  <c r="G99" i="12"/>
  <c r="J91" i="12"/>
  <c r="AN183" i="10"/>
  <c r="AH269" i="10"/>
  <c r="AK101" i="10"/>
  <c r="BI122" i="10"/>
  <c r="BI213" i="10"/>
  <c r="AK15" i="10"/>
  <c r="AN24" i="10"/>
  <c r="AH170" i="10"/>
  <c r="AH229" i="10"/>
  <c r="AN55" i="10"/>
  <c r="Y73" i="10"/>
  <c r="AH79" i="10"/>
  <c r="BI101" i="10"/>
  <c r="AH101" i="10"/>
  <c r="AN122" i="10"/>
  <c r="AH183" i="10"/>
  <c r="AN146" i="10"/>
  <c r="CP11" i="10"/>
  <c r="CP101" i="10"/>
  <c r="CP79" i="10"/>
  <c r="BC157" i="10"/>
  <c r="CP15" i="10"/>
  <c r="CP170" i="10"/>
  <c r="CP24" i="10"/>
  <c r="CP157" i="10"/>
  <c r="CP183" i="10"/>
  <c r="CP213" i="10"/>
  <c r="CP201" i="10"/>
  <c r="CP255" i="10"/>
  <c r="CP269" i="10"/>
  <c r="CP298" i="10"/>
  <c r="CP308" i="10"/>
  <c r="DB15" i="10"/>
  <c r="CP287" i="10"/>
  <c r="CP197" i="10"/>
  <c r="BO298" i="10"/>
  <c r="CP55" i="10"/>
  <c r="BC255" i="10"/>
  <c r="BC222" i="10"/>
  <c r="BC170" i="10"/>
  <c r="AY8" i="10"/>
  <c r="AZ8" i="10" s="1"/>
  <c r="G133" i="12"/>
  <c r="BC146" i="10"/>
  <c r="BC287" i="10"/>
  <c r="CJ50" i="10"/>
  <c r="CP242" i="10"/>
  <c r="BC201" i="10"/>
  <c r="DB197" i="10"/>
  <c r="DB146" i="10"/>
  <c r="DB113" i="10"/>
  <c r="DB101" i="10"/>
  <c r="DB24" i="10"/>
  <c r="G87" i="12"/>
  <c r="M87" i="12"/>
  <c r="M133" i="12"/>
  <c r="DB11" i="10"/>
  <c r="BC50" i="10"/>
  <c r="DB73" i="10"/>
  <c r="J79" i="10"/>
  <c r="CP122" i="10"/>
  <c r="BO201" i="10"/>
  <c r="BC242" i="10"/>
  <c r="BC269" i="10"/>
  <c r="BC277" i="10"/>
  <c r="DB50" i="10"/>
  <c r="DB96" i="10"/>
  <c r="BI170" i="10"/>
  <c r="DB298" i="10"/>
  <c r="G24" i="10"/>
  <c r="CZ8" i="10"/>
  <c r="BO50" i="10"/>
  <c r="BC101" i="10"/>
  <c r="DB229" i="10"/>
  <c r="BC24" i="10"/>
  <c r="BC79" i="10"/>
  <c r="BO101" i="10"/>
  <c r="BC197" i="10"/>
  <c r="CP50" i="10"/>
  <c r="BO122" i="10"/>
  <c r="BC55" i="10"/>
  <c r="BC73" i="10"/>
  <c r="BC308" i="10"/>
  <c r="G55" i="10"/>
  <c r="BC113" i="10"/>
  <c r="BC122" i="10"/>
  <c r="BC135" i="10"/>
  <c r="BC213" i="10"/>
  <c r="BC298" i="10"/>
  <c r="BX55" i="10"/>
  <c r="DB287" i="10"/>
  <c r="DB269" i="10"/>
  <c r="DB242" i="10"/>
  <c r="DB222" i="10"/>
  <c r="DB213" i="10"/>
  <c r="DB201" i="10"/>
  <c r="DB183" i="10"/>
  <c r="DB135" i="10"/>
  <c r="DB79" i="10"/>
  <c r="P171" i="12"/>
  <c r="P83" i="12"/>
  <c r="P99" i="12"/>
  <c r="P87" i="12"/>
  <c r="P80" i="12"/>
  <c r="P102" i="12"/>
  <c r="P143" i="12"/>
  <c r="P146" i="12"/>
  <c r="P91" i="12"/>
  <c r="P149" i="12"/>
  <c r="P139" i="12"/>
  <c r="P126" i="12"/>
  <c r="P112" i="12"/>
  <c r="P129" i="12"/>
  <c r="P158" i="12"/>
  <c r="P166" i="12"/>
  <c r="P161" i="12"/>
  <c r="P152" i="12"/>
  <c r="P133" i="12"/>
  <c r="Y183" i="10"/>
  <c r="Y213" i="10"/>
  <c r="Y269" i="10"/>
  <c r="AK135" i="10"/>
  <c r="Y308" i="10"/>
  <c r="Y157" i="10"/>
  <c r="AN201" i="10"/>
  <c r="Y287" i="10"/>
  <c r="Y277" i="10"/>
  <c r="Y201" i="10"/>
  <c r="Y170" i="10"/>
  <c r="AN50" i="10"/>
  <c r="Y79" i="10"/>
  <c r="AN79" i="10"/>
  <c r="AH287" i="10"/>
  <c r="BU269" i="10"/>
  <c r="Y50" i="10"/>
  <c r="Y101" i="10"/>
  <c r="Y242" i="10"/>
  <c r="Y15" i="10"/>
  <c r="Y55" i="10"/>
  <c r="AK287" i="10"/>
  <c r="AE50" i="10"/>
  <c r="AK183" i="10"/>
  <c r="AU8" i="10"/>
  <c r="W8" i="10"/>
  <c r="DA8" i="10"/>
  <c r="CQ8" i="10"/>
  <c r="CR8" i="10"/>
  <c r="CX8" i="10"/>
  <c r="CW8" i="10"/>
  <c r="BE8" i="10"/>
  <c r="BY8" i="10"/>
  <c r="BT8" i="10"/>
  <c r="BD8" i="10"/>
  <c r="AM8" i="10"/>
  <c r="AM395" i="10" s="1"/>
  <c r="AD8" i="10"/>
  <c r="AD395" i="10" s="1"/>
  <c r="E19" i="7" s="1"/>
  <c r="BN8" i="10"/>
  <c r="CO8" i="10"/>
  <c r="CI8" i="10"/>
  <c r="BS8" i="10"/>
  <c r="BB8" i="10"/>
  <c r="AL8" i="10"/>
  <c r="AL395" i="10" s="1"/>
  <c r="AC8" i="10"/>
  <c r="I8" i="10"/>
  <c r="BM8" i="10"/>
  <c r="CK8" i="10"/>
  <c r="BW8" i="10"/>
  <c r="BA8" i="10"/>
  <c r="CH8" i="10"/>
  <c r="AJ8" i="10"/>
  <c r="BV8" i="10"/>
  <c r="AI8" i="10"/>
  <c r="AI395" i="10" s="1"/>
  <c r="CF8" i="10"/>
  <c r="Z8" i="10"/>
  <c r="E8" i="10"/>
  <c r="BH8" i="10"/>
  <c r="F8" i="10"/>
  <c r="CE8" i="10"/>
  <c r="AG8" i="10"/>
  <c r="BZ8" i="10"/>
  <c r="CN8" i="10"/>
  <c r="H8" i="10"/>
  <c r="BG8" i="10"/>
  <c r="AA8" i="10"/>
  <c r="CL8" i="10"/>
  <c r="AV8" i="10"/>
  <c r="AF8" i="10"/>
  <c r="AF395" i="10" s="1"/>
  <c r="X8" i="10"/>
  <c r="CY255" i="10"/>
  <c r="E202" i="8"/>
  <c r="G202" i="8" s="1"/>
  <c r="G203" i="8"/>
  <c r="E151" i="8"/>
  <c r="G151" i="8" s="1"/>
  <c r="G152" i="8"/>
  <c r="E103" i="8"/>
  <c r="G103" i="8" s="1"/>
  <c r="G104" i="8"/>
  <c r="E188" i="8"/>
  <c r="G188" i="8" s="1"/>
  <c r="G189" i="8"/>
  <c r="E138" i="8"/>
  <c r="G138" i="8" s="1"/>
  <c r="G139" i="8"/>
  <c r="E124" i="8"/>
  <c r="G124" i="8" s="1"/>
  <c r="G125" i="8"/>
  <c r="E175" i="8"/>
  <c r="G175" i="8" s="1"/>
  <c r="G176" i="8"/>
  <c r="E162" i="8"/>
  <c r="G162" i="8" s="1"/>
  <c r="G163" i="8"/>
  <c r="E115" i="8"/>
  <c r="G115" i="8" s="1"/>
  <c r="G116" i="8"/>
  <c r="G83" i="12"/>
  <c r="G91" i="12"/>
  <c r="AK55" i="10"/>
  <c r="CY222" i="10"/>
  <c r="CY96" i="10"/>
  <c r="BC183" i="10"/>
  <c r="CY55" i="10"/>
  <c r="CY201" i="10"/>
  <c r="CY287" i="10"/>
  <c r="CY269" i="10"/>
  <c r="CY146" i="10"/>
  <c r="CY135" i="10"/>
  <c r="AK170" i="10"/>
  <c r="CY213" i="10"/>
  <c r="AN213" i="10"/>
  <c r="AK255" i="10"/>
  <c r="CY122" i="10"/>
  <c r="AK269" i="10"/>
  <c r="BC11" i="10"/>
  <c r="CY183" i="10"/>
  <c r="AK222" i="10"/>
  <c r="AK229" i="10"/>
  <c r="CY308" i="10"/>
  <c r="CY15" i="10"/>
  <c r="CY113" i="10"/>
  <c r="CY170" i="10"/>
  <c r="CY197" i="10"/>
  <c r="CY242" i="10"/>
  <c r="BO15" i="10"/>
  <c r="CY79" i="10"/>
  <c r="AN255" i="10"/>
  <c r="CY298" i="10"/>
  <c r="AN197" i="10"/>
  <c r="AK213" i="10"/>
  <c r="CY277" i="10"/>
  <c r="CY157" i="10"/>
  <c r="CY229" i="10"/>
  <c r="CY101" i="10"/>
  <c r="CY73" i="10"/>
  <c r="CY50" i="10"/>
  <c r="CY24" i="10"/>
  <c r="CY11" i="10"/>
  <c r="BC15" i="10"/>
  <c r="BF11" i="10"/>
  <c r="BF15" i="10"/>
  <c r="D325" i="10"/>
  <c r="M9" i="12"/>
  <c r="J10" i="12"/>
  <c r="M139" i="12"/>
  <c r="G9" i="12"/>
  <c r="M158" i="12"/>
  <c r="M146" i="12"/>
  <c r="M143" i="12"/>
  <c r="M129" i="12"/>
  <c r="M149" i="12"/>
  <c r="M152" i="12"/>
  <c r="M166" i="12"/>
  <c r="M161" i="12"/>
  <c r="M171" i="12"/>
  <c r="M99" i="12"/>
  <c r="M112" i="12"/>
  <c r="M126" i="12"/>
  <c r="M102" i="12"/>
  <c r="M83" i="12"/>
  <c r="M80" i="12"/>
  <c r="E107" i="12"/>
  <c r="G107" i="12"/>
  <c r="H107" i="12"/>
  <c r="I107" i="12"/>
  <c r="J107" i="12"/>
  <c r="K107" i="12"/>
  <c r="N107" i="12"/>
  <c r="O107" i="12"/>
  <c r="Z107" i="12"/>
  <c r="AB107" i="12"/>
  <c r="AC107" i="12"/>
  <c r="AD107" i="12"/>
  <c r="AE107" i="12"/>
  <c r="E175" i="12"/>
  <c r="H175" i="12"/>
  <c r="I175" i="12"/>
  <c r="J175" i="12"/>
  <c r="K175" i="12"/>
  <c r="N175" i="12"/>
  <c r="O175" i="12"/>
  <c r="Z175" i="12"/>
  <c r="AB175" i="12"/>
  <c r="AC175" i="12"/>
  <c r="AD175" i="12"/>
  <c r="AE175" i="12"/>
  <c r="E76" i="12"/>
  <c r="G76" i="12"/>
  <c r="H76" i="12"/>
  <c r="I76" i="12"/>
  <c r="K76" i="12"/>
  <c r="N76" i="12"/>
  <c r="O76" i="12"/>
  <c r="Z76" i="12"/>
  <c r="AB76" i="12"/>
  <c r="AC76" i="12"/>
  <c r="AD76" i="12"/>
  <c r="AE76" i="12"/>
  <c r="E72" i="12"/>
  <c r="G72" i="12"/>
  <c r="H72" i="12"/>
  <c r="I72" i="12"/>
  <c r="J72" i="12"/>
  <c r="K72" i="12"/>
  <c r="N72" i="12"/>
  <c r="O72" i="12"/>
  <c r="Z72" i="12"/>
  <c r="AB72" i="12"/>
  <c r="AC72" i="12"/>
  <c r="AD72" i="12"/>
  <c r="AE72" i="12"/>
  <c r="E68" i="12"/>
  <c r="H68" i="12"/>
  <c r="I68" i="12"/>
  <c r="J68" i="12"/>
  <c r="K68" i="12"/>
  <c r="N68" i="12"/>
  <c r="O68" i="12"/>
  <c r="Z68" i="12"/>
  <c r="AB68" i="12"/>
  <c r="AC68" i="12"/>
  <c r="AD68" i="12"/>
  <c r="AE68" i="12"/>
  <c r="E65" i="12"/>
  <c r="H65" i="12"/>
  <c r="I65" i="12"/>
  <c r="K65" i="12"/>
  <c r="N65" i="12"/>
  <c r="O65" i="12"/>
  <c r="Z65" i="12"/>
  <c r="AB65" i="12"/>
  <c r="AC65" i="12"/>
  <c r="AD65" i="12"/>
  <c r="AE65" i="12"/>
  <c r="E61" i="12"/>
  <c r="G61" i="12"/>
  <c r="H61" i="12"/>
  <c r="I61" i="12"/>
  <c r="J61" i="12"/>
  <c r="K61" i="12"/>
  <c r="N61" i="12"/>
  <c r="O61" i="12"/>
  <c r="Z61" i="12"/>
  <c r="AB61" i="12"/>
  <c r="AC61" i="12"/>
  <c r="AD61" i="12"/>
  <c r="AE61" i="12"/>
  <c r="E56" i="12"/>
  <c r="H56" i="12"/>
  <c r="I56" i="12"/>
  <c r="J56" i="12"/>
  <c r="K56" i="12"/>
  <c r="N56" i="12"/>
  <c r="O56" i="12"/>
  <c r="Z56" i="12"/>
  <c r="AB56" i="12"/>
  <c r="AC56" i="12"/>
  <c r="AD56" i="12"/>
  <c r="AE56" i="12"/>
  <c r="E52" i="12"/>
  <c r="H52" i="12"/>
  <c r="I52" i="12"/>
  <c r="J52" i="12"/>
  <c r="K52" i="12"/>
  <c r="N52" i="12"/>
  <c r="O52" i="12"/>
  <c r="Z52" i="12"/>
  <c r="AB52" i="12"/>
  <c r="AC52" i="12"/>
  <c r="AD52" i="12"/>
  <c r="AE52" i="12"/>
  <c r="E49" i="12"/>
  <c r="G49" i="12"/>
  <c r="H49" i="12"/>
  <c r="I49" i="12"/>
  <c r="J49" i="12"/>
  <c r="K49" i="12"/>
  <c r="N49" i="12"/>
  <c r="O49" i="12"/>
  <c r="Z49" i="12"/>
  <c r="AB49" i="12"/>
  <c r="AC49" i="12"/>
  <c r="AD49" i="12"/>
  <c r="AE49" i="12"/>
  <c r="E44" i="12"/>
  <c r="G44" i="12"/>
  <c r="H44" i="12"/>
  <c r="I44" i="12"/>
  <c r="K44" i="12"/>
  <c r="N44" i="12"/>
  <c r="O44" i="12"/>
  <c r="Z44" i="12"/>
  <c r="AB44" i="12"/>
  <c r="AC44" i="12"/>
  <c r="AD44" i="12"/>
  <c r="AE44" i="12"/>
  <c r="E40" i="12"/>
  <c r="H40" i="12"/>
  <c r="I40" i="12"/>
  <c r="J40" i="12"/>
  <c r="K40" i="12"/>
  <c r="N40" i="12"/>
  <c r="O40" i="12"/>
  <c r="Z40" i="12"/>
  <c r="AB40" i="12"/>
  <c r="AC40" i="12"/>
  <c r="AD40" i="12"/>
  <c r="AE40" i="12"/>
  <c r="E32" i="12"/>
  <c r="H32" i="12"/>
  <c r="I32" i="12"/>
  <c r="K32" i="12"/>
  <c r="N32" i="12"/>
  <c r="O32" i="12"/>
  <c r="Z32" i="12"/>
  <c r="AB32" i="12"/>
  <c r="AC32" i="12"/>
  <c r="AD32" i="12"/>
  <c r="AE32" i="12"/>
  <c r="E22" i="12"/>
  <c r="G22" i="12"/>
  <c r="H22" i="12"/>
  <c r="I22" i="12"/>
  <c r="J22" i="12"/>
  <c r="K22" i="12"/>
  <c r="N22" i="12"/>
  <c r="O22" i="12"/>
  <c r="Z22" i="12"/>
  <c r="AB22" i="12"/>
  <c r="AC22" i="12"/>
  <c r="AD22" i="12"/>
  <c r="AE22" i="12"/>
  <c r="E27" i="12"/>
  <c r="H27" i="12"/>
  <c r="I27" i="12"/>
  <c r="J27" i="12"/>
  <c r="K27" i="12"/>
  <c r="N27" i="12"/>
  <c r="O27" i="12"/>
  <c r="Z27" i="12"/>
  <c r="AB27" i="12"/>
  <c r="AC27" i="12"/>
  <c r="AD27" i="12"/>
  <c r="AE27" i="12"/>
  <c r="M12" i="12"/>
  <c r="M15" i="12"/>
  <c r="E17" i="12"/>
  <c r="H17" i="12"/>
  <c r="I17" i="12"/>
  <c r="J17" i="12"/>
  <c r="K17" i="12"/>
  <c r="N17" i="12"/>
  <c r="O17" i="12"/>
  <c r="Z17" i="12"/>
  <c r="AB17" i="12"/>
  <c r="AC17" i="12"/>
  <c r="AD17" i="12"/>
  <c r="AE17" i="12"/>
  <c r="E14" i="12"/>
  <c r="H14" i="12"/>
  <c r="I14" i="12"/>
  <c r="K14" i="12"/>
  <c r="N14" i="12"/>
  <c r="O14" i="12"/>
  <c r="Z14" i="12"/>
  <c r="AB14" i="12"/>
  <c r="AC14" i="12"/>
  <c r="AD14" i="12"/>
  <c r="AE14" i="12"/>
  <c r="E11" i="12"/>
  <c r="H11" i="12"/>
  <c r="I11" i="12"/>
  <c r="J11" i="12"/>
  <c r="K11" i="12"/>
  <c r="N11" i="12"/>
  <c r="O11" i="12"/>
  <c r="Z11" i="12"/>
  <c r="AB11" i="12"/>
  <c r="AC11" i="12"/>
  <c r="AD11" i="12"/>
  <c r="AE11" i="12"/>
  <c r="J32" i="12" l="1"/>
  <c r="H8" i="12"/>
  <c r="N8" i="12"/>
  <c r="E8" i="12"/>
  <c r="AU395" i="10"/>
  <c r="G32" i="12"/>
  <c r="J76" i="12"/>
  <c r="E22" i="7"/>
  <c r="AN395" i="10"/>
  <c r="CZ4" i="10"/>
  <c r="D15" i="10"/>
  <c r="P40" i="12"/>
  <c r="D79" i="10"/>
  <c r="P11" i="12"/>
  <c r="P56" i="12"/>
  <c r="P32" i="12"/>
  <c r="P52" i="12"/>
  <c r="P65" i="12"/>
  <c r="P22" i="12"/>
  <c r="P76" i="12"/>
  <c r="P49" i="12"/>
  <c r="P175" i="12"/>
  <c r="I8" i="12"/>
  <c r="J14" i="12"/>
  <c r="P61" i="12"/>
  <c r="P107" i="12"/>
  <c r="K8" i="12"/>
  <c r="P14" i="12"/>
  <c r="P27" i="12"/>
  <c r="P44" i="12"/>
  <c r="P68" i="12"/>
  <c r="P72" i="12"/>
  <c r="O8" i="12"/>
  <c r="G17" i="12"/>
  <c r="AB8" i="10"/>
  <c r="CP8" i="10"/>
  <c r="DB8" i="10"/>
  <c r="G11" i="12"/>
  <c r="E395" i="10"/>
  <c r="Y8" i="10"/>
  <c r="D38" i="10"/>
  <c r="AN8" i="10"/>
  <c r="F395" i="10"/>
  <c r="G8" i="10"/>
  <c r="J8" i="10"/>
  <c r="AJ395" i="10"/>
  <c r="AK8" i="10"/>
  <c r="CS8" i="10"/>
  <c r="CY8" i="10"/>
  <c r="BC8" i="10"/>
  <c r="BO8" i="10"/>
  <c r="AG395" i="10"/>
  <c r="E20" i="7" s="1"/>
  <c r="AH8" i="10"/>
  <c r="AH395" i="10" s="1"/>
  <c r="AE8" i="10"/>
  <c r="AE395" i="10" s="1"/>
  <c r="AC395" i="10"/>
  <c r="BI8" i="10"/>
  <c r="BI395" i="10" s="1"/>
  <c r="BX8" i="10"/>
  <c r="BU8" i="10"/>
  <c r="CM8" i="10"/>
  <c r="CJ8" i="10"/>
  <c r="CG8" i="10"/>
  <c r="BF8" i="10"/>
  <c r="AV395" i="10"/>
  <c r="AW8" i="10"/>
  <c r="AW395" i="10" s="1"/>
  <c r="D316" i="10"/>
  <c r="D298" i="10"/>
  <c r="D308" i="10"/>
  <c r="D269" i="10"/>
  <c r="D287" i="10"/>
  <c r="D255" i="10"/>
  <c r="D277" i="10"/>
  <c r="D242" i="10"/>
  <c r="D229" i="10"/>
  <c r="D222" i="10"/>
  <c r="D197" i="10"/>
  <c r="D201" i="10"/>
  <c r="D183" i="10"/>
  <c r="D213" i="10"/>
  <c r="D135" i="10"/>
  <c r="D146" i="10"/>
  <c r="D170" i="10"/>
  <c r="D157" i="10"/>
  <c r="D122" i="10"/>
  <c r="D101" i="10"/>
  <c r="D96" i="10"/>
  <c r="D113" i="10"/>
  <c r="D73" i="10"/>
  <c r="D50" i="10"/>
  <c r="D55" i="10"/>
  <c r="D24" i="10"/>
  <c r="D99" i="12"/>
  <c r="D87" i="12"/>
  <c r="M175" i="12"/>
  <c r="M44" i="12"/>
  <c r="M107" i="12"/>
  <c r="M76" i="12"/>
  <c r="M65" i="12"/>
  <c r="M72" i="12"/>
  <c r="M61" i="12"/>
  <c r="M56" i="12"/>
  <c r="G65" i="12"/>
  <c r="M68" i="12"/>
  <c r="M27" i="12"/>
  <c r="M40" i="12"/>
  <c r="M52" i="12"/>
  <c r="M49" i="12"/>
  <c r="M11" i="12"/>
  <c r="M32" i="12"/>
  <c r="M22" i="12"/>
  <c r="M14" i="12"/>
  <c r="M17" i="12"/>
  <c r="E11" i="7" l="1"/>
  <c r="G395" i="10"/>
  <c r="E25" i="7"/>
  <c r="E21" i="7"/>
  <c r="AK395" i="10"/>
  <c r="P8" i="12"/>
  <c r="D8" i="10"/>
  <c r="G8" i="12"/>
  <c r="M8" i="12"/>
  <c r="J8" i="12"/>
  <c r="D17" i="12"/>
  <c r="D14" i="12"/>
  <c r="BI157" i="10" l="1"/>
  <c r="O28" i="8" l="1"/>
  <c r="O83" i="8"/>
  <c r="O190" i="8"/>
  <c r="N294" i="8"/>
  <c r="P294" i="8" s="1"/>
  <c r="N351" i="8"/>
  <c r="N396" i="8"/>
  <c r="O396" i="8"/>
  <c r="O104" i="8"/>
  <c r="O116" i="8"/>
  <c r="O125" i="8"/>
  <c r="O124" i="8" s="1"/>
  <c r="O152" i="8"/>
  <c r="N163" i="8"/>
  <c r="O163" i="8"/>
  <c r="O176" i="8"/>
  <c r="O189" i="8"/>
  <c r="O203" i="8"/>
  <c r="O188" i="8" l="1"/>
  <c r="P163" i="8"/>
  <c r="N203" i="8"/>
  <c r="P203" i="8" s="1"/>
  <c r="N189" i="8"/>
  <c r="P189" i="8" s="1"/>
  <c r="O164" i="8"/>
  <c r="O139" i="8"/>
  <c r="N139" i="8"/>
  <c r="N104" i="8"/>
  <c r="P104" i="8" s="1"/>
  <c r="N116" i="8"/>
  <c r="P116" i="8" s="1"/>
  <c r="D173" i="12"/>
  <c r="D91" i="12" l="1"/>
  <c r="P139" i="8"/>
  <c r="D129" i="12"/>
  <c r="D152" i="12"/>
  <c r="D166" i="12"/>
  <c r="D161" i="12"/>
  <c r="D171" i="12"/>
  <c r="D126" i="12"/>
  <c r="D83" i="12"/>
  <c r="D80" i="12"/>
  <c r="D175" i="12"/>
  <c r="D65" i="12"/>
  <c r="D56" i="12"/>
  <c r="D52" i="12"/>
  <c r="D27" i="12"/>
  <c r="D11" i="12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U388" i="11" l="1"/>
  <c r="AU394" i="11" s="1"/>
  <c r="N404" i="8" l="1"/>
  <c r="N398" i="8"/>
  <c r="N397" i="8"/>
  <c r="O257" i="8"/>
  <c r="N257" i="8"/>
  <c r="O391" i="8"/>
  <c r="N391" i="8"/>
  <c r="N372" i="8"/>
  <c r="N376" i="8"/>
  <c r="O367" i="8"/>
  <c r="N367" i="8"/>
  <c r="O368" i="8"/>
  <c r="N368" i="8"/>
  <c r="N359" i="8"/>
  <c r="O348" i="8"/>
  <c r="N338" i="8"/>
  <c r="P338" i="8" s="1"/>
  <c r="O324" i="8"/>
  <c r="N320" i="8"/>
  <c r="P320" i="8" s="1"/>
  <c r="N311" i="8"/>
  <c r="N273" i="8"/>
  <c r="O272" i="8"/>
  <c r="N272" i="8"/>
  <c r="O271" i="8"/>
  <c r="N271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P276" i="8" s="1"/>
  <c r="O250" i="8"/>
  <c r="N250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2" i="8"/>
  <c r="N202" i="8"/>
  <c r="O181" i="8"/>
  <c r="N181" i="8"/>
  <c r="O177" i="8"/>
  <c r="N177" i="8"/>
  <c r="O165" i="8"/>
  <c r="O162" i="8" s="1"/>
  <c r="N165" i="8"/>
  <c r="O161" i="8"/>
  <c r="N161" i="8"/>
  <c r="N156" i="8"/>
  <c r="O140" i="8"/>
  <c r="O138" i="8" s="1"/>
  <c r="N140" i="8"/>
  <c r="N138" i="8" s="1"/>
  <c r="N130" i="8"/>
  <c r="N121" i="8"/>
  <c r="O119" i="8"/>
  <c r="N119" i="8"/>
  <c r="O112" i="8"/>
  <c r="O103" i="8" s="1"/>
  <c r="N112" i="8"/>
  <c r="N108" i="8"/>
  <c r="N93" i="8"/>
  <c r="N83" i="8"/>
  <c r="N66" i="8"/>
  <c r="N59" i="8"/>
  <c r="P59" i="8" s="1"/>
  <c r="O45" i="8"/>
  <c r="N56" i="8"/>
  <c r="O54" i="8"/>
  <c r="N40" i="8"/>
  <c r="O26" i="8"/>
  <c r="N26" i="8"/>
  <c r="O25" i="8"/>
  <c r="N25" i="8"/>
  <c r="O16" i="8"/>
  <c r="N16" i="8"/>
  <c r="M186" i="12"/>
  <c r="M185" i="12"/>
  <c r="O402" i="8"/>
  <c r="M184" i="12"/>
  <c r="N401" i="8"/>
  <c r="AE183" i="12"/>
  <c r="O400" i="8"/>
  <c r="AD182" i="12"/>
  <c r="AC182" i="12"/>
  <c r="Z182" i="12"/>
  <c r="O182" i="12"/>
  <c r="N182" i="12"/>
  <c r="N188" i="12" s="1"/>
  <c r="D103" i="7" s="1"/>
  <c r="K182" i="12"/>
  <c r="K188" i="12" s="1"/>
  <c r="D102" i="7" s="1"/>
  <c r="I182" i="12"/>
  <c r="H182" i="12"/>
  <c r="H188" i="12" s="1"/>
  <c r="D101" i="7" s="1"/>
  <c r="E182" i="12"/>
  <c r="M176" i="12"/>
  <c r="O393" i="8"/>
  <c r="N384" i="8"/>
  <c r="M172" i="12"/>
  <c r="O384" i="8"/>
  <c r="M167" i="12"/>
  <c r="O371" i="8"/>
  <c r="M162" i="12"/>
  <c r="O362" i="8"/>
  <c r="M159" i="12"/>
  <c r="O353" i="8"/>
  <c r="M153" i="12"/>
  <c r="O342" i="8"/>
  <c r="M150" i="12"/>
  <c r="O332" i="8"/>
  <c r="M147" i="12"/>
  <c r="O323" i="8"/>
  <c r="M144" i="12"/>
  <c r="O314" i="8"/>
  <c r="M140" i="12"/>
  <c r="O304" i="8"/>
  <c r="M134" i="12"/>
  <c r="O293" i="8"/>
  <c r="O292" i="8" s="1"/>
  <c r="M130" i="12"/>
  <c r="O283" i="8"/>
  <c r="O282" i="8" s="1"/>
  <c r="N283" i="8"/>
  <c r="N282" i="8" s="1"/>
  <c r="N275" i="8"/>
  <c r="M127" i="12"/>
  <c r="O275" i="8"/>
  <c r="M113" i="12"/>
  <c r="O261" i="8"/>
  <c r="M108" i="12"/>
  <c r="O248" i="8"/>
  <c r="M103" i="12"/>
  <c r="M100" i="12"/>
  <c r="O228" i="8"/>
  <c r="N219" i="8"/>
  <c r="M92" i="12"/>
  <c r="G92" i="12"/>
  <c r="M88" i="12"/>
  <c r="G88" i="12"/>
  <c r="O207" i="8"/>
  <c r="N207" i="8"/>
  <c r="M84" i="12"/>
  <c r="M81" i="12"/>
  <c r="M77" i="12"/>
  <c r="M73" i="12"/>
  <c r="M69" i="12"/>
  <c r="M66" i="12"/>
  <c r="G66" i="12"/>
  <c r="M62" i="12"/>
  <c r="M57" i="12"/>
  <c r="M53" i="12"/>
  <c r="M50" i="12"/>
  <c r="O99" i="8"/>
  <c r="O98" i="8" s="1"/>
  <c r="M45" i="12"/>
  <c r="O82" i="8"/>
  <c r="M41" i="12"/>
  <c r="O76" i="8"/>
  <c r="O75" i="8" s="1"/>
  <c r="M33" i="12"/>
  <c r="O58" i="8"/>
  <c r="N53" i="8"/>
  <c r="M28" i="12"/>
  <c r="M23" i="12"/>
  <c r="O38" i="8"/>
  <c r="M18" i="12"/>
  <c r="O24" i="8"/>
  <c r="O15" i="8"/>
  <c r="N11" i="8"/>
  <c r="G12" i="12"/>
  <c r="O11" i="8"/>
  <c r="L404" i="8"/>
  <c r="AZ387" i="11"/>
  <c r="L397" i="8"/>
  <c r="AZ386" i="11"/>
  <c r="L396" i="8"/>
  <c r="AZ385" i="11"/>
  <c r="AZ384" i="11"/>
  <c r="L394" i="8"/>
  <c r="AZ374" i="11"/>
  <c r="L391" i="8"/>
  <c r="K391" i="8"/>
  <c r="AZ380" i="11"/>
  <c r="L390" i="8"/>
  <c r="AZ379" i="11"/>
  <c r="K389" i="8"/>
  <c r="B389" i="8" s="1"/>
  <c r="AZ378" i="11"/>
  <c r="L388" i="8"/>
  <c r="AZ377" i="11"/>
  <c r="L387" i="8"/>
  <c r="AZ376" i="11"/>
  <c r="L386" i="8"/>
  <c r="K386" i="8"/>
  <c r="B386" i="8" s="1"/>
  <c r="AZ375" i="11"/>
  <c r="AZ371" i="11"/>
  <c r="L382" i="8"/>
  <c r="C382" i="8" s="1"/>
  <c r="AZ370" i="11"/>
  <c r="L381" i="8"/>
  <c r="K381" i="8"/>
  <c r="AZ369" i="11"/>
  <c r="L380" i="8"/>
  <c r="C380" i="8" s="1"/>
  <c r="L379" i="8"/>
  <c r="K379" i="8"/>
  <c r="L378" i="8"/>
  <c r="AZ366" i="11"/>
  <c r="L377" i="8"/>
  <c r="C377" i="8" s="1"/>
  <c r="AZ365" i="11"/>
  <c r="L376" i="8"/>
  <c r="K376" i="8"/>
  <c r="AZ364" i="11"/>
  <c r="L375" i="8"/>
  <c r="K375" i="8"/>
  <c r="AZ363" i="11"/>
  <c r="L374" i="8"/>
  <c r="K374" i="8"/>
  <c r="AZ362" i="11"/>
  <c r="L373" i="8"/>
  <c r="K373" i="8"/>
  <c r="L372" i="8"/>
  <c r="K372" i="8"/>
  <c r="L369" i="8"/>
  <c r="C369" i="8" s="1"/>
  <c r="K369" i="8"/>
  <c r="B369" i="8" s="1"/>
  <c r="AZ357" i="11"/>
  <c r="L368" i="8"/>
  <c r="K368" i="8"/>
  <c r="AZ356" i="11"/>
  <c r="K367" i="8"/>
  <c r="AZ355" i="11"/>
  <c r="L366" i="8"/>
  <c r="K366" i="8"/>
  <c r="AZ354" i="11"/>
  <c r="L365" i="8"/>
  <c r="L364" i="8"/>
  <c r="K364" i="8"/>
  <c r="L363" i="8"/>
  <c r="C363" i="8" s="1"/>
  <c r="K363" i="8"/>
  <c r="B363" i="8" s="1"/>
  <c r="AZ349" i="11"/>
  <c r="L360" i="8"/>
  <c r="K360" i="8"/>
  <c r="AZ348" i="11"/>
  <c r="K358" i="8"/>
  <c r="AZ347" i="11"/>
  <c r="L357" i="8"/>
  <c r="K357" i="8"/>
  <c r="AZ346" i="11"/>
  <c r="L356" i="8"/>
  <c r="K356" i="8"/>
  <c r="AZ345" i="11"/>
  <c r="L355" i="8"/>
  <c r="K355" i="8"/>
  <c r="AZ344" i="11"/>
  <c r="K354" i="8"/>
  <c r="AZ341" i="11"/>
  <c r="K351" i="8"/>
  <c r="AZ340" i="11"/>
  <c r="L350" i="8"/>
  <c r="K350" i="8"/>
  <c r="AZ339" i="11"/>
  <c r="L349" i="8"/>
  <c r="K349" i="8"/>
  <c r="AZ338" i="11"/>
  <c r="L348" i="8"/>
  <c r="K348" i="8"/>
  <c r="L347" i="8"/>
  <c r="C347" i="8" s="1"/>
  <c r="K347" i="8"/>
  <c r="B347" i="8" s="1"/>
  <c r="AZ336" i="11"/>
  <c r="L346" i="8"/>
  <c r="K346" i="8"/>
  <c r="AZ335" i="11"/>
  <c r="L345" i="8"/>
  <c r="L344" i="8"/>
  <c r="C344" i="8" s="1"/>
  <c r="K344" i="8"/>
  <c r="B344" i="8" s="1"/>
  <c r="AZ333" i="11"/>
  <c r="L343" i="8"/>
  <c r="C343" i="8" s="1"/>
  <c r="K343" i="8"/>
  <c r="B343" i="8" s="1"/>
  <c r="AZ330" i="11"/>
  <c r="L340" i="8"/>
  <c r="K340" i="8"/>
  <c r="AZ329" i="11"/>
  <c r="L339" i="8"/>
  <c r="K339" i="8"/>
  <c r="K338" i="8"/>
  <c r="AZ327" i="11"/>
  <c r="L337" i="8"/>
  <c r="K337" i="8"/>
  <c r="AZ326" i="11"/>
  <c r="K336" i="8"/>
  <c r="AZ325" i="11"/>
  <c r="K335" i="8"/>
  <c r="AZ324" i="11"/>
  <c r="K334" i="8"/>
  <c r="B334" i="8" s="1"/>
  <c r="AZ323" i="11"/>
  <c r="K333" i="8"/>
  <c r="AZ320" i="11"/>
  <c r="K330" i="8"/>
  <c r="AZ319" i="11"/>
  <c r="K329" i="8"/>
  <c r="AZ318" i="11"/>
  <c r="L328" i="8"/>
  <c r="K328" i="8"/>
  <c r="AZ317" i="11"/>
  <c r="L327" i="8"/>
  <c r="K327" i="8"/>
  <c r="AZ316" i="11"/>
  <c r="L326" i="8"/>
  <c r="K326" i="8"/>
  <c r="AZ315" i="11"/>
  <c r="L325" i="8"/>
  <c r="K325" i="8"/>
  <c r="AZ312" i="11"/>
  <c r="AZ311" i="11"/>
  <c r="K320" i="8"/>
  <c r="AZ310" i="11"/>
  <c r="L319" i="8"/>
  <c r="K319" i="8"/>
  <c r="AZ309" i="11"/>
  <c r="L318" i="8"/>
  <c r="K318" i="8"/>
  <c r="AZ308" i="11"/>
  <c r="K317" i="8"/>
  <c r="AZ307" i="11"/>
  <c r="L316" i="8"/>
  <c r="C316" i="8" s="1"/>
  <c r="K316" i="8"/>
  <c r="B316" i="8" s="1"/>
  <c r="K315" i="8"/>
  <c r="B315" i="8" s="1"/>
  <c r="AZ303" i="11"/>
  <c r="L312" i="8"/>
  <c r="AZ302" i="11"/>
  <c r="L311" i="8"/>
  <c r="AZ301" i="11"/>
  <c r="L310" i="8"/>
  <c r="K310" i="8"/>
  <c r="AZ300" i="11"/>
  <c r="L309" i="8"/>
  <c r="K309" i="8"/>
  <c r="AZ299" i="11"/>
  <c r="L308" i="8"/>
  <c r="K308" i="8"/>
  <c r="AZ298" i="11"/>
  <c r="L307" i="8"/>
  <c r="K307" i="8"/>
  <c r="AZ297" i="11"/>
  <c r="L306" i="8"/>
  <c r="K306" i="8"/>
  <c r="B306" i="8" s="1"/>
  <c r="AZ296" i="11"/>
  <c r="L305" i="8"/>
  <c r="C305" i="8" s="1"/>
  <c r="K305" i="8"/>
  <c r="B305" i="8" s="1"/>
  <c r="AZ293" i="11"/>
  <c r="L302" i="8"/>
  <c r="K302" i="8"/>
  <c r="AZ292" i="11"/>
  <c r="L301" i="8"/>
  <c r="AZ291" i="11"/>
  <c r="L300" i="8"/>
  <c r="AZ290" i="11"/>
  <c r="L299" i="8"/>
  <c r="K299" i="8"/>
  <c r="AZ289" i="11"/>
  <c r="K298" i="8"/>
  <c r="AZ288" i="11"/>
  <c r="L297" i="8"/>
  <c r="K297" i="8"/>
  <c r="AZ287" i="11"/>
  <c r="L296" i="8"/>
  <c r="K296" i="8"/>
  <c r="AZ286" i="11"/>
  <c r="L295" i="8"/>
  <c r="K295" i="8"/>
  <c r="AZ283" i="11"/>
  <c r="L291" i="8"/>
  <c r="K291" i="8"/>
  <c r="AZ282" i="11"/>
  <c r="L290" i="8"/>
  <c r="AZ281" i="11"/>
  <c r="K289" i="8"/>
  <c r="AZ280" i="11"/>
  <c r="L288" i="8"/>
  <c r="C288" i="8" s="1"/>
  <c r="AZ279" i="11"/>
  <c r="L287" i="8"/>
  <c r="K287" i="8"/>
  <c r="AZ278" i="11"/>
  <c r="L286" i="8"/>
  <c r="AZ277" i="11"/>
  <c r="L285" i="8"/>
  <c r="AZ276" i="11"/>
  <c r="L284" i="8"/>
  <c r="K284" i="8"/>
  <c r="AZ273" i="11"/>
  <c r="L281" i="8"/>
  <c r="AZ272" i="11"/>
  <c r="L280" i="8"/>
  <c r="K280" i="8"/>
  <c r="AZ271" i="11"/>
  <c r="L279" i="8"/>
  <c r="K279" i="8"/>
  <c r="AZ270" i="11"/>
  <c r="L278" i="8"/>
  <c r="AZ269" i="11"/>
  <c r="L277" i="8"/>
  <c r="AZ266" i="11"/>
  <c r="L273" i="8"/>
  <c r="AZ265" i="11"/>
  <c r="L272" i="8"/>
  <c r="K272" i="8"/>
  <c r="AZ264" i="11"/>
  <c r="L271" i="8"/>
  <c r="AZ263" i="11"/>
  <c r="L270" i="8"/>
  <c r="AZ262" i="11"/>
  <c r="L269" i="8"/>
  <c r="K269" i="8"/>
  <c r="AZ261" i="11"/>
  <c r="L268" i="8"/>
  <c r="AZ260" i="11"/>
  <c r="L267" i="8"/>
  <c r="K267" i="8"/>
  <c r="AZ259" i="11"/>
  <c r="L266" i="8"/>
  <c r="AZ258" i="11"/>
  <c r="L265" i="8"/>
  <c r="AZ257" i="11"/>
  <c r="K264" i="8"/>
  <c r="AZ256" i="11"/>
  <c r="L263" i="8"/>
  <c r="AZ255" i="11"/>
  <c r="L262" i="8"/>
  <c r="K262" i="8"/>
  <c r="AZ252" i="11"/>
  <c r="L259" i="8"/>
  <c r="K259" i="8"/>
  <c r="AZ251" i="11"/>
  <c r="L258" i="8"/>
  <c r="AZ250" i="11"/>
  <c r="L257" i="8"/>
  <c r="K257" i="8"/>
  <c r="AZ249" i="11"/>
  <c r="L256" i="8"/>
  <c r="AZ248" i="11"/>
  <c r="L255" i="8"/>
  <c r="K255" i="8"/>
  <c r="AZ247" i="11"/>
  <c r="L254" i="8"/>
  <c r="K254" i="8"/>
  <c r="AZ246" i="11"/>
  <c r="AZ245" i="11"/>
  <c r="L252" i="8"/>
  <c r="K252" i="8"/>
  <c r="AZ244" i="11"/>
  <c r="L251" i="8"/>
  <c r="AZ243" i="11"/>
  <c r="K250" i="8"/>
  <c r="AZ242" i="11"/>
  <c r="L249" i="8"/>
  <c r="K249" i="8"/>
  <c r="AZ239" i="11"/>
  <c r="L246" i="8"/>
  <c r="K246" i="8"/>
  <c r="AZ238" i="11"/>
  <c r="L245" i="8"/>
  <c r="AZ237" i="11"/>
  <c r="K244" i="8"/>
  <c r="AZ236" i="11"/>
  <c r="K243" i="8"/>
  <c r="AZ235" i="11"/>
  <c r="L242" i="8"/>
  <c r="K242" i="8"/>
  <c r="AZ234" i="11"/>
  <c r="L241" i="8"/>
  <c r="K241" i="8"/>
  <c r="AZ233" i="11"/>
  <c r="L240" i="8"/>
  <c r="AZ232" i="11"/>
  <c r="L239" i="8"/>
  <c r="K239" i="8"/>
  <c r="AZ231" i="11"/>
  <c r="L238" i="8"/>
  <c r="K238" i="8"/>
  <c r="AZ230" i="11"/>
  <c r="L237" i="8"/>
  <c r="K237" i="8"/>
  <c r="AZ227" i="11"/>
  <c r="L233" i="8"/>
  <c r="K233" i="8"/>
  <c r="AZ226" i="11"/>
  <c r="L232" i="8"/>
  <c r="K232" i="8"/>
  <c r="L231" i="8"/>
  <c r="K231" i="8"/>
  <c r="L230" i="8"/>
  <c r="K230" i="8"/>
  <c r="AZ223" i="11"/>
  <c r="L229" i="8"/>
  <c r="K229" i="8"/>
  <c r="AZ220" i="11"/>
  <c r="L226" i="8"/>
  <c r="K226" i="8"/>
  <c r="AZ219" i="11"/>
  <c r="L225" i="8"/>
  <c r="K225" i="8"/>
  <c r="AZ218" i="11"/>
  <c r="L224" i="8"/>
  <c r="K224" i="8"/>
  <c r="AZ217" i="11"/>
  <c r="K223" i="8"/>
  <c r="AZ216" i="11"/>
  <c r="L222" i="8"/>
  <c r="K222" i="8"/>
  <c r="AZ215" i="11"/>
  <c r="L221" i="8"/>
  <c r="K221" i="8"/>
  <c r="AZ212" i="11"/>
  <c r="L217" i="8"/>
  <c r="K217" i="8"/>
  <c r="AZ211" i="11"/>
  <c r="L216" i="8"/>
  <c r="K216" i="8"/>
  <c r="AZ210" i="11"/>
  <c r="L215" i="8"/>
  <c r="K215" i="8"/>
  <c r="AZ209" i="11"/>
  <c r="L214" i="8"/>
  <c r="K214" i="8"/>
  <c r="AZ208" i="11"/>
  <c r="L213" i="8"/>
  <c r="K213" i="8"/>
  <c r="AZ207" i="11"/>
  <c r="L212" i="8"/>
  <c r="K212" i="8"/>
  <c r="AZ206" i="11"/>
  <c r="L211" i="8"/>
  <c r="K211" i="8"/>
  <c r="AZ205" i="11"/>
  <c r="L210" i="8"/>
  <c r="K210" i="8"/>
  <c r="AZ204" i="11"/>
  <c r="L209" i="8"/>
  <c r="K209" i="8"/>
  <c r="AZ203" i="11"/>
  <c r="L208" i="8"/>
  <c r="K208" i="8"/>
  <c r="AZ200" i="11"/>
  <c r="L205" i="8"/>
  <c r="K205" i="8"/>
  <c r="AZ199" i="11"/>
  <c r="L204" i="8"/>
  <c r="K204" i="8"/>
  <c r="L201" i="8"/>
  <c r="K201" i="8"/>
  <c r="K200" i="8"/>
  <c r="K199" i="8"/>
  <c r="L198" i="8"/>
  <c r="K198" i="8"/>
  <c r="L197" i="8"/>
  <c r="K197" i="8"/>
  <c r="L196" i="8"/>
  <c r="K196" i="8"/>
  <c r="L195" i="8"/>
  <c r="K195" i="8"/>
  <c r="L194" i="8"/>
  <c r="K194" i="8"/>
  <c r="L193" i="8"/>
  <c r="K193" i="8"/>
  <c r="K192" i="8"/>
  <c r="K191" i="8"/>
  <c r="AZ183" i="11"/>
  <c r="L187" i="8"/>
  <c r="K187" i="8"/>
  <c r="AZ182" i="11"/>
  <c r="L186" i="8"/>
  <c r="K186" i="8"/>
  <c r="AZ181" i="11"/>
  <c r="L185" i="8"/>
  <c r="AZ180" i="11"/>
  <c r="L184" i="8"/>
  <c r="K184" i="8"/>
  <c r="B184" i="8" s="1"/>
  <c r="AZ179" i="11"/>
  <c r="L183" i="8"/>
  <c r="K183" i="8"/>
  <c r="AZ178" i="11"/>
  <c r="L182" i="8"/>
  <c r="K182" i="8"/>
  <c r="AZ177" i="11"/>
  <c r="K181" i="8"/>
  <c r="AZ176" i="11"/>
  <c r="L180" i="8"/>
  <c r="K180" i="8"/>
  <c r="AZ175" i="11"/>
  <c r="L179" i="8"/>
  <c r="K179" i="8"/>
  <c r="B179" i="8" s="1"/>
  <c r="AZ174" i="11"/>
  <c r="K178" i="8"/>
  <c r="AZ171" i="11"/>
  <c r="L174" i="8"/>
  <c r="K174" i="8"/>
  <c r="AZ170" i="11"/>
  <c r="K173" i="8"/>
  <c r="B173" i="8" s="1"/>
  <c r="AZ169" i="11"/>
  <c r="L172" i="8"/>
  <c r="K172" i="8"/>
  <c r="AZ168" i="11"/>
  <c r="L171" i="8"/>
  <c r="K171" i="8"/>
  <c r="AZ167" i="11"/>
  <c r="K170" i="8"/>
  <c r="AZ166" i="11"/>
  <c r="K169" i="8"/>
  <c r="AZ165" i="11"/>
  <c r="L168" i="8"/>
  <c r="K168" i="8"/>
  <c r="AZ164" i="11"/>
  <c r="K167" i="8"/>
  <c r="AZ163" i="11"/>
  <c r="L166" i="8"/>
  <c r="K166" i="8"/>
  <c r="AZ162" i="11"/>
  <c r="L165" i="8"/>
  <c r="K165" i="8"/>
  <c r="AZ159" i="11"/>
  <c r="L161" i="8"/>
  <c r="K161" i="8"/>
  <c r="AZ158" i="11"/>
  <c r="L160" i="8"/>
  <c r="K160" i="8"/>
  <c r="AZ157" i="11"/>
  <c r="K159" i="8"/>
  <c r="AZ156" i="11"/>
  <c r="K158" i="8"/>
  <c r="AZ155" i="11"/>
  <c r="L157" i="8"/>
  <c r="K157" i="8"/>
  <c r="AZ154" i="11"/>
  <c r="K156" i="8"/>
  <c r="AZ153" i="11"/>
  <c r="L155" i="8"/>
  <c r="K155" i="8"/>
  <c r="AZ152" i="11"/>
  <c r="L154" i="8"/>
  <c r="K154" i="8"/>
  <c r="AZ151" i="11"/>
  <c r="L153" i="8"/>
  <c r="K153" i="8"/>
  <c r="L150" i="8"/>
  <c r="C150" i="8" s="1"/>
  <c r="K150" i="8"/>
  <c r="B150" i="8" s="1"/>
  <c r="AZ147" i="11"/>
  <c r="K149" i="8"/>
  <c r="AZ146" i="11"/>
  <c r="L148" i="8"/>
  <c r="K148" i="8"/>
  <c r="AZ145" i="11"/>
  <c r="K147" i="8"/>
  <c r="AZ144" i="11"/>
  <c r="L146" i="8"/>
  <c r="K146" i="8"/>
  <c r="AZ143" i="11"/>
  <c r="L145" i="8"/>
  <c r="K145" i="8"/>
  <c r="B145" i="8" s="1"/>
  <c r="AZ142" i="11"/>
  <c r="K144" i="8"/>
  <c r="B144" i="8" s="1"/>
  <c r="L143" i="8"/>
  <c r="C143" i="8" s="1"/>
  <c r="K143" i="8"/>
  <c r="B143" i="8" s="1"/>
  <c r="AZ140" i="11"/>
  <c r="L142" i="8"/>
  <c r="K142" i="8"/>
  <c r="AZ139" i="11"/>
  <c r="L141" i="8"/>
  <c r="K141" i="8"/>
  <c r="AZ136" i="11"/>
  <c r="L137" i="8"/>
  <c r="K137" i="8"/>
  <c r="L136" i="8"/>
  <c r="C136" i="8" s="1"/>
  <c r="K136" i="8"/>
  <c r="B136" i="8" s="1"/>
  <c r="AZ134" i="11"/>
  <c r="K135" i="8"/>
  <c r="AZ133" i="11"/>
  <c r="L134" i="8"/>
  <c r="C134" i="8" s="1"/>
  <c r="K134" i="8"/>
  <c r="B134" i="8" s="1"/>
  <c r="AZ132" i="11"/>
  <c r="K133" i="8"/>
  <c r="AZ131" i="11"/>
  <c r="K132" i="8"/>
  <c r="AZ130" i="11"/>
  <c r="L131" i="8"/>
  <c r="K131" i="8"/>
  <c r="AZ129" i="11"/>
  <c r="K130" i="8"/>
  <c r="AZ128" i="11"/>
  <c r="L129" i="8"/>
  <c r="K129" i="8"/>
  <c r="B129" i="8" s="1"/>
  <c r="AZ127" i="11"/>
  <c r="L128" i="8"/>
  <c r="K128" i="8"/>
  <c r="AZ126" i="11"/>
  <c r="L127" i="8"/>
  <c r="K127" i="8"/>
  <c r="AZ125" i="11"/>
  <c r="L126" i="8"/>
  <c r="K126" i="8"/>
  <c r="AZ122" i="11"/>
  <c r="L123" i="8"/>
  <c r="K123" i="8"/>
  <c r="AZ121" i="11"/>
  <c r="L122" i="8"/>
  <c r="K122" i="8"/>
  <c r="AZ120" i="11"/>
  <c r="L121" i="8"/>
  <c r="K121" i="8"/>
  <c r="AZ119" i="11"/>
  <c r="K120" i="8"/>
  <c r="AZ118" i="11"/>
  <c r="L119" i="8"/>
  <c r="K119" i="8"/>
  <c r="AZ117" i="11"/>
  <c r="K118" i="8"/>
  <c r="AZ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AZ101" i="11"/>
  <c r="K102" i="8"/>
  <c r="AZ100" i="11"/>
  <c r="K101" i="8"/>
  <c r="AZ99" i="11"/>
  <c r="L100" i="8"/>
  <c r="K100" i="8"/>
  <c r="AZ96" i="11"/>
  <c r="L97" i="8"/>
  <c r="K97" i="8"/>
  <c r="AZ95" i="11"/>
  <c r="L96" i="8"/>
  <c r="K96" i="8"/>
  <c r="AZ94" i="11"/>
  <c r="K95" i="8"/>
  <c r="AZ93" i="11"/>
  <c r="K94" i="8"/>
  <c r="AZ92" i="11"/>
  <c r="L93" i="8"/>
  <c r="K93" i="8"/>
  <c r="AZ91" i="11"/>
  <c r="K92" i="8"/>
  <c r="AZ90" i="11"/>
  <c r="L91" i="8"/>
  <c r="K91" i="8"/>
  <c r="AZ89" i="11"/>
  <c r="L90" i="8"/>
  <c r="K90" i="8"/>
  <c r="AZ88" i="11"/>
  <c r="L89" i="8"/>
  <c r="K89" i="8"/>
  <c r="AZ87" i="11"/>
  <c r="L88" i="8"/>
  <c r="K88" i="8"/>
  <c r="AZ86" i="11"/>
  <c r="L87" i="8"/>
  <c r="K87" i="8"/>
  <c r="AZ85" i="11"/>
  <c r="K86" i="8"/>
  <c r="AZ84" i="11"/>
  <c r="L85" i="8"/>
  <c r="K85" i="8"/>
  <c r="AZ83" i="11"/>
  <c r="L84" i="8"/>
  <c r="K84" i="8"/>
  <c r="AZ80" i="11"/>
  <c r="K80" i="8"/>
  <c r="AZ79" i="11"/>
  <c r="L79" i="8"/>
  <c r="K79" i="8"/>
  <c r="AZ78" i="11"/>
  <c r="L78" i="8"/>
  <c r="K78" i="8"/>
  <c r="AZ77" i="11"/>
  <c r="K77" i="8"/>
  <c r="AZ74" i="11"/>
  <c r="K74" i="8"/>
  <c r="AZ73" i="11"/>
  <c r="K73" i="8"/>
  <c r="AZ72" i="11"/>
  <c r="K72" i="8"/>
  <c r="AZ71" i="11"/>
  <c r="K71" i="8"/>
  <c r="AZ70" i="11"/>
  <c r="L70" i="8"/>
  <c r="K70" i="8"/>
  <c r="AZ69" i="11"/>
  <c r="L69" i="8"/>
  <c r="K69" i="8"/>
  <c r="AZ68" i="11"/>
  <c r="L68" i="8"/>
  <c r="K68" i="8"/>
  <c r="AZ66" i="11"/>
  <c r="K67" i="8"/>
  <c r="AZ67" i="11"/>
  <c r="L66" i="8"/>
  <c r="K66" i="8"/>
  <c r="AZ65" i="11"/>
  <c r="L65" i="8"/>
  <c r="K65" i="8"/>
  <c r="AZ64" i="11"/>
  <c r="L64" i="8"/>
  <c r="K64" i="8"/>
  <c r="AZ63" i="11"/>
  <c r="L63" i="8"/>
  <c r="C63" i="8" s="1"/>
  <c r="K63" i="8"/>
  <c r="B63" i="8" s="1"/>
  <c r="AZ62" i="11"/>
  <c r="L62" i="8"/>
  <c r="K62" i="8"/>
  <c r="AZ61" i="11"/>
  <c r="K61" i="8"/>
  <c r="AZ60" i="11"/>
  <c r="L60" i="8"/>
  <c r="K60" i="8"/>
  <c r="L56" i="8"/>
  <c r="K56" i="8"/>
  <c r="K55" i="8"/>
  <c r="AZ53" i="11"/>
  <c r="K51" i="8"/>
  <c r="AZ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AZ49" i="11"/>
  <c r="L47" i="8"/>
  <c r="K47" i="8"/>
  <c r="AZ48" i="11"/>
  <c r="L46" i="8"/>
  <c r="K46" i="8"/>
  <c r="AZ47" i="11"/>
  <c r="L45" i="8"/>
  <c r="K45" i="8"/>
  <c r="AZ46" i="11"/>
  <c r="L44" i="8"/>
  <c r="K44" i="8"/>
  <c r="AZ45" i="11"/>
  <c r="L43" i="8"/>
  <c r="C43" i="8" s="1"/>
  <c r="K43" i="8"/>
  <c r="B43" i="8" s="1"/>
  <c r="L42" i="8"/>
  <c r="C42" i="8" s="1"/>
  <c r="K42" i="8"/>
  <c r="B42" i="8" s="1"/>
  <c r="AZ43" i="11"/>
  <c r="L41" i="8"/>
  <c r="K41" i="8"/>
  <c r="AZ42" i="11"/>
  <c r="L39" i="8"/>
  <c r="K39" i="8"/>
  <c r="AZ28" i="11"/>
  <c r="K25" i="8"/>
  <c r="L36" i="8"/>
  <c r="K36" i="8"/>
  <c r="L35" i="8"/>
  <c r="K35" i="8"/>
  <c r="L34" i="8"/>
  <c r="K34" i="8"/>
  <c r="L33" i="8"/>
  <c r="K33" i="8"/>
  <c r="AZ35" i="11"/>
  <c r="K32" i="8"/>
  <c r="AZ34" i="11"/>
  <c r="L31" i="8"/>
  <c r="K31" i="8"/>
  <c r="AZ33" i="11"/>
  <c r="L30" i="8"/>
  <c r="K30" i="8"/>
  <c r="AZ32" i="11"/>
  <c r="L29" i="8"/>
  <c r="K29" i="8"/>
  <c r="AZ31" i="11"/>
  <c r="L28" i="8"/>
  <c r="K28" i="8"/>
  <c r="L27" i="8"/>
  <c r="K27" i="8"/>
  <c r="AZ29" i="11"/>
  <c r="L26" i="8"/>
  <c r="K26" i="8"/>
  <c r="AZ25" i="11"/>
  <c r="L22" i="8"/>
  <c r="K22" i="8"/>
  <c r="AZ24" i="11"/>
  <c r="L21" i="8"/>
  <c r="K21" i="8"/>
  <c r="AZ23" i="11"/>
  <c r="L20" i="8"/>
  <c r="K20" i="8"/>
  <c r="AZ22" i="11"/>
  <c r="L19" i="8"/>
  <c r="K19" i="8"/>
  <c r="AZ21" i="11"/>
  <c r="K18" i="8"/>
  <c r="AZ20" i="11"/>
  <c r="K17" i="8"/>
  <c r="AZ19" i="11"/>
  <c r="K16" i="8"/>
  <c r="AZ16" i="11"/>
  <c r="K13" i="8"/>
  <c r="AZ15" i="11"/>
  <c r="L12" i="8"/>
  <c r="K12" i="8"/>
  <c r="AZ392" i="11"/>
  <c r="AQ392" i="11"/>
  <c r="AN392" i="11"/>
  <c r="AK392" i="11"/>
  <c r="AH392" i="11"/>
  <c r="AB392" i="11"/>
  <c r="Y392" i="11"/>
  <c r="V392" i="11"/>
  <c r="S392" i="11"/>
  <c r="P392" i="11"/>
  <c r="M392" i="11"/>
  <c r="J392" i="11"/>
  <c r="G392" i="11"/>
  <c r="K403" i="8"/>
  <c r="AZ391" i="11"/>
  <c r="AQ391" i="11"/>
  <c r="AN391" i="11"/>
  <c r="AK391" i="11"/>
  <c r="AH391" i="11"/>
  <c r="AB391" i="11"/>
  <c r="Y391" i="11"/>
  <c r="V391" i="11"/>
  <c r="S391" i="11"/>
  <c r="P391" i="11"/>
  <c r="M391" i="11"/>
  <c r="J391" i="11"/>
  <c r="G391" i="11"/>
  <c r="L402" i="8"/>
  <c r="K402" i="8"/>
  <c r="BC390" i="11"/>
  <c r="AZ390" i="11"/>
  <c r="AQ390" i="11"/>
  <c r="AN390" i="11"/>
  <c r="AK390" i="11"/>
  <c r="AH390" i="11"/>
  <c r="AB390" i="11"/>
  <c r="Y390" i="11"/>
  <c r="V390" i="11"/>
  <c r="S390" i="11"/>
  <c r="P390" i="11"/>
  <c r="M390" i="11"/>
  <c r="J390" i="11"/>
  <c r="G390" i="11"/>
  <c r="BC389" i="11"/>
  <c r="AW389" i="11"/>
  <c r="AQ389" i="11"/>
  <c r="AN389" i="11"/>
  <c r="AK389" i="11"/>
  <c r="AH389" i="11"/>
  <c r="AE389" i="11"/>
  <c r="AB389" i="11"/>
  <c r="Y389" i="11"/>
  <c r="V389" i="11"/>
  <c r="S389" i="11"/>
  <c r="P389" i="11"/>
  <c r="M389" i="11"/>
  <c r="J389" i="11"/>
  <c r="G389" i="11"/>
  <c r="K400" i="8"/>
  <c r="BE388" i="11"/>
  <c r="BD388" i="11"/>
  <c r="BD394" i="11" s="1"/>
  <c r="BB388" i="11"/>
  <c r="BB394" i="11" s="1"/>
  <c r="BA388" i="11"/>
  <c r="BA394" i="11" s="1"/>
  <c r="AY388" i="11"/>
  <c r="AY394" i="11" s="1"/>
  <c r="AX388" i="11"/>
  <c r="AX394" i="11" s="1"/>
  <c r="AW394" i="11"/>
  <c r="AO388" i="11"/>
  <c r="AO394" i="11" s="1"/>
  <c r="AM388" i="11"/>
  <c r="AM394" i="11" s="1"/>
  <c r="AL388" i="11"/>
  <c r="AL394" i="11" s="1"/>
  <c r="AJ388" i="11"/>
  <c r="AI388" i="11"/>
  <c r="AG388" i="11"/>
  <c r="AG394" i="11" s="1"/>
  <c r="AF388" i="11"/>
  <c r="AD388" i="11"/>
  <c r="AD394" i="11" s="1"/>
  <c r="AC388" i="11"/>
  <c r="AC394" i="11" s="1"/>
  <c r="AA388" i="11"/>
  <c r="AA394" i="11" s="1"/>
  <c r="Z388" i="11"/>
  <c r="Z394" i="11" s="1"/>
  <c r="X388" i="11"/>
  <c r="X394" i="11" s="1"/>
  <c r="W388" i="11"/>
  <c r="W394" i="11" s="1"/>
  <c r="U388" i="11"/>
  <c r="U394" i="11" s="1"/>
  <c r="T388" i="11"/>
  <c r="T394" i="11" s="1"/>
  <c r="R388" i="11"/>
  <c r="R394" i="11" s="1"/>
  <c r="Q388" i="11"/>
  <c r="Q394" i="11" s="1"/>
  <c r="O388" i="11"/>
  <c r="O394" i="11" s="1"/>
  <c r="N388" i="11"/>
  <c r="N394" i="11" s="1"/>
  <c r="L388" i="11"/>
  <c r="L394" i="11" s="1"/>
  <c r="K388" i="11"/>
  <c r="K394" i="11" s="1"/>
  <c r="I388" i="11"/>
  <c r="I394" i="11" s="1"/>
  <c r="H388" i="11"/>
  <c r="H394" i="11" s="1"/>
  <c r="F388" i="11"/>
  <c r="E388" i="11"/>
  <c r="BC382" i="11"/>
  <c r="AW382" i="11"/>
  <c r="AT382" i="11"/>
  <c r="AQ382" i="11"/>
  <c r="AQ381" i="11" s="1"/>
  <c r="AN382" i="11"/>
  <c r="AN381" i="11" s="1"/>
  <c r="AK382" i="11"/>
  <c r="AK381" i="11" s="1"/>
  <c r="AH382" i="11"/>
  <c r="AH381" i="11" s="1"/>
  <c r="Y382" i="11"/>
  <c r="V382" i="11"/>
  <c r="S382" i="11"/>
  <c r="P382" i="11"/>
  <c r="M382" i="11"/>
  <c r="J382" i="11"/>
  <c r="G382" i="11"/>
  <c r="L393" i="8"/>
  <c r="K393" i="8"/>
  <c r="AQ373" i="11"/>
  <c r="AQ372" i="11" s="1"/>
  <c r="AN373" i="11"/>
  <c r="AN372" i="11" s="1"/>
  <c r="AK373" i="11"/>
  <c r="AK372" i="11" s="1"/>
  <c r="AH373" i="11"/>
  <c r="AH372" i="11" s="1"/>
  <c r="AE372" i="11"/>
  <c r="S373" i="11"/>
  <c r="P373" i="11"/>
  <c r="M373" i="11"/>
  <c r="J373" i="11"/>
  <c r="G373" i="11"/>
  <c r="L384" i="8"/>
  <c r="K384" i="8"/>
  <c r="BC360" i="11"/>
  <c r="AT360" i="11"/>
  <c r="AQ360" i="11"/>
  <c r="AQ359" i="11" s="1"/>
  <c r="AN360" i="11"/>
  <c r="AN359" i="11" s="1"/>
  <c r="AK360" i="11"/>
  <c r="AK359" i="11" s="1"/>
  <c r="AH360" i="11"/>
  <c r="AH359" i="11" s="1"/>
  <c r="Y360" i="11"/>
  <c r="V360" i="11"/>
  <c r="S360" i="11"/>
  <c r="G360" i="11"/>
  <c r="L371" i="8"/>
  <c r="K371" i="8"/>
  <c r="AQ351" i="11"/>
  <c r="AQ350" i="11" s="1"/>
  <c r="AN351" i="11"/>
  <c r="AN350" i="11" s="1"/>
  <c r="AK351" i="11"/>
  <c r="AK350" i="11" s="1"/>
  <c r="AH351" i="11"/>
  <c r="AH350" i="11" s="1"/>
  <c r="S351" i="11"/>
  <c r="P351" i="11"/>
  <c r="M351" i="11"/>
  <c r="J351" i="11"/>
  <c r="G351" i="11"/>
  <c r="L362" i="8"/>
  <c r="K362" i="8"/>
  <c r="AQ343" i="11"/>
  <c r="AQ342" i="11" s="1"/>
  <c r="AN343" i="11"/>
  <c r="AN342" i="11" s="1"/>
  <c r="AK343" i="11"/>
  <c r="AK342" i="11" s="1"/>
  <c r="AH343" i="11"/>
  <c r="AH342" i="11" s="1"/>
  <c r="Y343" i="11"/>
  <c r="G343" i="11"/>
  <c r="K353" i="8"/>
  <c r="BC332" i="11"/>
  <c r="AT332" i="11"/>
  <c r="AQ332" i="11"/>
  <c r="AQ331" i="11" s="1"/>
  <c r="AN332" i="11"/>
  <c r="AN331" i="11" s="1"/>
  <c r="AK332" i="11"/>
  <c r="AK331" i="11" s="1"/>
  <c r="AH332" i="11"/>
  <c r="AH331" i="11" s="1"/>
  <c r="V332" i="11"/>
  <c r="S332" i="11"/>
  <c r="P332" i="11"/>
  <c r="M332" i="11"/>
  <c r="J332" i="11"/>
  <c r="G332" i="11"/>
  <c r="L342" i="8"/>
  <c r="K342" i="8"/>
  <c r="BC322" i="11"/>
  <c r="AT322" i="11"/>
  <c r="AQ322" i="11"/>
  <c r="AQ321" i="11" s="1"/>
  <c r="AN322" i="11"/>
  <c r="AN321" i="11" s="1"/>
  <c r="AK322" i="11"/>
  <c r="AK321" i="11" s="1"/>
  <c r="AH322" i="11"/>
  <c r="AH321" i="11" s="1"/>
  <c r="V322" i="11"/>
  <c r="S322" i="11"/>
  <c r="P322" i="11"/>
  <c r="M322" i="11"/>
  <c r="J322" i="11"/>
  <c r="G322" i="11"/>
  <c r="L332" i="8"/>
  <c r="K332" i="8"/>
  <c r="AQ314" i="11"/>
  <c r="AQ313" i="11" s="1"/>
  <c r="AN314" i="11"/>
  <c r="AN313" i="11" s="1"/>
  <c r="AK314" i="11"/>
  <c r="AK313" i="11" s="1"/>
  <c r="AH314" i="11"/>
  <c r="AH313" i="11" s="1"/>
  <c r="S314" i="11"/>
  <c r="G314" i="11"/>
  <c r="L323" i="8"/>
  <c r="K323" i="8"/>
  <c r="BC305" i="11"/>
  <c r="AQ305" i="11"/>
  <c r="AQ304" i="11" s="1"/>
  <c r="AN305" i="11"/>
  <c r="AN304" i="11" s="1"/>
  <c r="AK305" i="11"/>
  <c r="AK304" i="11" s="1"/>
  <c r="AH305" i="11"/>
  <c r="AH304" i="11" s="1"/>
  <c r="Y305" i="11"/>
  <c r="V305" i="11"/>
  <c r="S305" i="11"/>
  <c r="P305" i="11"/>
  <c r="M305" i="11"/>
  <c r="G305" i="11"/>
  <c r="K314" i="8"/>
  <c r="AT295" i="11"/>
  <c r="AQ295" i="11"/>
  <c r="AQ294" i="11" s="1"/>
  <c r="AN295" i="11"/>
  <c r="AN294" i="11" s="1"/>
  <c r="AK295" i="11"/>
  <c r="AK294" i="11" s="1"/>
  <c r="AH295" i="11"/>
  <c r="AH294" i="11" s="1"/>
  <c r="S295" i="11"/>
  <c r="J295" i="11"/>
  <c r="G295" i="11"/>
  <c r="K304" i="8"/>
  <c r="BC285" i="11"/>
  <c r="AQ285" i="11"/>
  <c r="AQ284" i="11" s="1"/>
  <c r="AN285" i="11"/>
  <c r="AN284" i="11" s="1"/>
  <c r="AK285" i="11"/>
  <c r="AK284" i="11" s="1"/>
  <c r="AH285" i="11"/>
  <c r="AH284" i="11" s="1"/>
  <c r="Y285" i="11"/>
  <c r="V285" i="11"/>
  <c r="S285" i="11"/>
  <c r="P285" i="11"/>
  <c r="M285" i="11"/>
  <c r="G285" i="11"/>
  <c r="L293" i="8"/>
  <c r="AT275" i="11"/>
  <c r="AQ275" i="11"/>
  <c r="AQ274" i="11" s="1"/>
  <c r="AN275" i="11"/>
  <c r="AN274" i="11" s="1"/>
  <c r="AK275" i="11"/>
  <c r="AK274" i="11" s="1"/>
  <c r="AH275" i="11"/>
  <c r="AH274" i="11" s="1"/>
  <c r="S275" i="11"/>
  <c r="J275" i="11"/>
  <c r="G275" i="11"/>
  <c r="L283" i="8"/>
  <c r="K283" i="8"/>
  <c r="BC268" i="11"/>
  <c r="AW268" i="11"/>
  <c r="AQ268" i="11"/>
  <c r="AQ267" i="11" s="1"/>
  <c r="AN268" i="11"/>
  <c r="AN267" i="11" s="1"/>
  <c r="AK268" i="11"/>
  <c r="AK267" i="11" s="1"/>
  <c r="AH268" i="11"/>
  <c r="AH267" i="11" s="1"/>
  <c r="Y268" i="11"/>
  <c r="G268" i="11"/>
  <c r="L275" i="8"/>
  <c r="K275" i="8"/>
  <c r="AT254" i="11"/>
  <c r="AQ254" i="11"/>
  <c r="AQ253" i="11" s="1"/>
  <c r="AN254" i="11"/>
  <c r="AN253" i="11" s="1"/>
  <c r="AK254" i="11"/>
  <c r="AK253" i="11" s="1"/>
  <c r="AH254" i="11"/>
  <c r="AH253" i="11" s="1"/>
  <c r="V254" i="11"/>
  <c r="S254" i="11"/>
  <c r="P254" i="11"/>
  <c r="M254" i="11"/>
  <c r="J254" i="11"/>
  <c r="G254" i="11"/>
  <c r="L261" i="8"/>
  <c r="K261" i="8"/>
  <c r="BC241" i="11"/>
  <c r="AQ241" i="11"/>
  <c r="AQ240" i="11" s="1"/>
  <c r="AN241" i="11"/>
  <c r="AN240" i="11" s="1"/>
  <c r="AK241" i="11"/>
  <c r="AK240" i="11" s="1"/>
  <c r="AH241" i="11"/>
  <c r="AH240" i="11" s="1"/>
  <c r="AE241" i="11"/>
  <c r="Y241" i="11"/>
  <c r="S241" i="11"/>
  <c r="G241" i="11"/>
  <c r="K248" i="8"/>
  <c r="AW229" i="11"/>
  <c r="AT229" i="11"/>
  <c r="AQ229" i="11"/>
  <c r="AQ228" i="11" s="1"/>
  <c r="AN229" i="11"/>
  <c r="AN228" i="11" s="1"/>
  <c r="AK229" i="11"/>
  <c r="AK228" i="11" s="1"/>
  <c r="AH229" i="11"/>
  <c r="AH228" i="11" s="1"/>
  <c r="AE229" i="11"/>
  <c r="V229" i="11"/>
  <c r="S229" i="11"/>
  <c r="P229" i="11"/>
  <c r="M229" i="11"/>
  <c r="J229" i="11"/>
  <c r="G229" i="11"/>
  <c r="L235" i="8"/>
  <c r="K235" i="8"/>
  <c r="BC222" i="11"/>
  <c r="AQ222" i="11"/>
  <c r="AQ221" i="11" s="1"/>
  <c r="AN222" i="11"/>
  <c r="AN221" i="11" s="1"/>
  <c r="AK222" i="11"/>
  <c r="AK221" i="11" s="1"/>
  <c r="AH222" i="11"/>
  <c r="AH221" i="11" s="1"/>
  <c r="Y222" i="11"/>
  <c r="S222" i="11"/>
  <c r="G222" i="11"/>
  <c r="L228" i="8"/>
  <c r="K228" i="8"/>
  <c r="AT214" i="11"/>
  <c r="AQ214" i="11"/>
  <c r="AQ213" i="11" s="1"/>
  <c r="AN214" i="11"/>
  <c r="AN213" i="11" s="1"/>
  <c r="AK214" i="11"/>
  <c r="AK213" i="11" s="1"/>
  <c r="AH214" i="11"/>
  <c r="AH213" i="11" s="1"/>
  <c r="S214" i="11"/>
  <c r="P214" i="11"/>
  <c r="M214" i="11"/>
  <c r="J214" i="11"/>
  <c r="G214" i="11"/>
  <c r="L219" i="8"/>
  <c r="K219" i="8"/>
  <c r="BC202" i="11"/>
  <c r="AQ202" i="11"/>
  <c r="AQ201" i="11" s="1"/>
  <c r="AN202" i="11"/>
  <c r="AN201" i="11" s="1"/>
  <c r="AK202" i="11"/>
  <c r="AK201" i="11" s="1"/>
  <c r="AH202" i="11"/>
  <c r="AH201" i="11" s="1"/>
  <c r="Y202" i="11"/>
  <c r="V202" i="11"/>
  <c r="S202" i="11"/>
  <c r="G202" i="11"/>
  <c r="L207" i="8"/>
  <c r="K207" i="8"/>
  <c r="AT198" i="11"/>
  <c r="AQ198" i="11"/>
  <c r="AQ197" i="11" s="1"/>
  <c r="AN198" i="11"/>
  <c r="AN197" i="11" s="1"/>
  <c r="AK198" i="11"/>
  <c r="AK197" i="11" s="1"/>
  <c r="AH198" i="11"/>
  <c r="AH197" i="11" s="1"/>
  <c r="S198" i="11"/>
  <c r="M198" i="11"/>
  <c r="J198" i="11"/>
  <c r="G198" i="11"/>
  <c r="L203" i="8"/>
  <c r="K203" i="8"/>
  <c r="B203" i="8" s="1"/>
  <c r="BC185" i="11"/>
  <c r="AQ185" i="11"/>
  <c r="AQ184" i="11" s="1"/>
  <c r="AN185" i="11"/>
  <c r="AN184" i="11" s="1"/>
  <c r="AK185" i="11"/>
  <c r="AK184" i="11" s="1"/>
  <c r="AH185" i="11"/>
  <c r="AH184" i="11" s="1"/>
  <c r="Y185" i="11"/>
  <c r="V185" i="11"/>
  <c r="S185" i="11"/>
  <c r="P185" i="11"/>
  <c r="G185" i="11"/>
  <c r="L189" i="8"/>
  <c r="K189" i="8"/>
  <c r="B189" i="8" s="1"/>
  <c r="AT173" i="11"/>
  <c r="AQ173" i="11"/>
  <c r="AQ172" i="11" s="1"/>
  <c r="AN173" i="11"/>
  <c r="AN172" i="11" s="1"/>
  <c r="AK173" i="11"/>
  <c r="AK172" i="11" s="1"/>
  <c r="AH173" i="11"/>
  <c r="AH172" i="11" s="1"/>
  <c r="S173" i="11"/>
  <c r="M173" i="11"/>
  <c r="J173" i="11"/>
  <c r="G173" i="11"/>
  <c r="L176" i="8"/>
  <c r="K176" i="8"/>
  <c r="BC161" i="11"/>
  <c r="AQ161" i="11"/>
  <c r="AQ160" i="11" s="1"/>
  <c r="AN161" i="11"/>
  <c r="AN160" i="11" s="1"/>
  <c r="AK161" i="11"/>
  <c r="AK160" i="11" s="1"/>
  <c r="AH161" i="11"/>
  <c r="AH160" i="11" s="1"/>
  <c r="Y161" i="11"/>
  <c r="V161" i="11"/>
  <c r="S161" i="11"/>
  <c r="P161" i="11"/>
  <c r="G161" i="11"/>
  <c r="L163" i="8"/>
  <c r="K163" i="8"/>
  <c r="B163" i="8" s="1"/>
  <c r="AT150" i="11"/>
  <c r="AQ150" i="11"/>
  <c r="AQ149" i="11" s="1"/>
  <c r="AN150" i="11"/>
  <c r="AN149" i="11" s="1"/>
  <c r="AK150" i="11"/>
  <c r="AK149" i="11" s="1"/>
  <c r="AH150" i="11"/>
  <c r="AH149" i="11" s="1"/>
  <c r="S150" i="11"/>
  <c r="M150" i="11"/>
  <c r="J150" i="11"/>
  <c r="G150" i="11"/>
  <c r="L152" i="8"/>
  <c r="K152" i="8"/>
  <c r="BC138" i="11"/>
  <c r="AW138" i="11"/>
  <c r="AQ138" i="11"/>
  <c r="AQ137" i="11" s="1"/>
  <c r="AN138" i="11"/>
  <c r="AN137" i="11" s="1"/>
  <c r="AK138" i="11"/>
  <c r="AK137" i="11" s="1"/>
  <c r="AH138" i="11"/>
  <c r="AH137" i="11" s="1"/>
  <c r="Y138" i="11"/>
  <c r="V138" i="11"/>
  <c r="P138" i="11"/>
  <c r="G138" i="11"/>
  <c r="L139" i="8"/>
  <c r="K139" i="8"/>
  <c r="B139" i="8" s="1"/>
  <c r="AT124" i="11"/>
  <c r="AQ124" i="11"/>
  <c r="AQ123" i="11" s="1"/>
  <c r="AN124" i="11"/>
  <c r="AN123" i="11" s="1"/>
  <c r="AK124" i="11"/>
  <c r="AK123" i="11" s="1"/>
  <c r="AH124" i="11"/>
  <c r="AH123" i="11" s="1"/>
  <c r="S124" i="11"/>
  <c r="M124" i="11"/>
  <c r="J124" i="11"/>
  <c r="G124" i="11"/>
  <c r="L125" i="8"/>
  <c r="K125" i="8"/>
  <c r="BC115" i="11"/>
  <c r="AQ115" i="11"/>
  <c r="AQ114" i="11" s="1"/>
  <c r="AN115" i="11"/>
  <c r="AN114" i="11" s="1"/>
  <c r="AK115" i="11"/>
  <c r="AK114" i="11" s="1"/>
  <c r="AH115" i="11"/>
  <c r="AH114" i="11" s="1"/>
  <c r="Y115" i="11"/>
  <c r="V115" i="11"/>
  <c r="S115" i="11"/>
  <c r="P115" i="11"/>
  <c r="G115" i="11"/>
  <c r="L116" i="8"/>
  <c r="K116" i="8"/>
  <c r="B116" i="8" s="1"/>
  <c r="BC103" i="11"/>
  <c r="AT103" i="11"/>
  <c r="AQ103" i="11"/>
  <c r="AQ102" i="11" s="1"/>
  <c r="AN103" i="11"/>
  <c r="AN102" i="11" s="1"/>
  <c r="AK103" i="11"/>
  <c r="AK102" i="11" s="1"/>
  <c r="AH103" i="11"/>
  <c r="AH102" i="11" s="1"/>
  <c r="Y103" i="11"/>
  <c r="V103" i="11"/>
  <c r="S103" i="11"/>
  <c r="M103" i="11"/>
  <c r="J103" i="11"/>
  <c r="G103" i="11"/>
  <c r="L104" i="8"/>
  <c r="K104" i="8"/>
  <c r="B104" i="8" s="1"/>
  <c r="AQ98" i="11"/>
  <c r="AQ97" i="11" s="1"/>
  <c r="AN98" i="11"/>
  <c r="AN97" i="11" s="1"/>
  <c r="AK98" i="11"/>
  <c r="AK97" i="11" s="1"/>
  <c r="AH98" i="11"/>
  <c r="AH97" i="11" s="1"/>
  <c r="V98" i="11"/>
  <c r="S98" i="11"/>
  <c r="P98" i="11"/>
  <c r="G98" i="11"/>
  <c r="K99" i="8"/>
  <c r="BC82" i="11"/>
  <c r="AW82" i="11"/>
  <c r="AT82" i="11"/>
  <c r="AQ82" i="11"/>
  <c r="AQ81" i="11" s="1"/>
  <c r="AN82" i="11"/>
  <c r="AN81" i="11" s="1"/>
  <c r="AK82" i="11"/>
  <c r="AK81" i="11" s="1"/>
  <c r="AH82" i="11"/>
  <c r="AH81" i="11" s="1"/>
  <c r="Y82" i="11"/>
  <c r="V82" i="11"/>
  <c r="S82" i="11"/>
  <c r="M82" i="11"/>
  <c r="J82" i="11"/>
  <c r="G82" i="11"/>
  <c r="L82" i="8"/>
  <c r="K82" i="8"/>
  <c r="AQ76" i="11"/>
  <c r="AQ75" i="11" s="1"/>
  <c r="AN76" i="11"/>
  <c r="AN75" i="11" s="1"/>
  <c r="AK76" i="11"/>
  <c r="AK75" i="11" s="1"/>
  <c r="AH76" i="11"/>
  <c r="AH75" i="11" s="1"/>
  <c r="S76" i="11"/>
  <c r="P76" i="11"/>
  <c r="G76" i="11"/>
  <c r="L76" i="8"/>
  <c r="K76" i="8"/>
  <c r="BC59" i="11"/>
  <c r="AW59" i="11"/>
  <c r="AT59" i="11"/>
  <c r="AQ59" i="11"/>
  <c r="AQ58" i="11" s="1"/>
  <c r="AN59" i="11"/>
  <c r="AN58" i="11" s="1"/>
  <c r="AK59" i="11"/>
  <c r="AK58" i="11" s="1"/>
  <c r="AH59" i="11"/>
  <c r="AH58" i="11" s="1"/>
  <c r="AE59" i="11"/>
  <c r="Y59" i="11"/>
  <c r="V59" i="11"/>
  <c r="S59" i="11"/>
  <c r="M59" i="11"/>
  <c r="J59" i="11"/>
  <c r="G59" i="11"/>
  <c r="K58" i="8"/>
  <c r="AW55" i="11"/>
  <c r="AQ55" i="11"/>
  <c r="AQ54" i="11" s="1"/>
  <c r="AN55" i="11"/>
  <c r="AN54" i="11" s="1"/>
  <c r="AK55" i="11"/>
  <c r="AK54" i="11" s="1"/>
  <c r="AH55" i="11"/>
  <c r="AH54" i="11" s="1"/>
  <c r="AE55" i="11"/>
  <c r="S55" i="11"/>
  <c r="P55" i="11"/>
  <c r="G55" i="11"/>
  <c r="K53" i="8"/>
  <c r="BC41" i="11"/>
  <c r="AT41" i="11"/>
  <c r="AQ41" i="11"/>
  <c r="AQ40" i="11" s="1"/>
  <c r="AN41" i="11"/>
  <c r="AN40" i="11" s="1"/>
  <c r="AK41" i="11"/>
  <c r="AK40" i="11" s="1"/>
  <c r="AH41" i="11"/>
  <c r="AH40" i="11" s="1"/>
  <c r="Y41" i="11"/>
  <c r="V41" i="11"/>
  <c r="S41" i="11"/>
  <c r="M41" i="11"/>
  <c r="J41" i="11"/>
  <c r="G41" i="11"/>
  <c r="L38" i="8"/>
  <c r="AQ27" i="11"/>
  <c r="AN27" i="11"/>
  <c r="AN26" i="11" s="1"/>
  <c r="AK27" i="11"/>
  <c r="AK26" i="11" s="1"/>
  <c r="AH27" i="11"/>
  <c r="AH26" i="11" s="1"/>
  <c r="V27" i="11"/>
  <c r="S27" i="11"/>
  <c r="G27" i="11"/>
  <c r="K24" i="8"/>
  <c r="BC18" i="11"/>
  <c r="AT18" i="11"/>
  <c r="AQ18" i="11"/>
  <c r="AQ17" i="11" s="1"/>
  <c r="AN18" i="11"/>
  <c r="AN17" i="11" s="1"/>
  <c r="AK18" i="11"/>
  <c r="AK17" i="11" s="1"/>
  <c r="AH18" i="11"/>
  <c r="AH17" i="11" s="1"/>
  <c r="AE18" i="11"/>
  <c r="AE17" i="11" s="1"/>
  <c r="Y18" i="11"/>
  <c r="V18" i="11"/>
  <c r="S18" i="11"/>
  <c r="P18" i="11"/>
  <c r="M18" i="11"/>
  <c r="J18" i="11"/>
  <c r="G18" i="11"/>
  <c r="K15" i="8"/>
  <c r="AQ14" i="11"/>
  <c r="AQ13" i="11" s="1"/>
  <c r="AN14" i="11"/>
  <c r="AN13" i="11" s="1"/>
  <c r="AK14" i="11"/>
  <c r="AK13" i="11" s="1"/>
  <c r="AH14" i="11"/>
  <c r="AH13" i="11" s="1"/>
  <c r="AB14" i="11"/>
  <c r="V14" i="11"/>
  <c r="S14" i="11"/>
  <c r="G14" i="11"/>
  <c r="L11" i="8"/>
  <c r="K11" i="8"/>
  <c r="E91" i="7"/>
  <c r="D91" i="7"/>
  <c r="H404" i="8"/>
  <c r="H397" i="8"/>
  <c r="J397" i="8" s="1"/>
  <c r="H396" i="8"/>
  <c r="H395" i="8"/>
  <c r="H394" i="8"/>
  <c r="BC384" i="10"/>
  <c r="H398" i="8"/>
  <c r="H390" i="8"/>
  <c r="H388" i="8"/>
  <c r="H385" i="8"/>
  <c r="BC375" i="10"/>
  <c r="H391" i="8"/>
  <c r="H381" i="8"/>
  <c r="H379" i="8"/>
  <c r="BC368" i="10"/>
  <c r="H376" i="8"/>
  <c r="H378" i="8"/>
  <c r="H375" i="8"/>
  <c r="H374" i="8"/>
  <c r="H373" i="8"/>
  <c r="H372" i="8"/>
  <c r="BC359" i="10"/>
  <c r="H368" i="8"/>
  <c r="H367" i="8"/>
  <c r="H366" i="8"/>
  <c r="H365" i="8"/>
  <c r="H364" i="8"/>
  <c r="H357" i="8"/>
  <c r="H356" i="8"/>
  <c r="BC351" i="10"/>
  <c r="H359" i="8"/>
  <c r="H355" i="8"/>
  <c r="H358" i="8"/>
  <c r="H354" i="8"/>
  <c r="H360" i="8"/>
  <c r="BC343" i="10"/>
  <c r="H351" i="8"/>
  <c r="H350" i="8"/>
  <c r="H349" i="8"/>
  <c r="H348" i="8"/>
  <c r="H346" i="8"/>
  <c r="H345" i="8"/>
  <c r="H340" i="8"/>
  <c r="H339" i="8"/>
  <c r="BC332" i="10"/>
  <c r="H338" i="8"/>
  <c r="H335" i="8"/>
  <c r="H336" i="8"/>
  <c r="H333" i="8"/>
  <c r="H327" i="8"/>
  <c r="H329" i="8"/>
  <c r="H328" i="8"/>
  <c r="H326" i="8"/>
  <c r="H325" i="8"/>
  <c r="BC318" i="10"/>
  <c r="H324" i="8"/>
  <c r="H321" i="8"/>
  <c r="BC314" i="10"/>
  <c r="H320" i="8"/>
  <c r="H319" i="8"/>
  <c r="H312" i="8"/>
  <c r="H308" i="8"/>
  <c r="H307" i="8"/>
  <c r="BC300" i="10"/>
  <c r="H311" i="8"/>
  <c r="H302" i="8"/>
  <c r="J302" i="8" s="1"/>
  <c r="H301" i="8"/>
  <c r="H300" i="8"/>
  <c r="H299" i="8"/>
  <c r="H298" i="8"/>
  <c r="H297" i="8"/>
  <c r="H296" i="8"/>
  <c r="H295" i="8"/>
  <c r="BC289" i="10"/>
  <c r="BC286" i="10"/>
  <c r="H291" i="8"/>
  <c r="H290" i="8"/>
  <c r="H289" i="8"/>
  <c r="H287" i="8"/>
  <c r="H286" i="8"/>
  <c r="J286" i="8" s="1"/>
  <c r="H284" i="8"/>
  <c r="H285" i="8"/>
  <c r="H281" i="8"/>
  <c r="H280" i="8"/>
  <c r="H279" i="8"/>
  <c r="H277" i="8"/>
  <c r="BC271" i="10"/>
  <c r="H273" i="8"/>
  <c r="J273" i="8" s="1"/>
  <c r="BC265" i="10"/>
  <c r="H270" i="8"/>
  <c r="H269" i="8"/>
  <c r="H268" i="8"/>
  <c r="H267" i="8"/>
  <c r="H266" i="8"/>
  <c r="H265" i="8"/>
  <c r="H264" i="8"/>
  <c r="H263" i="8"/>
  <c r="H262" i="8"/>
  <c r="J262" i="8" s="1"/>
  <c r="H259" i="8"/>
  <c r="H258" i="8"/>
  <c r="H257" i="8"/>
  <c r="H256" i="8"/>
  <c r="H255" i="8"/>
  <c r="J255" i="8" s="1"/>
  <c r="BC249" i="10"/>
  <c r="H254" i="8"/>
  <c r="H253" i="8"/>
  <c r="H252" i="8"/>
  <c r="CM242" i="10"/>
  <c r="H250" i="8"/>
  <c r="BC231" i="10"/>
  <c r="H236" i="8"/>
  <c r="B236" i="8" s="1"/>
  <c r="H246" i="8"/>
  <c r="H245" i="8"/>
  <c r="J245" i="8" s="1"/>
  <c r="H244" i="8"/>
  <c r="H243" i="8"/>
  <c r="H242" i="8"/>
  <c r="H241" i="8"/>
  <c r="J241" i="8" s="1"/>
  <c r="H240" i="8"/>
  <c r="H239" i="8"/>
  <c r="H238" i="8"/>
  <c r="H237" i="8"/>
  <c r="J237" i="8" s="1"/>
  <c r="H233" i="8"/>
  <c r="BC227" i="10"/>
  <c r="H232" i="8"/>
  <c r="H231" i="8"/>
  <c r="H230" i="8"/>
  <c r="H229" i="8"/>
  <c r="H226" i="8"/>
  <c r="H225" i="8"/>
  <c r="H224" i="8"/>
  <c r="H223" i="8"/>
  <c r="H222" i="8"/>
  <c r="H221" i="8"/>
  <c r="BC215" i="10"/>
  <c r="H220" i="8"/>
  <c r="H217" i="8"/>
  <c r="H216" i="8"/>
  <c r="H215" i="8"/>
  <c r="H214" i="8"/>
  <c r="H212" i="8"/>
  <c r="H211" i="8"/>
  <c r="H210" i="8"/>
  <c r="H209" i="8"/>
  <c r="H208" i="8"/>
  <c r="CM201" i="10"/>
  <c r="BC203" i="10"/>
  <c r="H213" i="8"/>
  <c r="CM197" i="10"/>
  <c r="H205" i="8"/>
  <c r="BC199" i="10"/>
  <c r="H200" i="8"/>
  <c r="H199" i="8"/>
  <c r="H198" i="8"/>
  <c r="H197" i="8"/>
  <c r="H196" i="8"/>
  <c r="H195" i="8"/>
  <c r="H194" i="8"/>
  <c r="H193" i="8"/>
  <c r="H192" i="8"/>
  <c r="H191" i="8"/>
  <c r="H190" i="8"/>
  <c r="H185" i="8"/>
  <c r="J185" i="8" s="1"/>
  <c r="H183" i="8"/>
  <c r="H182" i="8"/>
  <c r="H181" i="8"/>
  <c r="H180" i="8"/>
  <c r="H178" i="8"/>
  <c r="CM170" i="10"/>
  <c r="BC172" i="10"/>
  <c r="H177" i="8"/>
  <c r="H174" i="8"/>
  <c r="J174" i="8" s="1"/>
  <c r="H172" i="8"/>
  <c r="H171" i="8"/>
  <c r="H170" i="8"/>
  <c r="H169" i="8"/>
  <c r="J169" i="8" s="1"/>
  <c r="H168" i="8"/>
  <c r="H167" i="8"/>
  <c r="H166" i="8"/>
  <c r="H165" i="8"/>
  <c r="J165" i="8" s="1"/>
  <c r="BC159" i="10"/>
  <c r="H164" i="8"/>
  <c r="H161" i="8"/>
  <c r="H159" i="8"/>
  <c r="J159" i="8" s="1"/>
  <c r="H158" i="8"/>
  <c r="H157" i="8"/>
  <c r="H155" i="8"/>
  <c r="H154" i="8"/>
  <c r="H153" i="8"/>
  <c r="BC148" i="10"/>
  <c r="H156" i="8"/>
  <c r="H149" i="8"/>
  <c r="H147" i="8"/>
  <c r="H146" i="8"/>
  <c r="H142" i="8"/>
  <c r="BC137" i="10"/>
  <c r="H140" i="8"/>
  <c r="H137" i="8"/>
  <c r="J137" i="8" s="1"/>
  <c r="H131" i="8"/>
  <c r="J131" i="8" s="1"/>
  <c r="H128" i="8"/>
  <c r="J128" i="8" s="1"/>
  <c r="H127" i="8"/>
  <c r="J127" i="8" s="1"/>
  <c r="H123" i="8"/>
  <c r="J123" i="8" s="1"/>
  <c r="H122" i="8"/>
  <c r="J122" i="8" s="1"/>
  <c r="BC119" i="10"/>
  <c r="H121" i="8"/>
  <c r="J121" i="8" s="1"/>
  <c r="H120" i="8"/>
  <c r="J120" i="8" s="1"/>
  <c r="H119" i="8"/>
  <c r="J119" i="8" s="1"/>
  <c r="H118" i="8"/>
  <c r="J118" i="8" s="1"/>
  <c r="H113" i="8"/>
  <c r="H114" i="8"/>
  <c r="H112" i="8"/>
  <c r="J112" i="8" s="1"/>
  <c r="H111" i="8"/>
  <c r="H110" i="8"/>
  <c r="H109" i="8"/>
  <c r="CM101" i="10"/>
  <c r="BC106" i="10"/>
  <c r="H108" i="8"/>
  <c r="H107" i="8"/>
  <c r="H106" i="8"/>
  <c r="H105" i="8"/>
  <c r="J105" i="8" s="1"/>
  <c r="H102" i="8"/>
  <c r="H101" i="8"/>
  <c r="CM96" i="10"/>
  <c r="BC98" i="10"/>
  <c r="BC96" i="10" s="1"/>
  <c r="H100" i="8"/>
  <c r="I97" i="8"/>
  <c r="H97" i="8"/>
  <c r="H96" i="8"/>
  <c r="H95" i="8"/>
  <c r="H94" i="8"/>
  <c r="H92" i="8"/>
  <c r="H91" i="8"/>
  <c r="H90" i="8"/>
  <c r="H89" i="8"/>
  <c r="H87" i="8"/>
  <c r="H88" i="8"/>
  <c r="H86" i="8"/>
  <c r="H85" i="8"/>
  <c r="H84" i="8"/>
  <c r="BC81" i="10"/>
  <c r="C83" i="8"/>
  <c r="H83" i="8"/>
  <c r="H80" i="8"/>
  <c r="H79" i="8"/>
  <c r="H78" i="8"/>
  <c r="BC75" i="10"/>
  <c r="H77" i="8"/>
  <c r="H74" i="8"/>
  <c r="J74" i="8" s="1"/>
  <c r="H73" i="8"/>
  <c r="H72" i="8"/>
  <c r="H71" i="8"/>
  <c r="H70" i="8"/>
  <c r="J70" i="8" s="1"/>
  <c r="H69" i="8"/>
  <c r="H68" i="8"/>
  <c r="H66" i="8"/>
  <c r="CM55" i="10"/>
  <c r="H67" i="8"/>
  <c r="H65" i="8"/>
  <c r="H64" i="8"/>
  <c r="H62" i="8"/>
  <c r="H61" i="8"/>
  <c r="J61" i="8" s="1"/>
  <c r="H60" i="8"/>
  <c r="BX57" i="10"/>
  <c r="BC57" i="10"/>
  <c r="H59" i="8"/>
  <c r="CM50" i="10"/>
  <c r="H55" i="8"/>
  <c r="CJ53" i="10"/>
  <c r="H56" i="8"/>
  <c r="BC52" i="10"/>
  <c r="H54" i="8"/>
  <c r="H51" i="8"/>
  <c r="H47" i="8"/>
  <c r="H46" i="8"/>
  <c r="H45" i="8"/>
  <c r="H44" i="8"/>
  <c r="H41" i="8"/>
  <c r="BC41" i="10"/>
  <c r="H40" i="8"/>
  <c r="H39" i="8"/>
  <c r="I36" i="8"/>
  <c r="H36" i="8"/>
  <c r="H35" i="8"/>
  <c r="I34" i="8"/>
  <c r="H34" i="8"/>
  <c r="I33" i="8"/>
  <c r="H33" i="8"/>
  <c r="H32" i="8"/>
  <c r="J32" i="8" s="1"/>
  <c r="H30" i="8"/>
  <c r="J30" i="8" s="1"/>
  <c r="H29" i="8"/>
  <c r="H28" i="8"/>
  <c r="J28" i="8" s="1"/>
  <c r="H27" i="8"/>
  <c r="H26" i="8"/>
  <c r="BC26" i="10"/>
  <c r="H25" i="8"/>
  <c r="H22" i="8"/>
  <c r="J22" i="8" s="1"/>
  <c r="H21" i="8"/>
  <c r="J21" i="8" s="1"/>
  <c r="H20" i="8"/>
  <c r="J20" i="8" s="1"/>
  <c r="H19" i="8"/>
  <c r="J19" i="8" s="1"/>
  <c r="H18" i="8"/>
  <c r="J18" i="8" s="1"/>
  <c r="H17" i="8"/>
  <c r="J17" i="8" s="1"/>
  <c r="BC17" i="10"/>
  <c r="H16" i="8"/>
  <c r="BC13" i="10"/>
  <c r="CY393" i="10"/>
  <c r="BF393" i="10"/>
  <c r="BC393" i="10"/>
  <c r="I403" i="8"/>
  <c r="H403" i="8"/>
  <c r="CY392" i="10"/>
  <c r="BF392" i="10"/>
  <c r="BC392" i="10"/>
  <c r="H402" i="8"/>
  <c r="CY391" i="10"/>
  <c r="BO391" i="10"/>
  <c r="BF391" i="10"/>
  <c r="BC391" i="10"/>
  <c r="I401" i="8"/>
  <c r="CY390" i="10"/>
  <c r="CP390" i="10"/>
  <c r="CA390" i="10"/>
  <c r="BF390" i="10"/>
  <c r="BC390" i="10"/>
  <c r="DA389" i="10"/>
  <c r="DA395" i="10" s="1"/>
  <c r="CZ389" i="10"/>
  <c r="CZ395" i="10" s="1"/>
  <c r="CX389" i="10"/>
  <c r="CX395" i="10" s="1"/>
  <c r="E43" i="7" s="1"/>
  <c r="CW389" i="10"/>
  <c r="CW395" i="10" s="1"/>
  <c r="CR389" i="10"/>
  <c r="CR395" i="10" s="1"/>
  <c r="E41" i="7" s="1"/>
  <c r="CQ389" i="10"/>
  <c r="CQ395" i="10" s="1"/>
  <c r="CO389" i="10"/>
  <c r="CO395" i="10" s="1"/>
  <c r="E40" i="7" s="1"/>
  <c r="CN389" i="10"/>
  <c r="CL389" i="10"/>
  <c r="CL395" i="10" s="1"/>
  <c r="E39" i="7" s="1"/>
  <c r="CK389" i="10"/>
  <c r="CK395" i="10" s="1"/>
  <c r="CI389" i="10"/>
  <c r="CI395" i="10" s="1"/>
  <c r="E38" i="7" s="1"/>
  <c r="CH389" i="10"/>
  <c r="CH395" i="10" s="1"/>
  <c r="CF389" i="10"/>
  <c r="CF395" i="10" s="1"/>
  <c r="E37" i="7" s="1"/>
  <c r="CE389" i="10"/>
  <c r="CE395" i="10" s="1"/>
  <c r="BZ389" i="10"/>
  <c r="BY389" i="10"/>
  <c r="BV395" i="10"/>
  <c r="BT389" i="10"/>
  <c r="BS389" i="10"/>
  <c r="BS395" i="10" s="1"/>
  <c r="BN389" i="10"/>
  <c r="BN395" i="10" s="1"/>
  <c r="E31" i="7" s="1"/>
  <c r="BM389" i="10"/>
  <c r="BM395" i="10" s="1"/>
  <c r="BH389" i="10"/>
  <c r="BH395" i="10" s="1"/>
  <c r="E29" i="7" s="1"/>
  <c r="BG389" i="10"/>
  <c r="BG395" i="10" s="1"/>
  <c r="BE389" i="10"/>
  <c r="BE395" i="10" s="1"/>
  <c r="E28" i="7" s="1"/>
  <c r="BD389" i="10"/>
  <c r="BD395" i="10" s="1"/>
  <c r="BB389" i="10"/>
  <c r="BB395" i="10" s="1"/>
  <c r="E27" i="7" s="1"/>
  <c r="BA389" i="10"/>
  <c r="BA395" i="10" s="1"/>
  <c r="AY389" i="10"/>
  <c r="AX389" i="10"/>
  <c r="AX395" i="10" s="1"/>
  <c r="AA389" i="10"/>
  <c r="AA395" i="10" s="1"/>
  <c r="Z389" i="10"/>
  <c r="Z395" i="10" s="1"/>
  <c r="X389" i="10"/>
  <c r="W389" i="10"/>
  <c r="W395" i="10" s="1"/>
  <c r="I389" i="10"/>
  <c r="H389" i="10"/>
  <c r="CY383" i="10"/>
  <c r="BO383" i="10"/>
  <c r="BF383" i="10"/>
  <c r="I393" i="8"/>
  <c r="H393" i="8"/>
  <c r="CY374" i="10"/>
  <c r="BO374" i="10"/>
  <c r="BF374" i="10"/>
  <c r="BF373" i="10" s="1"/>
  <c r="G373" i="10"/>
  <c r="I384" i="8"/>
  <c r="CY361" i="10"/>
  <c r="BO361" i="10"/>
  <c r="BF361" i="10"/>
  <c r="H371" i="8"/>
  <c r="CY354" i="10"/>
  <c r="BO354" i="10"/>
  <c r="BF354" i="10"/>
  <c r="H362" i="8"/>
  <c r="CY345" i="10"/>
  <c r="BO345" i="10"/>
  <c r="BF345" i="10"/>
  <c r="H353" i="8"/>
  <c r="CY336" i="10"/>
  <c r="BO336" i="10"/>
  <c r="BF336" i="10"/>
  <c r="H342" i="8"/>
  <c r="CY326" i="10"/>
  <c r="BO326" i="10"/>
  <c r="BO325" i="10" s="1"/>
  <c r="BF326" i="10"/>
  <c r="BF325" i="10" s="1"/>
  <c r="H332" i="8"/>
  <c r="CY317" i="10"/>
  <c r="BO317" i="10"/>
  <c r="BO316" i="10" s="1"/>
  <c r="BF317" i="10"/>
  <c r="BF316" i="10" s="1"/>
  <c r="AB316" i="10"/>
  <c r="G316" i="10"/>
  <c r="H323" i="8"/>
  <c r="CY309" i="10"/>
  <c r="BO309" i="10"/>
  <c r="BO308" i="10" s="1"/>
  <c r="BF309" i="10"/>
  <c r="BF308" i="10" s="1"/>
  <c r="AB308" i="10"/>
  <c r="H314" i="8"/>
  <c r="CY299" i="10"/>
  <c r="BO299" i="10"/>
  <c r="BF299" i="10"/>
  <c r="BF298" i="10" s="1"/>
  <c r="H304" i="8"/>
  <c r="CY288" i="10"/>
  <c r="BO288" i="10"/>
  <c r="BO287" i="10" s="1"/>
  <c r="BF288" i="10"/>
  <c r="BF287" i="10" s="1"/>
  <c r="AB287" i="10"/>
  <c r="H293" i="8"/>
  <c r="BO278" i="10"/>
  <c r="BO277" i="10" s="1"/>
  <c r="BF278" i="10"/>
  <c r="BF277" i="10" s="1"/>
  <c r="AK277" i="10"/>
  <c r="AB277" i="10"/>
  <c r="G277" i="10"/>
  <c r="H283" i="8"/>
  <c r="CY270" i="10"/>
  <c r="BO270" i="10"/>
  <c r="BO269" i="10" s="1"/>
  <c r="BF270" i="10"/>
  <c r="BF269" i="10" s="1"/>
  <c r="AB269" i="10"/>
  <c r="H275" i="8"/>
  <c r="CY256" i="10"/>
  <c r="BO256" i="10"/>
  <c r="BO255" i="10" s="1"/>
  <c r="BF256" i="10"/>
  <c r="BF255" i="10" s="1"/>
  <c r="CY243" i="10"/>
  <c r="BO243" i="10"/>
  <c r="BO242" i="10" s="1"/>
  <c r="BF243" i="10"/>
  <c r="BF242" i="10" s="1"/>
  <c r="H248" i="8"/>
  <c r="CY230" i="10"/>
  <c r="BO230" i="10"/>
  <c r="BO229" i="10" s="1"/>
  <c r="BF230" i="10"/>
  <c r="BF229" i="10" s="1"/>
  <c r="AB229" i="10"/>
  <c r="H235" i="8"/>
  <c r="CY223" i="10"/>
  <c r="BO223" i="10"/>
  <c r="BO222" i="10" s="1"/>
  <c r="BF223" i="10"/>
  <c r="BF222" i="10" s="1"/>
  <c r="AN222" i="10"/>
  <c r="G222" i="10"/>
  <c r="H228" i="8"/>
  <c r="CY214" i="10"/>
  <c r="BO214" i="10"/>
  <c r="BO213" i="10" s="1"/>
  <c r="BF214" i="10"/>
  <c r="BF213" i="10" s="1"/>
  <c r="AH213" i="10"/>
  <c r="AB213" i="10"/>
  <c r="G213" i="10"/>
  <c r="CY202" i="10"/>
  <c r="BO202" i="10"/>
  <c r="BF202" i="10"/>
  <c r="BF201" i="10" s="1"/>
  <c r="AH201" i="10"/>
  <c r="AB201" i="10"/>
  <c r="H207" i="8"/>
  <c r="CY198" i="10"/>
  <c r="BO198" i="10"/>
  <c r="BO197" i="10" s="1"/>
  <c r="BF198" i="10"/>
  <c r="BF197" i="10" s="1"/>
  <c r="CY184" i="10"/>
  <c r="BO184" i="10"/>
  <c r="BO183" i="10" s="1"/>
  <c r="BF184" i="10"/>
  <c r="BF183" i="10" s="1"/>
  <c r="AB183" i="10"/>
  <c r="CY171" i="10"/>
  <c r="BO171" i="10"/>
  <c r="BO170" i="10" s="1"/>
  <c r="BF171" i="10"/>
  <c r="BF170" i="10" s="1"/>
  <c r="AN170" i="10"/>
  <c r="AB170" i="10"/>
  <c r="CY158" i="10"/>
  <c r="BO158" i="10"/>
  <c r="BO157" i="10" s="1"/>
  <c r="BF158" i="10"/>
  <c r="BF157" i="10" s="1"/>
  <c r="AB157" i="10"/>
  <c r="CY147" i="10"/>
  <c r="BO147" i="10"/>
  <c r="BO146" i="10" s="1"/>
  <c r="BF147" i="10"/>
  <c r="BF146" i="10" s="1"/>
  <c r="CY136" i="10"/>
  <c r="BO136" i="10"/>
  <c r="BO135" i="10" s="1"/>
  <c r="BI135" i="10"/>
  <c r="BF136" i="10"/>
  <c r="BF135" i="10" s="1"/>
  <c r="CY123" i="10"/>
  <c r="BO123" i="10"/>
  <c r="BF123" i="10"/>
  <c r="BF122" i="10" s="1"/>
  <c r="AB122" i="10"/>
  <c r="Y122" i="10"/>
  <c r="CY114" i="10"/>
  <c r="BO114" i="10"/>
  <c r="BO113" i="10" s="1"/>
  <c r="BF114" i="10"/>
  <c r="BF113" i="10" s="1"/>
  <c r="AK113" i="10"/>
  <c r="AB113" i="10"/>
  <c r="CY102" i="10"/>
  <c r="BF102" i="10"/>
  <c r="BF101" i="10" s="1"/>
  <c r="AB101" i="10"/>
  <c r="G101" i="10"/>
  <c r="BO97" i="10"/>
  <c r="BO96" i="10" s="1"/>
  <c r="BF97" i="10"/>
  <c r="BF96" i="10" s="1"/>
  <c r="H99" i="8"/>
  <c r="CY80" i="10"/>
  <c r="BO80" i="10"/>
  <c r="BO79" i="10" s="1"/>
  <c r="BF80" i="10"/>
  <c r="BF79" i="10" s="1"/>
  <c r="AK79" i="10"/>
  <c r="AB79" i="10"/>
  <c r="H82" i="8"/>
  <c r="CY74" i="10"/>
  <c r="BO74" i="10"/>
  <c r="BO73" i="10" s="1"/>
  <c r="BF74" i="10"/>
  <c r="BF73" i="10" s="1"/>
  <c r="H76" i="8"/>
  <c r="CY56" i="10"/>
  <c r="CS56" i="10"/>
  <c r="BO56" i="10"/>
  <c r="BO55" i="10" s="1"/>
  <c r="BF56" i="10"/>
  <c r="BF55" i="10" s="1"/>
  <c r="AE56" i="10"/>
  <c r="AB55" i="10"/>
  <c r="H58" i="8"/>
  <c r="CY51" i="10"/>
  <c r="BO51" i="10"/>
  <c r="BF51" i="10"/>
  <c r="BF50" i="10" s="1"/>
  <c r="AW51" i="10"/>
  <c r="AB50" i="10"/>
  <c r="H53" i="8"/>
  <c r="CY39" i="10"/>
  <c r="BO39" i="10"/>
  <c r="BF39" i="10"/>
  <c r="CY25" i="10"/>
  <c r="BO25" i="10"/>
  <c r="BO24" i="10" s="1"/>
  <c r="BF25" i="10"/>
  <c r="BF24" i="10" s="1"/>
  <c r="H24" i="8"/>
  <c r="CY16" i="10"/>
  <c r="BO16" i="10"/>
  <c r="BF16" i="10"/>
  <c r="H15" i="8"/>
  <c r="CY12" i="10"/>
  <c r="BO12" i="10"/>
  <c r="BF12" i="10"/>
  <c r="D11" i="7"/>
  <c r="F404" i="8"/>
  <c r="E404" i="8"/>
  <c r="J91" i="9"/>
  <c r="F403" i="8"/>
  <c r="J90" i="9"/>
  <c r="G90" i="9"/>
  <c r="E402" i="8"/>
  <c r="J89" i="9"/>
  <c r="F401" i="8"/>
  <c r="F400" i="8"/>
  <c r="E400" i="8"/>
  <c r="L87" i="9"/>
  <c r="K87" i="9"/>
  <c r="I87" i="9"/>
  <c r="C87" i="9" s="1"/>
  <c r="H87" i="9"/>
  <c r="B87" i="9" s="1"/>
  <c r="F87" i="9"/>
  <c r="F93" i="9" s="1"/>
  <c r="E87" i="9"/>
  <c r="F392" i="8"/>
  <c r="E392" i="8"/>
  <c r="F384" i="8"/>
  <c r="F383" i="8" s="1"/>
  <c r="E384" i="8"/>
  <c r="E383" i="8" s="1"/>
  <c r="F371" i="8"/>
  <c r="F370" i="8" s="1"/>
  <c r="E371" i="8"/>
  <c r="E370" i="8" s="1"/>
  <c r="F362" i="8"/>
  <c r="F361" i="8" s="1"/>
  <c r="F353" i="8"/>
  <c r="F352" i="8" s="1"/>
  <c r="E353" i="8"/>
  <c r="E352" i="8" s="1"/>
  <c r="F342" i="8"/>
  <c r="F341" i="8" s="1"/>
  <c r="E342" i="8"/>
  <c r="E341" i="8" s="1"/>
  <c r="F332" i="8"/>
  <c r="F331" i="8" s="1"/>
  <c r="E332" i="8"/>
  <c r="E331" i="8" s="1"/>
  <c r="F323" i="8"/>
  <c r="F322" i="8" s="1"/>
  <c r="E323" i="8"/>
  <c r="E322" i="8" s="1"/>
  <c r="F314" i="8"/>
  <c r="F313" i="8" s="1"/>
  <c r="F304" i="8"/>
  <c r="F303" i="8" s="1"/>
  <c r="E304" i="8"/>
  <c r="E303" i="8" s="1"/>
  <c r="F293" i="8"/>
  <c r="F292" i="8" s="1"/>
  <c r="E293" i="8"/>
  <c r="E292" i="8" s="1"/>
  <c r="E283" i="8"/>
  <c r="E282" i="8" s="1"/>
  <c r="F275" i="8"/>
  <c r="F274" i="8" s="1"/>
  <c r="F261" i="8"/>
  <c r="F260" i="8" s="1"/>
  <c r="E261" i="8"/>
  <c r="E260" i="8" s="1"/>
  <c r="F248" i="8"/>
  <c r="F247" i="8" s="1"/>
  <c r="E248" i="8"/>
  <c r="E247" i="8" s="1"/>
  <c r="F235" i="8"/>
  <c r="F234" i="8" s="1"/>
  <c r="E228" i="8"/>
  <c r="E227" i="8" s="1"/>
  <c r="F219" i="8"/>
  <c r="F218" i="8" s="1"/>
  <c r="F207" i="8"/>
  <c r="F206" i="8" s="1"/>
  <c r="E99" i="8"/>
  <c r="F82" i="8"/>
  <c r="F81" i="8" s="1"/>
  <c r="E82" i="8"/>
  <c r="E81" i="8" s="1"/>
  <c r="F76" i="8"/>
  <c r="F75" i="8" s="1"/>
  <c r="E76" i="8"/>
  <c r="E75" i="8" s="1"/>
  <c r="E53" i="8"/>
  <c r="E52" i="8" s="1"/>
  <c r="F38" i="8"/>
  <c r="F37" i="8" s="1"/>
  <c r="E38" i="8"/>
  <c r="E37" i="8" s="1"/>
  <c r="F24" i="8"/>
  <c r="F23" i="8" s="1"/>
  <c r="E24" i="8"/>
  <c r="E23" i="8" s="1"/>
  <c r="F15" i="8"/>
  <c r="F14" i="8" s="1"/>
  <c r="E15" i="8"/>
  <c r="E14" i="8" s="1"/>
  <c r="F11" i="8"/>
  <c r="E11" i="8"/>
  <c r="O404" i="8"/>
  <c r="K404" i="8"/>
  <c r="O397" i="8"/>
  <c r="L395" i="8"/>
  <c r="K395" i="8"/>
  <c r="N394" i="8"/>
  <c r="K388" i="8"/>
  <c r="L385" i="8"/>
  <c r="O372" i="8"/>
  <c r="K365" i="8"/>
  <c r="L351" i="8"/>
  <c r="N350" i="8"/>
  <c r="N348" i="8"/>
  <c r="L329" i="8"/>
  <c r="N324" i="8"/>
  <c r="K321" i="8"/>
  <c r="L315" i="8"/>
  <c r="C315" i="8" s="1"/>
  <c r="J309" i="8"/>
  <c r="K277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P190" i="8" s="1"/>
  <c r="K185" i="8"/>
  <c r="P161" i="8"/>
  <c r="P156" i="8"/>
  <c r="L130" i="8"/>
  <c r="P93" i="8"/>
  <c r="O93" i="8"/>
  <c r="O66" i="8"/>
  <c r="P45" i="8"/>
  <c r="N45" i="8"/>
  <c r="N28" i="8"/>
  <c r="O403" i="8"/>
  <c r="H384" i="8"/>
  <c r="N228" i="8"/>
  <c r="H219" i="8"/>
  <c r="N24" i="8"/>
  <c r="P213" i="8" l="1"/>
  <c r="C388" i="11"/>
  <c r="AI394" i="11"/>
  <c r="B388" i="11"/>
  <c r="BY395" i="10"/>
  <c r="H399" i="8"/>
  <c r="E44" i="7"/>
  <c r="I188" i="12"/>
  <c r="J182" i="12"/>
  <c r="P177" i="8"/>
  <c r="F394" i="11"/>
  <c r="E78" i="7" s="1"/>
  <c r="L399" i="8"/>
  <c r="P25" i="8"/>
  <c r="E93" i="9"/>
  <c r="Z188" i="12"/>
  <c r="AB182" i="12"/>
  <c r="P232" i="8"/>
  <c r="BO395" i="10"/>
  <c r="BF395" i="10"/>
  <c r="BC395" i="10"/>
  <c r="AF394" i="11"/>
  <c r="D87" i="7" s="1"/>
  <c r="K399" i="8"/>
  <c r="AY395" i="10"/>
  <c r="E26" i="7" s="1"/>
  <c r="CN395" i="10"/>
  <c r="CP395" i="10" s="1"/>
  <c r="BZ395" i="10"/>
  <c r="E35" i="7" s="1"/>
  <c r="E98" i="8"/>
  <c r="E188" i="12"/>
  <c r="P16" i="8"/>
  <c r="P368" i="8"/>
  <c r="AD188" i="12"/>
  <c r="AC188" i="12"/>
  <c r="D108" i="7" s="1"/>
  <c r="AJ394" i="11"/>
  <c r="J46" i="8"/>
  <c r="J79" i="8"/>
  <c r="J84" i="8"/>
  <c r="J89" i="8"/>
  <c r="J180" i="8"/>
  <c r="J192" i="8"/>
  <c r="J196" i="8"/>
  <c r="J200" i="8"/>
  <c r="J213" i="8"/>
  <c r="J216" i="8"/>
  <c r="J222" i="8"/>
  <c r="J266" i="8"/>
  <c r="J279" i="8"/>
  <c r="J297" i="8"/>
  <c r="J308" i="8"/>
  <c r="J320" i="8"/>
  <c r="J333" i="8"/>
  <c r="J358" i="8"/>
  <c r="J44" i="8"/>
  <c r="J91" i="8"/>
  <c r="J114" i="8"/>
  <c r="J155" i="8"/>
  <c r="J161" i="8"/>
  <c r="J182" i="8"/>
  <c r="J194" i="8"/>
  <c r="J198" i="8"/>
  <c r="J208" i="8"/>
  <c r="J214" i="8"/>
  <c r="J257" i="8"/>
  <c r="J264" i="8"/>
  <c r="J281" i="8"/>
  <c r="J295" i="8"/>
  <c r="J299" i="8"/>
  <c r="J329" i="8"/>
  <c r="J335" i="8"/>
  <c r="J345" i="8"/>
  <c r="J385" i="8"/>
  <c r="J381" i="8"/>
  <c r="C294" i="8"/>
  <c r="H395" i="10"/>
  <c r="J47" i="8"/>
  <c r="J85" i="8"/>
  <c r="J90" i="8"/>
  <c r="J94" i="8"/>
  <c r="J154" i="8"/>
  <c r="J193" i="8"/>
  <c r="J197" i="8"/>
  <c r="J212" i="8"/>
  <c r="J217" i="8"/>
  <c r="J223" i="8"/>
  <c r="J280" i="8"/>
  <c r="J298" i="8"/>
  <c r="J312" i="8"/>
  <c r="J328" i="8"/>
  <c r="J336" i="8"/>
  <c r="J355" i="8"/>
  <c r="BT395" i="10"/>
  <c r="E33" i="7" s="1"/>
  <c r="BU389" i="10"/>
  <c r="J62" i="8"/>
  <c r="J71" i="8"/>
  <c r="J80" i="8"/>
  <c r="J106" i="8"/>
  <c r="J109" i="8"/>
  <c r="J166" i="8"/>
  <c r="J170" i="8"/>
  <c r="J238" i="8"/>
  <c r="J242" i="8"/>
  <c r="J246" i="8"/>
  <c r="J252" i="8"/>
  <c r="J268" i="8"/>
  <c r="J287" i="8"/>
  <c r="J311" i="8"/>
  <c r="J321" i="8"/>
  <c r="J351" i="8"/>
  <c r="J365" i="8"/>
  <c r="J64" i="8"/>
  <c r="J167" i="8"/>
  <c r="J239" i="8"/>
  <c r="J39" i="8"/>
  <c r="J45" i="8"/>
  <c r="J78" i="8"/>
  <c r="J92" i="8"/>
  <c r="J113" i="8"/>
  <c r="J156" i="8"/>
  <c r="J164" i="8"/>
  <c r="J178" i="8"/>
  <c r="J183" i="8"/>
  <c r="J191" i="8"/>
  <c r="J195" i="8"/>
  <c r="J199" i="8"/>
  <c r="J215" i="8"/>
  <c r="J226" i="8"/>
  <c r="J258" i="8"/>
  <c r="J265" i="8"/>
  <c r="J270" i="8"/>
  <c r="J290" i="8"/>
  <c r="J296" i="8"/>
  <c r="J300" i="8"/>
  <c r="J307" i="8"/>
  <c r="J319" i="8"/>
  <c r="J327" i="8"/>
  <c r="J72" i="8"/>
  <c r="J88" i="8"/>
  <c r="J107" i="8"/>
  <c r="J253" i="8"/>
  <c r="J277" i="8"/>
  <c r="BW395" i="10"/>
  <c r="E34" i="7" s="1"/>
  <c r="J60" i="8"/>
  <c r="J65" i="8"/>
  <c r="J69" i="8"/>
  <c r="J73" i="8"/>
  <c r="J96" i="8"/>
  <c r="J108" i="8"/>
  <c r="J111" i="8"/>
  <c r="J146" i="8"/>
  <c r="J158" i="8"/>
  <c r="J168" i="8"/>
  <c r="J172" i="8"/>
  <c r="J210" i="8"/>
  <c r="J233" i="8"/>
  <c r="J240" i="8"/>
  <c r="J244" i="8"/>
  <c r="J284" i="8"/>
  <c r="J325" i="8"/>
  <c r="J338" i="8"/>
  <c r="J357" i="8"/>
  <c r="J388" i="8"/>
  <c r="J68" i="8"/>
  <c r="J95" i="8"/>
  <c r="J110" i="8"/>
  <c r="J171" i="8"/>
  <c r="J243" i="8"/>
  <c r="E18" i="7"/>
  <c r="AB395" i="10"/>
  <c r="O188" i="12"/>
  <c r="P182" i="12"/>
  <c r="D61" i="12"/>
  <c r="E394" i="11"/>
  <c r="X395" i="10"/>
  <c r="E17" i="7" s="1"/>
  <c r="Y389" i="10"/>
  <c r="O331" i="8"/>
  <c r="O227" i="8"/>
  <c r="N383" i="8"/>
  <c r="BE394" i="11"/>
  <c r="BF394" i="11" s="1"/>
  <c r="BF388" i="11"/>
  <c r="AZ394" i="11"/>
  <c r="J394" i="11"/>
  <c r="S394" i="11"/>
  <c r="AB394" i="11"/>
  <c r="AN394" i="11"/>
  <c r="V394" i="11"/>
  <c r="AQ394" i="11"/>
  <c r="BC394" i="11"/>
  <c r="M394" i="11"/>
  <c r="AE394" i="11"/>
  <c r="P394" i="11"/>
  <c r="Y394" i="11"/>
  <c r="D264" i="11"/>
  <c r="D371" i="11"/>
  <c r="D384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392" i="8"/>
  <c r="G370" i="8"/>
  <c r="CJ395" i="10"/>
  <c r="DB395" i="10"/>
  <c r="CG395" i="10"/>
  <c r="CS395" i="10"/>
  <c r="I395" i="10"/>
  <c r="E12" i="7" s="1"/>
  <c r="CM395" i="10"/>
  <c r="CY395" i="10"/>
  <c r="N227" i="8"/>
  <c r="B404" i="8"/>
  <c r="I392" i="8"/>
  <c r="C404" i="8"/>
  <c r="O10" i="8"/>
  <c r="E10" i="8"/>
  <c r="N10" i="8"/>
  <c r="F10" i="8"/>
  <c r="G392" i="8"/>
  <c r="H392" i="8"/>
  <c r="O383" i="8"/>
  <c r="G383" i="8"/>
  <c r="O370" i="8"/>
  <c r="I370" i="8"/>
  <c r="L370" i="8"/>
  <c r="H370" i="8"/>
  <c r="I202" i="8"/>
  <c r="H361" i="8"/>
  <c r="O361" i="8"/>
  <c r="K361" i="8"/>
  <c r="H352" i="8"/>
  <c r="O352" i="8"/>
  <c r="K352" i="8"/>
  <c r="G352" i="8"/>
  <c r="G341" i="8"/>
  <c r="O341" i="8"/>
  <c r="I313" i="8"/>
  <c r="L341" i="8"/>
  <c r="H341" i="8"/>
  <c r="O274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51" i="8"/>
  <c r="C351" i="8"/>
  <c r="Y24" i="10"/>
  <c r="AE55" i="10"/>
  <c r="AB24" i="10"/>
  <c r="CS55" i="10"/>
  <c r="AW50" i="10"/>
  <c r="CM325" i="10"/>
  <c r="CM269" i="10"/>
  <c r="CM113" i="10"/>
  <c r="CM146" i="10"/>
  <c r="CA389" i="10"/>
  <c r="J211" i="8"/>
  <c r="H400" i="8"/>
  <c r="J301" i="8"/>
  <c r="CY389" i="10"/>
  <c r="D172" i="10"/>
  <c r="J396" i="8"/>
  <c r="J29" i="8"/>
  <c r="B108" i="8"/>
  <c r="J205" i="8"/>
  <c r="C311" i="8"/>
  <c r="G93" i="9"/>
  <c r="D158" i="12"/>
  <c r="D143" i="12"/>
  <c r="D139" i="12"/>
  <c r="D133" i="12"/>
  <c r="D149" i="12"/>
  <c r="D112" i="12"/>
  <c r="D102" i="12"/>
  <c r="D107" i="12"/>
  <c r="D76" i="12"/>
  <c r="N164" i="8"/>
  <c r="D68" i="12"/>
  <c r="D49" i="12"/>
  <c r="N82" i="8"/>
  <c r="D40" i="12"/>
  <c r="D32" i="12"/>
  <c r="N38" i="8"/>
  <c r="N37" i="8" s="1"/>
  <c r="P391" i="8"/>
  <c r="N353" i="8"/>
  <c r="N403" i="8"/>
  <c r="P403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02" i="8"/>
  <c r="N261" i="8"/>
  <c r="N152" i="8"/>
  <c r="P152" i="8" s="1"/>
  <c r="D108" i="12"/>
  <c r="N304" i="8"/>
  <c r="N303" i="8" s="1"/>
  <c r="J26" i="8"/>
  <c r="J149" i="8"/>
  <c r="J376" i="8"/>
  <c r="O394" i="8"/>
  <c r="D92" i="12"/>
  <c r="D181" i="12"/>
  <c r="O398" i="8"/>
  <c r="C398" i="8" s="1"/>
  <c r="O219" i="8"/>
  <c r="D153" i="12"/>
  <c r="D28" i="12"/>
  <c r="AE182" i="12"/>
  <c r="O53" i="8"/>
  <c r="D130" i="12"/>
  <c r="D12" i="12"/>
  <c r="D184" i="12"/>
  <c r="M182" i="12"/>
  <c r="O401" i="8"/>
  <c r="P401" i="8" s="1"/>
  <c r="D15" i="12"/>
  <c r="D84" i="12"/>
  <c r="D100" i="12"/>
  <c r="D172" i="12"/>
  <c r="N342" i="8"/>
  <c r="D127" i="12"/>
  <c r="P140" i="8"/>
  <c r="N15" i="8"/>
  <c r="D73" i="12"/>
  <c r="O235" i="8"/>
  <c r="O234" i="8" s="1"/>
  <c r="D53" i="12"/>
  <c r="B359" i="8"/>
  <c r="B398" i="8"/>
  <c r="D292" i="11"/>
  <c r="D302" i="11"/>
  <c r="D251" i="11"/>
  <c r="D364" i="11"/>
  <c r="D77" i="11"/>
  <c r="D257" i="11"/>
  <c r="D66" i="11"/>
  <c r="D258" i="11"/>
  <c r="D266" i="11"/>
  <c r="D366" i="11"/>
  <c r="D377" i="11"/>
  <c r="D387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389" i="11"/>
  <c r="D53" i="11"/>
  <c r="D256" i="11"/>
  <c r="D261" i="11"/>
  <c r="D291" i="11"/>
  <c r="D369" i="11"/>
  <c r="D380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00" i="8"/>
  <c r="M400" i="8" s="1"/>
  <c r="L51" i="8"/>
  <c r="M51" i="8" s="1"/>
  <c r="L178" i="8"/>
  <c r="L156" i="8"/>
  <c r="C156" i="8" s="1"/>
  <c r="L167" i="8"/>
  <c r="C167" i="8" s="1"/>
  <c r="D41" i="11"/>
  <c r="D244" i="11"/>
  <c r="D252" i="11"/>
  <c r="D259" i="11"/>
  <c r="D319" i="11"/>
  <c r="D278" i="11"/>
  <c r="K286" i="8"/>
  <c r="M286" i="8" s="1"/>
  <c r="L335" i="8"/>
  <c r="M335" i="8" s="1"/>
  <c r="D129" i="11"/>
  <c r="D71" i="11"/>
  <c r="D285" i="11"/>
  <c r="K293" i="8"/>
  <c r="D124" i="11"/>
  <c r="D161" i="11"/>
  <c r="L108" i="8"/>
  <c r="M108" i="8" s="1"/>
  <c r="D107" i="11"/>
  <c r="D21" i="11"/>
  <c r="D56" i="11"/>
  <c r="D142" i="11"/>
  <c r="D311" i="11"/>
  <c r="D61" i="11"/>
  <c r="D117" i="11"/>
  <c r="D323" i="11"/>
  <c r="D379" i="11"/>
  <c r="L18" i="8"/>
  <c r="M18" i="8" s="1"/>
  <c r="L118" i="8"/>
  <c r="C118" i="8" s="1"/>
  <c r="K271" i="8"/>
  <c r="B271" i="8" s="1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33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L94" i="8"/>
  <c r="C94" i="8" s="1"/>
  <c r="K268" i="8"/>
  <c r="M268" i="8" s="1"/>
  <c r="L333" i="8"/>
  <c r="C333" i="8" s="1"/>
  <c r="D305" i="11"/>
  <c r="V388" i="11"/>
  <c r="D15" i="11"/>
  <c r="D62" i="11"/>
  <c r="D89" i="11"/>
  <c r="D94" i="11"/>
  <c r="D227" i="11"/>
  <c r="D242" i="11"/>
  <c r="D277" i="11"/>
  <c r="D307" i="11"/>
  <c r="D354" i="11"/>
  <c r="D385" i="11"/>
  <c r="D339" i="11"/>
  <c r="D349" i="11"/>
  <c r="D378" i="11"/>
  <c r="D95" i="7"/>
  <c r="D392" i="11"/>
  <c r="D317" i="11"/>
  <c r="L58" i="8"/>
  <c r="D18" i="11"/>
  <c r="D63" i="11"/>
  <c r="D265" i="11"/>
  <c r="D279" i="11"/>
  <c r="D324" i="11"/>
  <c r="D20" i="11"/>
  <c r="L403" i="8"/>
  <c r="C403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115" i="11"/>
  <c r="G388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397" i="8"/>
  <c r="B397" i="8" s="1"/>
  <c r="L102" i="8"/>
  <c r="M102" i="8" s="1"/>
  <c r="K240" i="8"/>
  <c r="M240" i="8" s="1"/>
  <c r="K378" i="8"/>
  <c r="K382" i="8"/>
  <c r="M382" i="8" s="1"/>
  <c r="D332" i="11"/>
  <c r="D133" i="11"/>
  <c r="D182" i="11"/>
  <c r="D192" i="11"/>
  <c r="D336" i="11"/>
  <c r="D362" i="11"/>
  <c r="D365" i="11"/>
  <c r="D370" i="11"/>
  <c r="D55" i="11"/>
  <c r="L135" i="8"/>
  <c r="C135" i="8" s="1"/>
  <c r="K300" i="8"/>
  <c r="M300" i="8" s="1"/>
  <c r="D121" i="11"/>
  <c r="D98" i="11"/>
  <c r="D143" i="11"/>
  <c r="K390" i="8"/>
  <c r="M390" i="8" s="1"/>
  <c r="D237" i="11"/>
  <c r="L314" i="8"/>
  <c r="L289" i="8"/>
  <c r="M289" i="8" s="1"/>
  <c r="D28" i="11"/>
  <c r="D145" i="11"/>
  <c r="D345" i="11"/>
  <c r="D356" i="11"/>
  <c r="E84" i="7"/>
  <c r="L53" i="8"/>
  <c r="L24" i="8"/>
  <c r="L147" i="8"/>
  <c r="M147" i="8" s="1"/>
  <c r="D76" i="11"/>
  <c r="D24" i="11"/>
  <c r="D147" i="11"/>
  <c r="D220" i="11"/>
  <c r="D235" i="11"/>
  <c r="D247" i="11"/>
  <c r="D347" i="11"/>
  <c r="D374" i="11"/>
  <c r="D386" i="11"/>
  <c r="P388" i="11"/>
  <c r="B395" i="8"/>
  <c r="M194" i="8"/>
  <c r="D82" i="7"/>
  <c r="AW388" i="11"/>
  <c r="S388" i="11"/>
  <c r="AB388" i="11"/>
  <c r="B183" i="8"/>
  <c r="M153" i="8"/>
  <c r="M172" i="8"/>
  <c r="D89" i="7"/>
  <c r="B172" i="8"/>
  <c r="E89" i="7"/>
  <c r="D86" i="7"/>
  <c r="B153" i="8"/>
  <c r="D85" i="7"/>
  <c r="B346" i="8"/>
  <c r="D80" i="7"/>
  <c r="AN388" i="11"/>
  <c r="E90" i="7"/>
  <c r="AZ388" i="11"/>
  <c r="D79" i="7"/>
  <c r="AQ388" i="11"/>
  <c r="K285" i="8"/>
  <c r="B285" i="8" s="1"/>
  <c r="D214" i="11"/>
  <c r="D22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67" i="8"/>
  <c r="M367" i="8" s="1"/>
  <c r="K387" i="8"/>
  <c r="M387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289" i="11"/>
  <c r="D299" i="11"/>
  <c r="L330" i="8"/>
  <c r="C330" i="8" s="1"/>
  <c r="D82" i="11"/>
  <c r="D390" i="11"/>
  <c r="D31" i="11"/>
  <c r="D152" i="11"/>
  <c r="D180" i="11"/>
  <c r="D239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89" i="8"/>
  <c r="C389" i="8" s="1"/>
  <c r="D389" i="8" s="1"/>
  <c r="K394" i="8"/>
  <c r="M394" i="8" s="1"/>
  <c r="K396" i="8"/>
  <c r="M396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46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60" i="11"/>
  <c r="D25" i="11"/>
  <c r="D49" i="11"/>
  <c r="D90" i="11"/>
  <c r="D110" i="11"/>
  <c r="D162" i="11"/>
  <c r="D200" i="11"/>
  <c r="D318" i="11"/>
  <c r="K401" i="8"/>
  <c r="L181" i="8"/>
  <c r="M181" i="8" s="1"/>
  <c r="K380" i="8"/>
  <c r="B380" i="8" s="1"/>
  <c r="D380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M373" i="8"/>
  <c r="K270" i="8"/>
  <c r="B270" i="8" s="1"/>
  <c r="D270" i="11"/>
  <c r="K278" i="8"/>
  <c r="M278" i="8" s="1"/>
  <c r="D348" i="11"/>
  <c r="L358" i="8"/>
  <c r="C358" i="8" s="1"/>
  <c r="L95" i="8"/>
  <c r="C95" i="8" s="1"/>
  <c r="D202" i="11"/>
  <c r="D70" i="11"/>
  <c r="D130" i="11"/>
  <c r="D170" i="11"/>
  <c r="D190" i="11"/>
  <c r="D210" i="11"/>
  <c r="L17" i="8"/>
  <c r="M17" i="8" s="1"/>
  <c r="K38" i="8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01" i="8"/>
  <c r="L25" i="8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77" i="8"/>
  <c r="B377" i="8" s="1"/>
  <c r="D377" i="8" s="1"/>
  <c r="D185" i="11"/>
  <c r="D314" i="11"/>
  <c r="D29" i="11"/>
  <c r="D64" i="11"/>
  <c r="D84" i="11"/>
  <c r="D104" i="11"/>
  <c r="D122" i="11"/>
  <c r="D136" i="11"/>
  <c r="D298" i="11"/>
  <c r="D310" i="11"/>
  <c r="D330" i="11"/>
  <c r="D344" i="11"/>
  <c r="L354" i="8"/>
  <c r="M354" i="8" s="1"/>
  <c r="D248" i="11"/>
  <c r="D255" i="11"/>
  <c r="D288" i="11"/>
  <c r="D293" i="11"/>
  <c r="D300" i="11"/>
  <c r="D363" i="11"/>
  <c r="D376" i="11"/>
  <c r="D268" i="11"/>
  <c r="D32" i="11"/>
  <c r="D139" i="11"/>
  <c r="D153" i="11"/>
  <c r="D163" i="11"/>
  <c r="D171" i="11"/>
  <c r="D181" i="11"/>
  <c r="D191" i="11"/>
  <c r="D203" i="11"/>
  <c r="D211" i="11"/>
  <c r="D340" i="11"/>
  <c r="D357" i="11"/>
  <c r="D176" i="11"/>
  <c r="D206" i="11"/>
  <c r="D216" i="11"/>
  <c r="D236" i="11"/>
  <c r="D245" i="11"/>
  <c r="D271" i="11"/>
  <c r="D283" i="11"/>
  <c r="D297" i="11"/>
  <c r="D355" i="11"/>
  <c r="D250" i="11"/>
  <c r="D262" i="11"/>
  <c r="D276" i="11"/>
  <c r="D290" i="11"/>
  <c r="D338" i="11"/>
  <c r="D341" i="11"/>
  <c r="B197" i="8"/>
  <c r="B231" i="8"/>
  <c r="C194" i="8"/>
  <c r="M241" i="8"/>
  <c r="M295" i="8"/>
  <c r="B90" i="8"/>
  <c r="C183" i="8"/>
  <c r="C381" i="8"/>
  <c r="B87" i="8"/>
  <c r="B92" i="8"/>
  <c r="C196" i="8"/>
  <c r="B364" i="8"/>
  <c r="C252" i="8"/>
  <c r="C46" i="8"/>
  <c r="F91" i="7"/>
  <c r="D387" i="10"/>
  <c r="D98" i="10"/>
  <c r="H249" i="8"/>
  <c r="J249" i="8" s="1"/>
  <c r="J285" i="8"/>
  <c r="D17" i="7"/>
  <c r="D341" i="10"/>
  <c r="D286" i="10"/>
  <c r="J51" i="8"/>
  <c r="J291" i="8"/>
  <c r="D199" i="10"/>
  <c r="D390" i="10"/>
  <c r="D114" i="10"/>
  <c r="D230" i="10"/>
  <c r="I400" i="8"/>
  <c r="D309" i="10"/>
  <c r="D336" i="10"/>
  <c r="J259" i="8"/>
  <c r="J360" i="8"/>
  <c r="D53" i="10"/>
  <c r="C56" i="8"/>
  <c r="H93" i="8"/>
  <c r="B93" i="8" s="1"/>
  <c r="J289" i="8"/>
  <c r="J367" i="8"/>
  <c r="D384" i="10"/>
  <c r="J391" i="8"/>
  <c r="D375" i="10"/>
  <c r="H318" i="8"/>
  <c r="B318" i="8" s="1"/>
  <c r="D391" i="10"/>
  <c r="H401" i="8"/>
  <c r="J401" i="8" s="1"/>
  <c r="J153" i="8"/>
  <c r="D392" i="10"/>
  <c r="H31" i="8"/>
  <c r="J86" i="8"/>
  <c r="D137" i="10"/>
  <c r="CP389" i="10"/>
  <c r="D57" i="10"/>
  <c r="D99" i="10"/>
  <c r="D359" i="10"/>
  <c r="J354" i="8"/>
  <c r="D202" i="10"/>
  <c r="D18" i="7"/>
  <c r="BF389" i="10"/>
  <c r="D385" i="10"/>
  <c r="D39" i="10"/>
  <c r="D80" i="10"/>
  <c r="D354" i="10"/>
  <c r="D74" i="10"/>
  <c r="D326" i="10"/>
  <c r="D25" i="10"/>
  <c r="D214" i="10"/>
  <c r="D374" i="10"/>
  <c r="D136" i="10"/>
  <c r="D256" i="10"/>
  <c r="BC389" i="10"/>
  <c r="B379" i="8"/>
  <c r="C253" i="8"/>
  <c r="H186" i="8"/>
  <c r="B186" i="8" s="1"/>
  <c r="H38" i="8"/>
  <c r="H261" i="8"/>
  <c r="J59" i="8"/>
  <c r="J67" i="8"/>
  <c r="H201" i="8"/>
  <c r="B201" i="8" s="1"/>
  <c r="J225" i="8"/>
  <c r="J339" i="8"/>
  <c r="D102" i="10"/>
  <c r="D393" i="10"/>
  <c r="D27" i="10"/>
  <c r="D75" i="10"/>
  <c r="C100" i="8"/>
  <c r="D123" i="10"/>
  <c r="D198" i="10"/>
  <c r="D386" i="10"/>
  <c r="D56" i="10"/>
  <c r="D185" i="10"/>
  <c r="H204" i="8"/>
  <c r="J224" i="8"/>
  <c r="J229" i="8"/>
  <c r="J340" i="8"/>
  <c r="J346" i="8"/>
  <c r="C350" i="8"/>
  <c r="J366" i="8"/>
  <c r="H387" i="8"/>
  <c r="H383" i="8" s="1"/>
  <c r="D383" i="10"/>
  <c r="D52" i="10"/>
  <c r="D270" i="10"/>
  <c r="H135" i="8"/>
  <c r="J135" i="8" s="1"/>
  <c r="D171" i="10"/>
  <c r="I402" i="8"/>
  <c r="J402" i="8" s="1"/>
  <c r="I138" i="8"/>
  <c r="D215" i="10"/>
  <c r="D317" i="10"/>
  <c r="D314" i="10"/>
  <c r="D343" i="10"/>
  <c r="H187" i="8"/>
  <c r="B187" i="8" s="1"/>
  <c r="H317" i="8"/>
  <c r="B317" i="8" s="1"/>
  <c r="H148" i="8"/>
  <c r="B148" i="8" s="1"/>
  <c r="H251" i="8"/>
  <c r="J251" i="8" s="1"/>
  <c r="D158" i="10"/>
  <c r="D243" i="10"/>
  <c r="C364" i="8"/>
  <c r="J353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255" i="8"/>
  <c r="M275" i="8"/>
  <c r="M43" i="8"/>
  <c r="M45" i="8"/>
  <c r="C215" i="8"/>
  <c r="C217" i="8"/>
  <c r="B255" i="8"/>
  <c r="C295" i="8"/>
  <c r="B65" i="8"/>
  <c r="M119" i="8"/>
  <c r="B131" i="8"/>
  <c r="B200" i="8"/>
  <c r="B210" i="8"/>
  <c r="C212" i="8"/>
  <c r="C348" i="8"/>
  <c r="B105" i="8"/>
  <c r="B333" i="8"/>
  <c r="B35" i="8"/>
  <c r="B106" i="8"/>
  <c r="B223" i="8"/>
  <c r="M287" i="8"/>
  <c r="D343" i="8"/>
  <c r="M348" i="8"/>
  <c r="M357" i="8"/>
  <c r="M44" i="8"/>
  <c r="B77" i="8"/>
  <c r="B88" i="8"/>
  <c r="C91" i="8"/>
  <c r="C97" i="8"/>
  <c r="C114" i="8"/>
  <c r="B178" i="8"/>
  <c r="B309" i="8"/>
  <c r="C337" i="8"/>
  <c r="B358" i="8"/>
  <c r="B149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67" i="8"/>
  <c r="B368" i="8"/>
  <c r="C378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65" i="8"/>
  <c r="B388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B33" i="8"/>
  <c r="C60" i="8"/>
  <c r="C84" i="8"/>
  <c r="C123" i="8"/>
  <c r="B213" i="8"/>
  <c r="C216" i="8"/>
  <c r="M239" i="8"/>
  <c r="B267" i="8"/>
  <c r="B279" i="8"/>
  <c r="B372" i="8"/>
  <c r="P11" i="8"/>
  <c r="J323" i="8"/>
  <c r="M374" i="8"/>
  <c r="B30" i="8"/>
  <c r="B40" i="8"/>
  <c r="M283" i="8"/>
  <c r="J342" i="8"/>
  <c r="M384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62" i="8"/>
  <c r="J393" i="8"/>
  <c r="M20" i="8"/>
  <c r="M22" i="8"/>
  <c r="C26" i="8"/>
  <c r="B41" i="8"/>
  <c r="B97" i="8"/>
  <c r="C121" i="8"/>
  <c r="M128" i="8"/>
  <c r="C197" i="8"/>
  <c r="B242" i="8"/>
  <c r="M246" i="8"/>
  <c r="C270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42" i="8"/>
  <c r="B110" i="8"/>
  <c r="M130" i="8"/>
  <c r="M267" i="8"/>
  <c r="M326" i="8"/>
  <c r="M375" i="8"/>
  <c r="C388" i="8"/>
  <c r="M402" i="8"/>
  <c r="B70" i="8"/>
  <c r="B74" i="8"/>
  <c r="M195" i="8"/>
  <c r="C201" i="8"/>
  <c r="B211" i="8"/>
  <c r="M362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49" i="8"/>
  <c r="B373" i="8"/>
  <c r="M376" i="8"/>
  <c r="C385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66" i="8"/>
  <c r="C373" i="8"/>
  <c r="B375" i="8"/>
  <c r="B381" i="8"/>
  <c r="M201" i="8"/>
  <c r="B85" i="8"/>
  <c r="G353" i="8"/>
  <c r="C27" i="8"/>
  <c r="B29" i="8"/>
  <c r="B289" i="8"/>
  <c r="C302" i="8"/>
  <c r="B338" i="8"/>
  <c r="C396" i="8"/>
  <c r="B53" i="8"/>
  <c r="B11" i="8"/>
  <c r="J24" i="8"/>
  <c r="J304" i="8"/>
  <c r="C342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48" i="8"/>
  <c r="C214" i="8"/>
  <c r="J248" i="8"/>
  <c r="J77" i="8"/>
  <c r="C265" i="8"/>
  <c r="J11" i="8"/>
  <c r="J25" i="8"/>
  <c r="M97" i="8"/>
  <c r="C357" i="8"/>
  <c r="P384" i="8"/>
  <c r="M89" i="8"/>
  <c r="B109" i="8"/>
  <c r="M134" i="8"/>
  <c r="M193" i="8"/>
  <c r="B193" i="8"/>
  <c r="M196" i="8"/>
  <c r="M165" i="8"/>
  <c r="M26" i="8"/>
  <c r="M47" i="8"/>
  <c r="C47" i="8"/>
  <c r="D305" i="8"/>
  <c r="M343" i="8"/>
  <c r="C38" i="8"/>
  <c r="C393" i="8"/>
  <c r="M11" i="8"/>
  <c r="M371" i="8"/>
  <c r="B45" i="8"/>
  <c r="B55" i="8"/>
  <c r="M60" i="8"/>
  <c r="M62" i="8"/>
  <c r="B95" i="8"/>
  <c r="B111" i="8"/>
  <c r="C208" i="8"/>
  <c r="C281" i="8"/>
  <c r="C308" i="8"/>
  <c r="B329" i="8"/>
  <c r="B339" i="8"/>
  <c r="B374" i="8"/>
  <c r="M395" i="8"/>
  <c r="M186" i="8"/>
  <c r="P207" i="8"/>
  <c r="B142" i="8"/>
  <c r="P24" i="8"/>
  <c r="C45" i="8"/>
  <c r="B241" i="8"/>
  <c r="B335" i="8"/>
  <c r="M207" i="8"/>
  <c r="J314" i="8"/>
  <c r="M323" i="8"/>
  <c r="J371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B354" i="8"/>
  <c r="M360" i="8"/>
  <c r="B376" i="8"/>
  <c r="C379" i="8"/>
  <c r="C387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65" i="8"/>
  <c r="M381" i="8"/>
  <c r="J398" i="8"/>
  <c r="J384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M349" i="8"/>
  <c r="M368" i="8"/>
  <c r="M388" i="8"/>
  <c r="C397" i="8"/>
  <c r="B283" i="8"/>
  <c r="M235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60" i="8"/>
  <c r="B366" i="8"/>
  <c r="K93" i="9"/>
  <c r="L93" i="9"/>
  <c r="E9" i="7" s="1"/>
  <c r="D91" i="9"/>
  <c r="D89" i="9"/>
  <c r="E403" i="8"/>
  <c r="E207" i="8"/>
  <c r="F228" i="8"/>
  <c r="E362" i="8"/>
  <c r="G87" i="9"/>
  <c r="H93" i="9"/>
  <c r="B93" i="9" s="1"/>
  <c r="E314" i="8"/>
  <c r="E7" i="7"/>
  <c r="F99" i="8"/>
  <c r="F98" i="8" s="1"/>
  <c r="E401" i="8"/>
  <c r="G304" i="8"/>
  <c r="G393" i="8"/>
  <c r="G11" i="8"/>
  <c r="G261" i="8"/>
  <c r="G24" i="8"/>
  <c r="B384" i="8"/>
  <c r="G371" i="8"/>
  <c r="F53" i="8"/>
  <c r="F283" i="8"/>
  <c r="D90" i="9"/>
  <c r="B24" i="8"/>
  <c r="E235" i="8"/>
  <c r="E399" i="8"/>
  <c r="C261" i="8"/>
  <c r="E275" i="8"/>
  <c r="F57" i="8"/>
  <c r="B228" i="8"/>
  <c r="F402" i="8"/>
  <c r="G402" i="8" s="1"/>
  <c r="C362" i="8"/>
  <c r="B133" i="8"/>
  <c r="J147" i="8"/>
  <c r="C287" i="8"/>
  <c r="J228" i="8"/>
  <c r="B123" i="8"/>
  <c r="M123" i="8"/>
  <c r="D278" i="10"/>
  <c r="H337" i="8"/>
  <c r="B337" i="8" s="1"/>
  <c r="J99" i="8"/>
  <c r="C146" i="8"/>
  <c r="M205" i="8"/>
  <c r="C205" i="8"/>
  <c r="B46" i="8"/>
  <c r="J83" i="8"/>
  <c r="B83" i="8"/>
  <c r="D83" i="8" s="1"/>
  <c r="J87" i="8"/>
  <c r="H117" i="8"/>
  <c r="J117" i="8" s="1"/>
  <c r="J157" i="8"/>
  <c r="H160" i="8"/>
  <c r="B160" i="8" s="1"/>
  <c r="J209" i="8"/>
  <c r="G332" i="8"/>
  <c r="C106" i="8"/>
  <c r="M106" i="8"/>
  <c r="C164" i="8"/>
  <c r="J40" i="8"/>
  <c r="C40" i="8"/>
  <c r="E219" i="8"/>
  <c r="E218" i="8" s="1"/>
  <c r="G342" i="8"/>
  <c r="C82" i="8"/>
  <c r="B80" i="8"/>
  <c r="B100" i="8"/>
  <c r="M100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I35" i="8"/>
  <c r="C35" i="8" s="1"/>
  <c r="H278" i="8"/>
  <c r="J278" i="8" s="1"/>
  <c r="C76" i="8"/>
  <c r="G76" i="8"/>
  <c r="J293" i="8"/>
  <c r="C11" i="8"/>
  <c r="J53" i="8"/>
  <c r="C207" i="8"/>
  <c r="M261" i="8"/>
  <c r="M46" i="8"/>
  <c r="M107" i="8"/>
  <c r="M204" i="8"/>
  <c r="C372" i="8"/>
  <c r="B391" i="8"/>
  <c r="M41" i="8"/>
  <c r="C293" i="8"/>
  <c r="D231" i="10"/>
  <c r="M219" i="8"/>
  <c r="G293" i="8"/>
  <c r="G248" i="8"/>
  <c r="B59" i="8"/>
  <c r="C64" i="8"/>
  <c r="M64" i="8"/>
  <c r="J207" i="8"/>
  <c r="G384" i="8"/>
  <c r="C384" i="8"/>
  <c r="B120" i="8"/>
  <c r="M126" i="8"/>
  <c r="C290" i="8"/>
  <c r="D150" i="11"/>
  <c r="M393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C355" i="8"/>
  <c r="M355" i="8"/>
  <c r="D13" i="10"/>
  <c r="J41" i="8"/>
  <c r="J254" i="8"/>
  <c r="C68" i="8"/>
  <c r="B102" i="8"/>
  <c r="G82" i="8"/>
  <c r="G323" i="8"/>
  <c r="M63" i="8"/>
  <c r="M84" i="8"/>
  <c r="M109" i="8"/>
  <c r="B119" i="8"/>
  <c r="M122" i="8"/>
  <c r="B168" i="8"/>
  <c r="C345" i="8"/>
  <c r="M350" i="8"/>
  <c r="B51" i="8"/>
  <c r="B71" i="8"/>
  <c r="C127" i="8"/>
  <c r="B266" i="8"/>
  <c r="D343" i="11"/>
  <c r="L353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71" i="8"/>
  <c r="M28" i="8"/>
  <c r="B34" i="8"/>
  <c r="B60" i="8"/>
  <c r="M90" i="8"/>
  <c r="C129" i="8"/>
  <c r="D129" i="8" s="1"/>
  <c r="C174" i="8"/>
  <c r="C186" i="8"/>
  <c r="M208" i="8"/>
  <c r="B250" i="8"/>
  <c r="C251" i="8"/>
  <c r="C268" i="8"/>
  <c r="M277" i="8"/>
  <c r="B277" i="8"/>
  <c r="B287" i="8"/>
  <c r="B295" i="8"/>
  <c r="M307" i="8"/>
  <c r="C307" i="8"/>
  <c r="C318" i="8"/>
  <c r="M318" i="8"/>
  <c r="C376" i="8"/>
  <c r="M70" i="8"/>
  <c r="M87" i="8"/>
  <c r="M142" i="8"/>
  <c r="B156" i="8"/>
  <c r="C165" i="8"/>
  <c r="B181" i="8"/>
  <c r="C182" i="8"/>
  <c r="B226" i="8"/>
  <c r="C233" i="8"/>
  <c r="M269" i="8"/>
  <c r="B269" i="8"/>
  <c r="J403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50" i="8"/>
  <c r="B355" i="8"/>
  <c r="D147" i="10"/>
  <c r="B154" i="8"/>
  <c r="B161" i="8"/>
  <c r="M254" i="8"/>
  <c r="B254" i="8"/>
  <c r="C272" i="8"/>
  <c r="M272" i="8"/>
  <c r="I93" i="9"/>
  <c r="J87" i="9"/>
  <c r="J250" i="8"/>
  <c r="C365" i="8"/>
  <c r="D156" i="11"/>
  <c r="L158" i="8"/>
  <c r="D166" i="11"/>
  <c r="L169" i="8"/>
  <c r="M169" i="8" s="1"/>
  <c r="D186" i="11"/>
  <c r="L191" i="8"/>
  <c r="D271" i="10"/>
  <c r="H276" i="8"/>
  <c r="H294" i="8"/>
  <c r="H292" i="8" s="1"/>
  <c r="M217" i="8"/>
  <c r="M232" i="8"/>
  <c r="M243" i="8"/>
  <c r="B252" i="8"/>
  <c r="C286" i="8"/>
  <c r="B319" i="8"/>
  <c r="M340" i="8"/>
  <c r="M351" i="8"/>
  <c r="C375" i="8"/>
  <c r="D299" i="10"/>
  <c r="D361" i="10"/>
  <c r="AB389" i="10"/>
  <c r="J263" i="8"/>
  <c r="M386" i="8"/>
  <c r="J395" i="8"/>
  <c r="C395" i="8"/>
  <c r="J390" i="8"/>
  <c r="D14" i="11"/>
  <c r="C190" i="8"/>
  <c r="J190" i="8"/>
  <c r="M211" i="8"/>
  <c r="M214" i="8"/>
  <c r="M225" i="8"/>
  <c r="C249" i="8"/>
  <c r="M256" i="8"/>
  <c r="C266" i="8"/>
  <c r="M266" i="8"/>
  <c r="M309" i="8"/>
  <c r="C319" i="8"/>
  <c r="M319" i="8"/>
  <c r="C374" i="8"/>
  <c r="J394" i="8"/>
  <c r="D184" i="10"/>
  <c r="I303" i="8"/>
  <c r="B166" i="8"/>
  <c r="M183" i="8"/>
  <c r="C187" i="8"/>
  <c r="M210" i="8"/>
  <c r="M224" i="8"/>
  <c r="B232" i="8"/>
  <c r="B243" i="8"/>
  <c r="C246" i="8"/>
  <c r="C271" i="8"/>
  <c r="C279" i="8"/>
  <c r="M308" i="8"/>
  <c r="M316" i="8"/>
  <c r="M346" i="8"/>
  <c r="B356" i="8"/>
  <c r="D11" i="9"/>
  <c r="D318" i="10"/>
  <c r="J324" i="8"/>
  <c r="D320" i="10"/>
  <c r="J326" i="8"/>
  <c r="D335" i="11"/>
  <c r="K345" i="8"/>
  <c r="M345" i="8" s="1"/>
  <c r="D375" i="11"/>
  <c r="K385" i="8"/>
  <c r="D194" i="11"/>
  <c r="L199" i="8"/>
  <c r="M199" i="8" s="1"/>
  <c r="C329" i="8"/>
  <c r="B330" i="8"/>
  <c r="C386" i="8"/>
  <c r="D386" i="8" s="1"/>
  <c r="D97" i="10"/>
  <c r="D288" i="10"/>
  <c r="D26" i="10"/>
  <c r="AH388" i="11"/>
  <c r="M391" i="8"/>
  <c r="D51" i="10"/>
  <c r="D81" i="10"/>
  <c r="M356" i="8"/>
  <c r="D223" i="10"/>
  <c r="D345" i="10"/>
  <c r="BO389" i="10"/>
  <c r="B336" i="8"/>
  <c r="B357" i="8"/>
  <c r="D94" i="7"/>
  <c r="BC388" i="11"/>
  <c r="D84" i="7"/>
  <c r="Y388" i="11"/>
  <c r="AE388" i="11"/>
  <c r="D230" i="11"/>
  <c r="D103" i="11"/>
  <c r="J388" i="11"/>
  <c r="D300" i="10"/>
  <c r="N393" i="8"/>
  <c r="M388" i="11"/>
  <c r="N362" i="8"/>
  <c r="D229" i="11"/>
  <c r="D322" i="11"/>
  <c r="D90" i="7"/>
  <c r="D42" i="11"/>
  <c r="D158" i="11"/>
  <c r="D168" i="11"/>
  <c r="D178" i="11"/>
  <c r="D188" i="11"/>
  <c r="D196" i="11"/>
  <c r="D208" i="11"/>
  <c r="D382" i="11"/>
  <c r="D83" i="7"/>
  <c r="D88" i="7"/>
  <c r="D92" i="7"/>
  <c r="D43" i="11"/>
  <c r="D151" i="11"/>
  <c r="D159" i="11"/>
  <c r="D169" i="11"/>
  <c r="D179" i="11"/>
  <c r="D189" i="11"/>
  <c r="D199" i="11"/>
  <c r="D209" i="11"/>
  <c r="D226" i="11"/>
  <c r="D138" i="11"/>
  <c r="D373" i="11"/>
  <c r="AK388" i="11"/>
  <c r="D391" i="11"/>
  <c r="D33" i="11"/>
  <c r="D140" i="11"/>
  <c r="D204" i="11"/>
  <c r="D212" i="11"/>
  <c r="D81" i="7"/>
  <c r="D183" i="12"/>
  <c r="D18" i="12"/>
  <c r="D223" i="11"/>
  <c r="D88" i="12"/>
  <c r="D219" i="11"/>
  <c r="D234" i="11"/>
  <c r="E10" i="7" l="1"/>
  <c r="B394" i="11"/>
  <c r="AK394" i="11"/>
  <c r="C394" i="11"/>
  <c r="C93" i="9"/>
  <c r="D100" i="7"/>
  <c r="D99" i="7" s="1"/>
  <c r="AH394" i="11"/>
  <c r="D7" i="7"/>
  <c r="F7" i="7" s="1"/>
  <c r="E8" i="8"/>
  <c r="AB188" i="12"/>
  <c r="D107" i="7"/>
  <c r="BX395" i="10"/>
  <c r="BU395" i="10"/>
  <c r="C25" i="8"/>
  <c r="D25" i="8" s="1"/>
  <c r="M25" i="8"/>
  <c r="B31" i="8"/>
  <c r="D31" i="8" s="1"/>
  <c r="J31" i="8"/>
  <c r="AZ395" i="10"/>
  <c r="D12" i="7"/>
  <c r="CA395" i="10"/>
  <c r="D9" i="7"/>
  <c r="F9" i="7" s="1"/>
  <c r="K8" i="8"/>
  <c r="J318" i="8"/>
  <c r="C232" i="8"/>
  <c r="D232" i="8" s="1"/>
  <c r="J232" i="8"/>
  <c r="C359" i="8"/>
  <c r="D359" i="8" s="1"/>
  <c r="J359" i="8"/>
  <c r="J317" i="8"/>
  <c r="C221" i="8"/>
  <c r="D221" i="8" s="1"/>
  <c r="J221" i="8"/>
  <c r="C267" i="8"/>
  <c r="D267" i="8" s="1"/>
  <c r="J267" i="8"/>
  <c r="J160" i="8"/>
  <c r="J294" i="8"/>
  <c r="C269" i="8"/>
  <c r="D269" i="8" s="1"/>
  <c r="J269" i="8"/>
  <c r="C368" i="8"/>
  <c r="D368" i="8" s="1"/>
  <c r="J368" i="8"/>
  <c r="C349" i="8"/>
  <c r="D349" i="8" s="1"/>
  <c r="J349" i="8"/>
  <c r="J187" i="8"/>
  <c r="J387" i="8"/>
  <c r="C256" i="8"/>
  <c r="D256" i="8" s="1"/>
  <c r="J256" i="8"/>
  <c r="B135" i="8"/>
  <c r="D135" i="8" s="1"/>
  <c r="C356" i="8"/>
  <c r="D356" i="8" s="1"/>
  <c r="J356" i="8"/>
  <c r="J337" i="8"/>
  <c r="J186" i="8"/>
  <c r="J201" i="8"/>
  <c r="H124" i="8"/>
  <c r="H9" i="8"/>
  <c r="F52" i="8"/>
  <c r="G52" i="8" s="1"/>
  <c r="G53" i="8"/>
  <c r="F8" i="8"/>
  <c r="O9" i="8"/>
  <c r="O8" i="8"/>
  <c r="L9" i="8"/>
  <c r="G394" i="11"/>
  <c r="K9" i="8"/>
  <c r="L8" i="8"/>
  <c r="Y395" i="10"/>
  <c r="F17" i="7"/>
  <c r="I8" i="8"/>
  <c r="H8" i="8"/>
  <c r="J16" i="8"/>
  <c r="I9" i="8"/>
  <c r="G10" i="8"/>
  <c r="D8" i="7"/>
  <c r="P227" i="8"/>
  <c r="P383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P10" i="8"/>
  <c r="J395" i="10"/>
  <c r="H274" i="8"/>
  <c r="D404" i="8"/>
  <c r="J392" i="8"/>
  <c r="C12" i="8"/>
  <c r="B12" i="8"/>
  <c r="K392" i="8"/>
  <c r="M392" i="8" s="1"/>
  <c r="O392" i="8"/>
  <c r="B393" i="8"/>
  <c r="D393" i="8" s="1"/>
  <c r="N392" i="8"/>
  <c r="C370" i="8"/>
  <c r="K383" i="8"/>
  <c r="B383" i="8" s="1"/>
  <c r="I361" i="8"/>
  <c r="J361" i="8" s="1"/>
  <c r="L383" i="8"/>
  <c r="I383" i="8"/>
  <c r="K370" i="8"/>
  <c r="M370" i="8" s="1"/>
  <c r="J370" i="8"/>
  <c r="P362" i="8"/>
  <c r="N361" i="8"/>
  <c r="G362" i="8"/>
  <c r="E361" i="8"/>
  <c r="G361" i="8" s="1"/>
  <c r="L361" i="8"/>
  <c r="M361" i="8" s="1"/>
  <c r="L352" i="8"/>
  <c r="M352" i="8" s="1"/>
  <c r="P353" i="8"/>
  <c r="N352" i="8"/>
  <c r="B352" i="8" s="1"/>
  <c r="I352" i="8"/>
  <c r="J352" i="8" s="1"/>
  <c r="I341" i="8"/>
  <c r="C341" i="8" s="1"/>
  <c r="K341" i="8"/>
  <c r="M341" i="8" s="1"/>
  <c r="P274" i="8"/>
  <c r="B342" i="8"/>
  <c r="D342" i="8" s="1"/>
  <c r="N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P37" i="8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51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M93" i="9"/>
  <c r="D10" i="12"/>
  <c r="D9" i="12"/>
  <c r="D146" i="12"/>
  <c r="D74" i="12"/>
  <c r="B164" i="8"/>
  <c r="D164" i="8" s="1"/>
  <c r="D72" i="12"/>
  <c r="D45" i="12"/>
  <c r="B82" i="8"/>
  <c r="D82" i="8" s="1"/>
  <c r="D44" i="12"/>
  <c r="D22" i="12"/>
  <c r="D185" i="12"/>
  <c r="D140" i="12"/>
  <c r="D69" i="12"/>
  <c r="D50" i="12"/>
  <c r="P58" i="8"/>
  <c r="P99" i="8"/>
  <c r="D77" i="12"/>
  <c r="B304" i="8"/>
  <c r="P304" i="8"/>
  <c r="B402" i="8"/>
  <c r="P402" i="8"/>
  <c r="N248" i="8"/>
  <c r="N247" i="8" s="1"/>
  <c r="P247" i="8" s="1"/>
  <c r="C394" i="8"/>
  <c r="P235" i="8"/>
  <c r="D103" i="12"/>
  <c r="D33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60" i="8"/>
  <c r="D360" i="8" s="1"/>
  <c r="J148" i="8"/>
  <c r="C326" i="8"/>
  <c r="D326" i="8" s="1"/>
  <c r="C366" i="8"/>
  <c r="D366" i="8" s="1"/>
  <c r="C20" i="8"/>
  <c r="D20" i="8" s="1"/>
  <c r="C225" i="8"/>
  <c r="D225" i="8" s="1"/>
  <c r="C30" i="8"/>
  <c r="D30" i="8" s="1"/>
  <c r="B403" i="8"/>
  <c r="D403" i="8" s="1"/>
  <c r="P15" i="8"/>
  <c r="D398" i="8"/>
  <c r="B76" i="8"/>
  <c r="D76" i="8" s="1"/>
  <c r="D41" i="12"/>
  <c r="D186" i="12"/>
  <c r="D176" i="12"/>
  <c r="P342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288" i="8"/>
  <c r="C51" i="8"/>
  <c r="D51" i="8" s="1"/>
  <c r="C400" i="8"/>
  <c r="M132" i="8"/>
  <c r="M271" i="8"/>
  <c r="C92" i="8"/>
  <c r="D92" i="8" s="1"/>
  <c r="D132" i="8"/>
  <c r="B251" i="8"/>
  <c r="D251" i="8" s="1"/>
  <c r="D388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390" i="8"/>
  <c r="B382" i="8"/>
  <c r="D382" i="8" s="1"/>
  <c r="M301" i="8"/>
  <c r="D395" i="8"/>
  <c r="M245" i="8"/>
  <c r="F84" i="7"/>
  <c r="M399" i="8"/>
  <c r="M144" i="8"/>
  <c r="B300" i="8"/>
  <c r="D300" i="8" s="1"/>
  <c r="M397" i="8"/>
  <c r="M314" i="8"/>
  <c r="M15" i="8"/>
  <c r="M135" i="8"/>
  <c r="M77" i="8"/>
  <c r="C53" i="8"/>
  <c r="D53" i="8" s="1"/>
  <c r="B240" i="8"/>
  <c r="D240" i="8" s="1"/>
  <c r="M403" i="8"/>
  <c r="C86" i="8"/>
  <c r="D86" i="8" s="1"/>
  <c r="B378" i="8"/>
  <c r="C147" i="8"/>
  <c r="D147" i="8" s="1"/>
  <c r="C24" i="8"/>
  <c r="D24" i="8" s="1"/>
  <c r="M336" i="8"/>
  <c r="M401" i="8"/>
  <c r="C192" i="8"/>
  <c r="D192" i="8" s="1"/>
  <c r="D172" i="8"/>
  <c r="C338" i="8"/>
  <c r="D338" i="8" s="1"/>
  <c r="C117" i="8"/>
  <c r="F89" i="7"/>
  <c r="M285" i="8"/>
  <c r="M270" i="8"/>
  <c r="B258" i="8"/>
  <c r="D258" i="8" s="1"/>
  <c r="D183" i="8"/>
  <c r="C72" i="8"/>
  <c r="D72" i="8" s="1"/>
  <c r="C367" i="8"/>
  <c r="D367" i="8" s="1"/>
  <c r="M173" i="8"/>
  <c r="M263" i="8"/>
  <c r="C304" i="8"/>
  <c r="C321" i="8"/>
  <c r="D321" i="8" s="1"/>
  <c r="C113" i="8"/>
  <c r="D113" i="8" s="1"/>
  <c r="M253" i="8"/>
  <c r="M312" i="8"/>
  <c r="M380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396" i="8"/>
  <c r="D396" i="8" s="1"/>
  <c r="M389" i="8"/>
  <c r="M317" i="8"/>
  <c r="B265" i="8"/>
  <c r="D265" i="8" s="1"/>
  <c r="M281" i="8"/>
  <c r="F90" i="7"/>
  <c r="M334" i="8"/>
  <c r="B273" i="8"/>
  <c r="D273" i="8" s="1"/>
  <c r="C74" i="8"/>
  <c r="D74" i="8" s="1"/>
  <c r="M133" i="8"/>
  <c r="C99" i="8"/>
  <c r="M80" i="8"/>
  <c r="D133" i="8"/>
  <c r="D330" i="8"/>
  <c r="M330" i="8"/>
  <c r="B387" i="8"/>
  <c r="D387" i="8" s="1"/>
  <c r="C17" i="8"/>
  <c r="D17" i="8" s="1"/>
  <c r="M358" i="8"/>
  <c r="B394" i="8"/>
  <c r="C298" i="8"/>
  <c r="D298" i="8" s="1"/>
  <c r="C401" i="8"/>
  <c r="M149" i="8"/>
  <c r="D90" i="8"/>
  <c r="C244" i="8"/>
  <c r="D244" i="8" s="1"/>
  <c r="B290" i="8"/>
  <c r="D290" i="8" s="1"/>
  <c r="D397" i="8"/>
  <c r="C223" i="8"/>
  <c r="D223" i="8" s="1"/>
  <c r="M377" i="8"/>
  <c r="C354" i="8"/>
  <c r="D354" i="8" s="1"/>
  <c r="D196" i="8"/>
  <c r="D46" i="8"/>
  <c r="D194" i="8"/>
  <c r="D381" i="8"/>
  <c r="C289" i="8"/>
  <c r="D289" i="8" s="1"/>
  <c r="C16" i="8"/>
  <c r="D16" i="8" s="1"/>
  <c r="C235" i="8"/>
  <c r="D77" i="8"/>
  <c r="C391" i="8"/>
  <c r="D391" i="8" s="1"/>
  <c r="B401" i="8"/>
  <c r="J400" i="8"/>
  <c r="J56" i="8"/>
  <c r="C259" i="8"/>
  <c r="D259" i="8" s="1"/>
  <c r="J204" i="8"/>
  <c r="C339" i="8"/>
  <c r="D339" i="8" s="1"/>
  <c r="D121" i="8"/>
  <c r="J101" i="8"/>
  <c r="C340" i="8"/>
  <c r="D340" i="8" s="1"/>
  <c r="C346" i="8"/>
  <c r="D346" i="8" s="1"/>
  <c r="D253" i="8"/>
  <c r="C59" i="8"/>
  <c r="D59" i="8" s="1"/>
  <c r="C229" i="8"/>
  <c r="D229" i="8" s="1"/>
  <c r="C58" i="8"/>
  <c r="D137" i="8"/>
  <c r="D70" i="8"/>
  <c r="J100" i="8"/>
  <c r="J332" i="8"/>
  <c r="C219" i="8"/>
  <c r="C275" i="8"/>
  <c r="D333" i="8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88" i="8"/>
  <c r="D105" i="8"/>
  <c r="D372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48" i="8"/>
  <c r="D325" i="8"/>
  <c r="D91" i="8"/>
  <c r="D131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119" i="8"/>
  <c r="D100" i="8"/>
  <c r="D237" i="8"/>
  <c r="D212" i="8"/>
  <c r="D215" i="8"/>
  <c r="D40" i="8"/>
  <c r="D160" i="8"/>
  <c r="D327" i="8"/>
  <c r="D128" i="8"/>
  <c r="D246" i="8"/>
  <c r="D365" i="8"/>
  <c r="D284" i="8"/>
  <c r="D193" i="8"/>
  <c r="D195" i="8"/>
  <c r="D358" i="8"/>
  <c r="D106" i="8"/>
  <c r="D109" i="8"/>
  <c r="D190" i="8"/>
  <c r="D60" i="8"/>
  <c r="D122" i="8"/>
  <c r="D79" i="8"/>
  <c r="D376" i="8"/>
  <c r="D174" i="8"/>
  <c r="D112" i="8"/>
  <c r="D69" i="8"/>
  <c r="D216" i="8"/>
  <c r="D97" i="8"/>
  <c r="D149" i="8"/>
  <c r="D295" i="8"/>
  <c r="D210" i="8"/>
  <c r="D388" i="8"/>
  <c r="D213" i="8"/>
  <c r="D245" i="8"/>
  <c r="D28" i="8"/>
  <c r="D373" i="8"/>
  <c r="D161" i="8"/>
  <c r="D299" i="8"/>
  <c r="D123" i="8"/>
  <c r="D62" i="8"/>
  <c r="D61" i="8"/>
  <c r="D64" i="8"/>
  <c r="D148" i="8"/>
  <c r="D29" i="8"/>
  <c r="D241" i="8"/>
  <c r="D73" i="8"/>
  <c r="D374" i="8"/>
  <c r="D350" i="8"/>
  <c r="D182" i="8"/>
  <c r="D21" i="8"/>
  <c r="C32" i="8"/>
  <c r="D32" i="8" s="1"/>
  <c r="D66" i="8"/>
  <c r="D214" i="8"/>
  <c r="D146" i="8"/>
  <c r="D375" i="8"/>
  <c r="D186" i="8"/>
  <c r="D94" i="8"/>
  <c r="D205" i="8"/>
  <c r="D44" i="8"/>
  <c r="D45" i="8"/>
  <c r="D302" i="8"/>
  <c r="D56" i="8"/>
  <c r="D257" i="8"/>
  <c r="D357" i="8"/>
  <c r="D266" i="8"/>
  <c r="D262" i="8"/>
  <c r="D130" i="8"/>
  <c r="D140" i="8"/>
  <c r="D307" i="8"/>
  <c r="D155" i="8"/>
  <c r="D208" i="8"/>
  <c r="D317" i="8"/>
  <c r="D11" i="8"/>
  <c r="D95" i="8"/>
  <c r="B345" i="8"/>
  <c r="D345" i="8" s="1"/>
  <c r="D39" i="8"/>
  <c r="D319" i="8"/>
  <c r="D329" i="8"/>
  <c r="C199" i="8"/>
  <c r="D199" i="8" s="1"/>
  <c r="D166" i="8"/>
  <c r="D318" i="8"/>
  <c r="D222" i="8"/>
  <c r="D107" i="8"/>
  <c r="D47" i="8"/>
  <c r="G403" i="8"/>
  <c r="G275" i="8"/>
  <c r="B207" i="8"/>
  <c r="D207" i="8" s="1"/>
  <c r="G99" i="8"/>
  <c r="G401" i="8"/>
  <c r="G228" i="8"/>
  <c r="G58" i="8"/>
  <c r="B235" i="8"/>
  <c r="C402" i="8"/>
  <c r="D384" i="8"/>
  <c r="M353" i="8"/>
  <c r="C353" i="8"/>
  <c r="B353" i="8"/>
  <c r="E81" i="7"/>
  <c r="F81" i="7" s="1"/>
  <c r="E100" i="7"/>
  <c r="E83" i="7"/>
  <c r="F18" i="7"/>
  <c r="B219" i="8"/>
  <c r="G219" i="8"/>
  <c r="E94" i="7"/>
  <c r="F94" i="7" s="1"/>
  <c r="D57" i="12"/>
  <c r="E80" i="7"/>
  <c r="F80" i="7" s="1"/>
  <c r="E87" i="7"/>
  <c r="E86" i="7"/>
  <c r="F86" i="7" s="1"/>
  <c r="D23" i="12"/>
  <c r="C390" i="8"/>
  <c r="C263" i="8"/>
  <c r="D263" i="8" s="1"/>
  <c r="B294" i="8"/>
  <c r="D294" i="8" s="1"/>
  <c r="C158" i="8"/>
  <c r="D158" i="8" s="1"/>
  <c r="M158" i="8"/>
  <c r="C254" i="8"/>
  <c r="D254" i="8" s="1"/>
  <c r="D355" i="8"/>
  <c r="B261" i="8"/>
  <c r="D261" i="8" s="1"/>
  <c r="C236" i="8"/>
  <c r="D236" i="8" s="1"/>
  <c r="J236" i="8"/>
  <c r="C55" i="8"/>
  <c r="D55" i="8" s="1"/>
  <c r="P293" i="8"/>
  <c r="D66" i="12"/>
  <c r="D25" i="7"/>
  <c r="F25" i="7" s="1"/>
  <c r="D113" i="12"/>
  <c r="E92" i="7"/>
  <c r="F92" i="7" s="1"/>
  <c r="D389" i="10"/>
  <c r="I399" i="8"/>
  <c r="J399" i="8" s="1"/>
  <c r="N399" i="8"/>
  <c r="B399" i="8" s="1"/>
  <c r="N400" i="8"/>
  <c r="E88" i="7"/>
  <c r="F88" i="7" s="1"/>
  <c r="E95" i="7"/>
  <c r="D280" i="8"/>
  <c r="P393" i="8"/>
  <c r="B38" i="8"/>
  <c r="D38" i="8" s="1"/>
  <c r="J12" i="8"/>
  <c r="D168" i="8"/>
  <c r="O399" i="8"/>
  <c r="M385" i="8"/>
  <c r="B385" i="8"/>
  <c r="D385" i="8" s="1"/>
  <c r="D144" i="12"/>
  <c r="N314" i="8"/>
  <c r="N313" i="8" s="1"/>
  <c r="P313" i="8" s="1"/>
  <c r="D150" i="12"/>
  <c r="N332" i="8"/>
  <c r="N331" i="8" s="1"/>
  <c r="E85" i="7"/>
  <c r="F85" i="7" s="1"/>
  <c r="E82" i="7"/>
  <c r="F82" i="7" s="1"/>
  <c r="D159" i="12"/>
  <c r="B276" i="8"/>
  <c r="D276" i="8" s="1"/>
  <c r="J276" i="8"/>
  <c r="C41" i="8"/>
  <c r="D41" i="8" s="1"/>
  <c r="C283" i="8"/>
  <c r="D283" i="8" s="1"/>
  <c r="B362" i="8"/>
  <c r="D362" i="8" s="1"/>
  <c r="D287" i="8"/>
  <c r="D162" i="12"/>
  <c r="D78" i="7"/>
  <c r="C324" i="8"/>
  <c r="D324" i="8" s="1"/>
  <c r="C250" i="8"/>
  <c r="D250" i="8" s="1"/>
  <c r="C169" i="8"/>
  <c r="D169" i="8" s="1"/>
  <c r="B278" i="8"/>
  <c r="D278" i="8" s="1"/>
  <c r="D62" i="12"/>
  <c r="D167" i="12"/>
  <c r="N371" i="8"/>
  <c r="N370" i="8" s="1"/>
  <c r="E79" i="7"/>
  <c r="D134" i="12"/>
  <c r="D147" i="12"/>
  <c r="N323" i="8"/>
  <c r="N322" i="8" s="1"/>
  <c r="B322" i="8" s="1"/>
  <c r="N54" i="8"/>
  <c r="M191" i="8"/>
  <c r="C191" i="8"/>
  <c r="D191" i="8" s="1"/>
  <c r="J93" i="9"/>
  <c r="E8" i="7"/>
  <c r="E6" i="7" s="1"/>
  <c r="D180" i="8"/>
  <c r="D93" i="8"/>
  <c r="D277" i="8"/>
  <c r="D87" i="9"/>
  <c r="F399" i="8"/>
  <c r="F83" i="7" l="1"/>
  <c r="D6" i="7"/>
  <c r="F12" i="7"/>
  <c r="E7" i="8"/>
  <c r="E405" i="8" s="1"/>
  <c r="D395" i="10"/>
  <c r="N9" i="8"/>
  <c r="P9" i="8" s="1"/>
  <c r="P54" i="8"/>
  <c r="F7" i="8"/>
  <c r="F405" i="8" s="1"/>
  <c r="D8" i="12"/>
  <c r="N8" i="8"/>
  <c r="O7" i="8"/>
  <c r="O405" i="8" s="1"/>
  <c r="F95" i="7"/>
  <c r="K7" i="8"/>
  <c r="L7" i="8"/>
  <c r="J124" i="8"/>
  <c r="H7" i="8"/>
  <c r="H405" i="8" s="1"/>
  <c r="F11" i="7"/>
  <c r="F8" i="7"/>
  <c r="I7" i="8"/>
  <c r="B175" i="8"/>
  <c r="B151" i="8"/>
  <c r="F87" i="7"/>
  <c r="M8" i="8"/>
  <c r="D12" i="8"/>
  <c r="J8" i="8"/>
  <c r="J9" i="8"/>
  <c r="M9" i="8"/>
  <c r="N52" i="8"/>
  <c r="C8" i="8"/>
  <c r="G8" i="8"/>
  <c r="C9" i="8"/>
  <c r="M10" i="8"/>
  <c r="C392" i="8"/>
  <c r="P392" i="8"/>
  <c r="M383" i="8"/>
  <c r="B392" i="8"/>
  <c r="J383" i="8"/>
  <c r="C383" i="8"/>
  <c r="D383" i="8" s="1"/>
  <c r="B370" i="8"/>
  <c r="D370" i="8" s="1"/>
  <c r="P370" i="8"/>
  <c r="B361" i="8"/>
  <c r="P361" i="8"/>
  <c r="C361" i="8"/>
  <c r="J341" i="8"/>
  <c r="P352" i="8"/>
  <c r="C352" i="8"/>
  <c r="D352" i="8" s="1"/>
  <c r="B341" i="8"/>
  <c r="D341" i="8" s="1"/>
  <c r="D275" i="8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93" i="9"/>
  <c r="D402" i="8"/>
  <c r="D304" i="8"/>
  <c r="B248" i="8"/>
  <c r="D248" i="8" s="1"/>
  <c r="P248" i="8"/>
  <c r="D394" i="8"/>
  <c r="D390" i="8"/>
  <c r="D401" i="8"/>
  <c r="D235" i="8"/>
  <c r="D219" i="8"/>
  <c r="P399" i="8"/>
  <c r="F79" i="7"/>
  <c r="B54" i="8"/>
  <c r="D54" i="8" s="1"/>
  <c r="D182" i="12"/>
  <c r="D353" i="8"/>
  <c r="P371" i="8"/>
  <c r="B371" i="8"/>
  <c r="D371" i="8" s="1"/>
  <c r="P314" i="8"/>
  <c r="B314" i="8"/>
  <c r="D314" i="8" s="1"/>
  <c r="P400" i="8"/>
  <c r="B400" i="8"/>
  <c r="D400" i="8" s="1"/>
  <c r="P323" i="8"/>
  <c r="B323" i="8"/>
  <c r="D323" i="8" s="1"/>
  <c r="C399" i="8"/>
  <c r="D399" i="8" s="1"/>
  <c r="G399" i="8"/>
  <c r="F78" i="7"/>
  <c r="B332" i="8"/>
  <c r="D332" i="8" s="1"/>
  <c r="P332" i="8"/>
  <c r="F6" i="7" l="1"/>
  <c r="B9" i="8"/>
  <c r="D9" i="8" s="1"/>
  <c r="B52" i="8"/>
  <c r="D52" i="8" s="1"/>
  <c r="N7" i="8"/>
  <c r="B7" i="8" s="1"/>
  <c r="D175" i="8"/>
  <c r="G405" i="8"/>
  <c r="K405" i="8"/>
  <c r="D151" i="8"/>
  <c r="G7" i="8"/>
  <c r="P52" i="8"/>
  <c r="M7" i="8"/>
  <c r="L405" i="8"/>
  <c r="J7" i="8"/>
  <c r="I405" i="8"/>
  <c r="C7" i="8"/>
  <c r="B8" i="8"/>
  <c r="D8" i="8" s="1"/>
  <c r="P8" i="8"/>
  <c r="D361" i="8"/>
  <c r="D392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107" i="7"/>
  <c r="E101" i="7"/>
  <c r="E108" i="7"/>
  <c r="G188" i="12"/>
  <c r="E103" i="7"/>
  <c r="F107" i="7" l="1"/>
  <c r="M405" i="8"/>
  <c r="P7" i="8"/>
  <c r="N405" i="8"/>
  <c r="B405" i="8" s="1"/>
  <c r="D7" i="8"/>
  <c r="J188" i="12"/>
  <c r="M188" i="12"/>
  <c r="E102" i="7"/>
  <c r="F102" i="7" s="1"/>
  <c r="AE188" i="12"/>
  <c r="P188" i="12"/>
  <c r="D188" i="12"/>
  <c r="F101" i="7"/>
  <c r="F108" i="7"/>
  <c r="F103" i="7"/>
  <c r="E99" i="7" l="1"/>
  <c r="F100" i="7"/>
  <c r="P405" i="8"/>
  <c r="D27" i="7"/>
  <c r="D31" i="7"/>
  <c r="D21" i="7"/>
  <c r="D43" i="7"/>
  <c r="D37" i="7"/>
  <c r="D44" i="7"/>
  <c r="F44" i="7" s="1"/>
  <c r="D41" i="7"/>
  <c r="D39" i="7"/>
  <c r="D35" i="7"/>
  <c r="D33" i="7"/>
  <c r="D22" i="7"/>
  <c r="D29" i="7"/>
  <c r="D40" i="7"/>
  <c r="D20" i="7"/>
  <c r="D34" i="7"/>
  <c r="D28" i="7"/>
  <c r="D19" i="7"/>
  <c r="D26" i="7"/>
  <c r="F99" i="7" l="1"/>
  <c r="F21" i="7"/>
  <c r="F20" i="7"/>
  <c r="D38" i="7"/>
  <c r="F38" i="7" s="1"/>
  <c r="F27" i="7"/>
  <c r="F41" i="7"/>
  <c r="F34" i="7"/>
  <c r="F43" i="7"/>
  <c r="F28" i="7"/>
  <c r="F37" i="7"/>
  <c r="F31" i="7"/>
  <c r="F29" i="7"/>
  <c r="F22" i="7"/>
  <c r="F33" i="7"/>
  <c r="F35" i="7"/>
  <c r="F39" i="7"/>
  <c r="F40" i="7"/>
  <c r="D10" i="7" l="1"/>
  <c r="F26" i="7"/>
  <c r="F19" i="7"/>
  <c r="C405" i="8"/>
  <c r="D405" i="8" s="1"/>
  <c r="F10" i="7" l="1"/>
  <c r="J405" i="8"/>
  <c r="D93" i="7"/>
  <c r="D77" i="7" s="1"/>
  <c r="D152" i="7" s="1"/>
  <c r="D394" i="11" l="1"/>
  <c r="E93" i="7"/>
  <c r="E77" i="7" s="1"/>
  <c r="F93" i="7" l="1"/>
  <c r="F77" i="7" l="1"/>
  <c r="E152" i="7"/>
  <c r="F152" i="7" s="1"/>
</calcChain>
</file>

<file path=xl/sharedStrings.xml><?xml version="1.0" encoding="utf-8"?>
<sst xmlns="http://schemas.openxmlformats.org/spreadsheetml/2006/main" count="2614" uniqueCount="1139">
  <si>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</si>
  <si>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</si>
  <si>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</si>
  <si>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</si>
  <si>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</si>
  <si>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</si>
  <si>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</si>
  <si>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</si>
  <si>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</si>
  <si>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</si>
  <si>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</si>
  <si>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000 1401 6640170200 511</t>
  </si>
  <si>
    <t>2.</t>
  </si>
  <si>
    <t>Субсидии - всего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</si>
  <si>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</si>
  <si>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</si>
  <si>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</si>
  <si>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</si>
  <si>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</si>
  <si>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</si>
  <si>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</si>
  <si>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</si>
  <si>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</si>
  <si>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</si>
  <si>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</si>
  <si>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</si>
  <si>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</si>
  <si>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</si>
  <si>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</si>
  <si>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</si>
  <si>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</si>
  <si>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</si>
  <si>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</si>
  <si>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</si>
  <si>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</si>
  <si>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</si>
  <si>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</si>
  <si>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</si>
  <si>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</si>
  <si>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</si>
  <si>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</si>
  <si>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</si>
  <si>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</si>
  <si>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</si>
  <si>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</si>
  <si>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</si>
  <si>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</si>
  <si>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</si>
  <si>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</si>
  <si>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</si>
  <si>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</si>
  <si>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</si>
  <si>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</si>
  <si>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</si>
  <si>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</si>
  <si>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</si>
  <si>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</si>
  <si>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</si>
  <si>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</si>
  <si>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</si>
  <si>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</si>
  <si>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</si>
  <si>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</si>
  <si>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</si>
  <si>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</si>
  <si>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</si>
  <si>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</si>
  <si>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</si>
  <si>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</si>
  <si>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</si>
  <si>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</si>
  <si>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</si>
  <si>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</si>
  <si>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</si>
  <si>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</si>
  <si>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</si>
  <si>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</si>
  <si>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</si>
  <si>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</si>
  <si>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</si>
  <si>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</si>
  <si>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</si>
  <si>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</si>
  <si>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</si>
  <si>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</si>
  <si>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</si>
  <si>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</si>
  <si>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</si>
  <si>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</si>
  <si>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</si>
  <si>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</si>
  <si>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</si>
  <si>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</si>
  <si>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</si>
  <si>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</si>
  <si>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</si>
  <si>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</si>
  <si>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</si>
  <si>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</si>
  <si>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</si>
  <si>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</si>
  <si>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</si>
  <si>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</si>
  <si>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</si>
  <si>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</si>
  <si>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</si>
  <si>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</si>
  <si>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</si>
  <si>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</si>
  <si>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</si>
  <si>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</si>
  <si>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</si>
  <si>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</si>
  <si>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</si>
  <si>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</si>
  <si>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</si>
  <si>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</si>
  <si>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</si>
  <si>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</si>
  <si>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</si>
  <si>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</si>
  <si>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</si>
  <si>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</si>
  <si>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</si>
  <si>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</si>
  <si>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</si>
  <si>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</si>
  <si>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000 0801 55206R4660 521</t>
  </si>
  <si>
    <t>000 0702 5A2E155200 523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</si>
  <si>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</si>
  <si>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</si>
  <si>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</si>
  <si>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</si>
  <si>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</si>
  <si>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</si>
  <si>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</si>
  <si>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</si>
  <si>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</si>
  <si>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</si>
  <si>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</si>
  <si>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</si>
  <si>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</si>
  <si>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</si>
  <si>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</si>
  <si>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</si>
  <si>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</si>
  <si>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</si>
  <si>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</si>
  <si>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</si>
  <si>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</si>
  <si>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</si>
  <si>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</si>
  <si>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</si>
  <si>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</si>
  <si>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</si>
  <si>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</si>
  <si>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</si>
  <si>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</si>
  <si>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</si>
  <si>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</si>
  <si>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</si>
  <si>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</si>
  <si>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</si>
  <si>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</si>
  <si>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</si>
  <si>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</si>
  <si>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</si>
  <si>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4.6.</t>
  </si>
  <si>
    <t>4.7.</t>
  </si>
  <si>
    <t>утвержденные бюджетные назначения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</si>
  <si>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</si>
  <si>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</si>
  <si>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</si>
  <si>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</si>
  <si>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</si>
  <si>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</si>
  <si>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</si>
  <si>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</si>
  <si>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</si>
  <si>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</si>
  <si>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</si>
  <si>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0503 692F254240 540</t>
  </si>
  <si>
    <t>4.11.</t>
  </si>
  <si>
    <t>4.12.</t>
  </si>
  <si>
    <t>000 1204 6651778600 540</t>
  </si>
  <si>
    <t xml:space="preserve">утвержденные бюджетные назначения 4*   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</si>
  <si>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</si>
  <si>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</si>
  <si>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</si>
  <si>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</si>
  <si>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</si>
  <si>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</si>
  <si>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</si>
  <si>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</si>
  <si>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</si>
  <si>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</si>
  <si>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</si>
  <si>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</si>
  <si>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</si>
  <si>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</si>
  <si>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</si>
  <si>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</si>
  <si>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</si>
  <si>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</si>
  <si>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</si>
  <si>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</si>
  <si>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</si>
  <si>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</si>
  <si>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</si>
  <si>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</si>
  <si>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</si>
  <si>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</si>
  <si>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</si>
  <si>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</si>
  <si>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</si>
  <si>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</si>
  <si>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</si>
  <si>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</si>
  <si>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</si>
  <si>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</si>
  <si>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</si>
  <si>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</si>
  <si>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</si>
  <si>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</si>
  <si>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</si>
  <si>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</si>
  <si>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</si>
  <si>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</si>
  <si>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</si>
  <si>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</si>
  <si>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</si>
  <si>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</si>
  <si>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</si>
  <si>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</si>
  <si>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</si>
  <si>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</si>
  <si>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</si>
  <si>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</si>
  <si>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</si>
  <si>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</si>
  <si>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</si>
  <si>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</si>
  <si>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</si>
  <si>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</si>
  <si>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</si>
  <si>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</si>
  <si>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</si>
  <si>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</si>
  <si>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</si>
  <si>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</si>
  <si>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</si>
  <si>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</si>
  <si>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</si>
  <si>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</si>
  <si>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</si>
  <si>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</si>
  <si>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</si>
  <si>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</si>
  <si>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</si>
  <si>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</si>
  <si>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</si>
  <si>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</si>
  <si>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</si>
  <si>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</si>
  <si>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</si>
  <si>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</si>
  <si>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</si>
  <si>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</si>
  <si>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</si>
  <si>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</si>
  <si>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</si>
  <si>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</si>
  <si>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</si>
  <si>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</si>
  <si>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</si>
  <si>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</si>
  <si>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</si>
  <si>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</si>
  <si>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</si>
  <si>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</si>
  <si>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</si>
  <si>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</si>
  <si>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</si>
  <si>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</si>
  <si>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</si>
  <si>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</si>
  <si>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</si>
  <si>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</si>
  <si>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</si>
  <si>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</si>
  <si>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</si>
  <si>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</si>
  <si>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</si>
  <si>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</si>
  <si>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</si>
  <si>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</si>
  <si>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</si>
  <si>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</si>
  <si>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</si>
  <si>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</si>
  <si>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</si>
  <si>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</si>
  <si>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</si>
  <si>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</si>
  <si>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</si>
  <si>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</si>
  <si>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</si>
  <si>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</si>
  <si>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</si>
  <si>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</si>
  <si>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</si>
  <si>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</si>
  <si>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</si>
  <si>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</si>
  <si>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</si>
  <si>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</si>
  <si>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</si>
  <si>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</si>
  <si>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</si>
  <si>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</si>
  <si>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</si>
  <si>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</si>
  <si>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</si>
  <si>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</si>
  <si>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</si>
  <si>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</si>
  <si>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</si>
  <si>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</si>
  <si>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</si>
  <si>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</si>
  <si>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</si>
  <si>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</si>
  <si>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</si>
  <si>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</si>
  <si>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</si>
  <si>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</si>
  <si>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</si>
  <si>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</si>
  <si>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</si>
  <si>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</si>
  <si>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</si>
  <si>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</si>
  <si>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</si>
  <si>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</si>
  <si>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</si>
  <si>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</si>
  <si>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</si>
  <si>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</si>
  <si>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</si>
  <si>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</si>
  <si>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</si>
  <si>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</si>
  <si>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</si>
  <si>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</si>
  <si>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</si>
  <si>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</si>
  <si>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</si>
  <si>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</si>
  <si>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</si>
  <si>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</si>
  <si>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</si>
  <si>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</si>
  <si>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</si>
  <si>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</si>
  <si>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</si>
  <si>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</si>
  <si>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</si>
  <si>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</si>
  <si>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</si>
  <si>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</si>
  <si>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</si>
  <si>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</si>
  <si>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</si>
  <si>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</si>
  <si>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</si>
  <si>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</si>
  <si>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</si>
  <si>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</si>
  <si>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</si>
  <si>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</si>
  <si>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</si>
  <si>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</si>
  <si>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</si>
  <si>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</si>
  <si>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</si>
  <si>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</si>
  <si>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</si>
  <si>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</si>
  <si>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</si>
  <si>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</si>
  <si>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</si>
  <si>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</si>
  <si>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</si>
  <si>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</si>
  <si>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</si>
  <si>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</si>
  <si>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</si>
  <si>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</si>
  <si>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</si>
  <si>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</si>
  <si>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</si>
  <si>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</si>
  <si>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</si>
  <si>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</si>
  <si>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</si>
  <si>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</si>
  <si>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</si>
  <si>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</si>
  <si>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</si>
  <si>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</si>
  <si>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</si>
  <si>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</si>
  <si>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</si>
  <si>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</si>
  <si>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</si>
  <si>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</si>
  <si>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</si>
  <si>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</si>
  <si>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</si>
  <si>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</si>
  <si>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</si>
  <si>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</si>
  <si>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</si>
  <si>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</si>
  <si>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</si>
  <si>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</si>
  <si>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</si>
  <si>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</si>
  <si>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</si>
  <si>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</si>
  <si>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</si>
  <si>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</si>
  <si>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</si>
  <si>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</si>
  <si>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</si>
  <si>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</si>
  <si>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</si>
  <si>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</si>
  <si>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</si>
  <si>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</si>
  <si>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</si>
  <si>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</si>
  <si>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</si>
  <si>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</si>
  <si>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</si>
  <si>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</si>
  <si>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</si>
  <si>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</si>
  <si>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</si>
  <si>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</si>
  <si>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</si>
  <si>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</si>
  <si>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</si>
  <si>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</si>
  <si>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</si>
  <si>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</si>
  <si>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</si>
  <si>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</si>
  <si>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</si>
  <si>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</si>
  <si>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</si>
  <si>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</si>
  <si>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</si>
  <si>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</si>
  <si>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</si>
  <si>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</si>
  <si>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</si>
  <si>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</si>
  <si>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</si>
  <si>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</si>
  <si>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</si>
  <si>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</si>
  <si>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</si>
  <si>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</si>
  <si>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</si>
  <si>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</si>
  <si>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</si>
  <si>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</si>
  <si>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</si>
  <si>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</si>
  <si>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</si>
  <si>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</si>
  <si>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</si>
  <si>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</si>
  <si>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</si>
  <si>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</si>
  <si>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</si>
  <si>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</si>
  <si>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</si>
  <si>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</si>
  <si>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</si>
  <si>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</si>
  <si>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</si>
  <si>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</si>
  <si>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</si>
  <si>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</si>
  <si>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</si>
  <si>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</si>
  <si>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</si>
  <si>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</si>
  <si>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</si>
  <si>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</si>
  <si>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</si>
  <si>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</si>
  <si>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</si>
  <si>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</si>
  <si>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</si>
  <si>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</si>
  <si>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</si>
  <si>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</si>
  <si>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</si>
  <si>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</si>
  <si>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</si>
  <si>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</si>
  <si>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</si>
  <si>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</si>
  <si>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</si>
  <si>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</si>
  <si>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</si>
  <si>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</si>
  <si>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</si>
  <si>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</si>
  <si>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</si>
  <si>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</si>
  <si>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</si>
  <si>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</si>
  <si>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</si>
  <si>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</si>
  <si>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</si>
  <si>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</si>
  <si>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</si>
  <si>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</si>
  <si>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</si>
  <si>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</si>
  <si>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</si>
  <si>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</si>
  <si>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</si>
  <si>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</si>
  <si>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</si>
  <si>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</si>
  <si>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</si>
  <si>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</si>
  <si>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</si>
  <si>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</si>
  <si>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</si>
  <si>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</si>
  <si>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</si>
  <si>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</si>
  <si>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</si>
  <si>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</si>
  <si>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</si>
  <si>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</si>
  <si>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</si>
  <si>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</si>
  <si>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</si>
  <si>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</si>
  <si>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</si>
  <si>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</si>
  <si>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</si>
  <si>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</si>
  <si>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</si>
  <si>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</si>
  <si>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</si>
  <si>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</si>
  <si>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</si>
  <si>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</si>
  <si>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</si>
  <si>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</si>
  <si>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</si>
  <si>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</si>
  <si>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</si>
  <si>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</si>
  <si>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</si>
  <si>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</si>
  <si>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</si>
  <si>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</si>
  <si>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</si>
  <si>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</si>
  <si>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</si>
  <si>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</si>
  <si>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</si>
  <si>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</si>
  <si>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</si>
  <si>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</si>
  <si>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</si>
  <si>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</si>
  <si>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</si>
  <si>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</si>
  <si>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</si>
  <si>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</si>
  <si>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</si>
  <si>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</si>
  <si>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</si>
  <si>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</si>
  <si>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</si>
  <si>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</si>
  <si>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</si>
  <si>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</si>
  <si>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000 1403 5E1F150210 523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</si>
  <si>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</si>
  <si>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</si>
  <si>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</si>
  <si>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</si>
  <si>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</si>
  <si>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</si>
  <si>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</si>
  <si>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</si>
  <si>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</si>
  <si>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</si>
  <si>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000 1103 56413R4260 540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</si>
  <si>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</si>
  <si>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</si>
  <si>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</si>
  <si>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</si>
  <si>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</si>
  <si>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</si>
  <si>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000 0409 5Ж2R1U7210 521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</si>
  <si>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</si>
  <si>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</si>
  <si>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</si>
  <si>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</si>
  <si>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</si>
  <si>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</si>
  <si>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</si>
  <si>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</si>
  <si>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</si>
  <si>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</si>
  <si>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</si>
  <si>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</si>
  <si>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</si>
  <si>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</si>
  <si>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</si>
  <si>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</si>
  <si>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</si>
  <si>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</si>
  <si>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</si>
  <si>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</si>
  <si>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</si>
  <si>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</si>
  <si>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</si>
  <si>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</si>
  <si>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000 0801 55AA155131 523</t>
  </si>
  <si>
    <t>000 0801 55AA155132 522</t>
  </si>
  <si>
    <t>000 0801 55AA155900 523</t>
  </si>
  <si>
    <t xml:space="preserve">000 0801 55БA255192 523             </t>
  </si>
  <si>
    <t>000 0801 55402R5191 523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</si>
  <si>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</si>
  <si>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</si>
  <si>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</si>
  <si>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</si>
  <si>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</si>
  <si>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</si>
  <si>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</si>
  <si>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000 0412 58239R5110 521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</si>
  <si>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</si>
  <si>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</si>
  <si>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</si>
  <si>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</si>
  <si>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</si>
  <si>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</si>
  <si>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</si>
  <si>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</si>
  <si>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</si>
  <si>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</si>
  <si>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</si>
  <si>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</si>
  <si>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</si>
  <si>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</si>
  <si>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</si>
  <si>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</si>
  <si>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</si>
  <si>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</si>
  <si>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</si>
  <si>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</si>
  <si>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</si>
  <si>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</si>
  <si>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</si>
  <si>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</si>
  <si>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</si>
  <si>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</si>
  <si>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</si>
  <si>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</si>
  <si>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</si>
  <si>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</si>
  <si>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</si>
  <si>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</si>
  <si>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</si>
  <si>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</si>
  <si>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</si>
  <si>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</si>
  <si>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</si>
  <si>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</si>
  <si>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</si>
  <si>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</si>
  <si>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</si>
  <si>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</si>
  <si>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</si>
  <si>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</si>
  <si>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</si>
  <si>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</si>
  <si>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</si>
  <si>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</si>
  <si>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</si>
  <si>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</si>
  <si>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</si>
  <si>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</si>
  <si>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</si>
  <si>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</si>
  <si>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</si>
  <si>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</si>
  <si>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</si>
  <si>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</si>
  <si>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</si>
  <si>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</si>
  <si>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</si>
  <si>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</si>
  <si>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</si>
  <si>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</si>
  <si>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</si>
  <si>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</si>
  <si>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</si>
  <si>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</si>
  <si>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</si>
  <si>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</si>
  <si>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</si>
  <si>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</si>
  <si>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</si>
  <si>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</si>
  <si>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</si>
  <si>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</si>
  <si>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</si>
  <si>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0801 55AA154540 540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</si>
  <si>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</si>
  <si>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</si>
  <si>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</si>
  <si>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</si>
  <si>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</si>
  <si>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</si>
  <si>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 xml:space="preserve">утвержденные бюджетные назначения 5*   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</si>
  <si>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</si>
  <si>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</si>
  <si>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</si>
  <si>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</si>
  <si>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4.22.</t>
  </si>
  <si>
    <t>4.23.</t>
  </si>
  <si>
    <t>4.24.</t>
  </si>
  <si>
    <t>4.25.</t>
  </si>
  <si>
    <t>4.26.</t>
  </si>
  <si>
    <t>4.27.</t>
  </si>
  <si>
    <t>4.28.</t>
  </si>
  <si>
    <t>000 1102 5641078950 540</t>
  </si>
  <si>
    <t>4.29.</t>
  </si>
  <si>
    <t>4.30.</t>
  </si>
  <si>
    <t>000 0503 6640379905 540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</si>
  <si>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</si>
  <si>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2.39.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</si>
  <si>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</si>
  <si>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000 0408 5Ж11178910 540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</si>
  <si>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</si>
  <si>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000 1403 664037999П 540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</si>
  <si>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</si>
  <si>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</si>
  <si>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</si>
  <si>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</si>
  <si>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</si>
  <si>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</si>
  <si>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</si>
  <si>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</si>
  <si>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</si>
  <si>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</si>
  <si>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</si>
  <si>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</si>
  <si>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</si>
  <si>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</si>
  <si>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</si>
  <si>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</si>
  <si>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</si>
  <si>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</si>
  <si>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</si>
  <si>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</si>
  <si>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</si>
  <si>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</si>
  <si>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</si>
  <si>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</si>
  <si>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</si>
  <si>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</si>
  <si>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</si>
  <si>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</si>
  <si>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</si>
  <si>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</si>
  <si>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</si>
  <si>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</si>
  <si>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</si>
  <si>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</si>
  <si>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</si>
  <si>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</si>
  <si>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</si>
  <si>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</si>
  <si>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</si>
  <si>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</si>
  <si>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</si>
  <si>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</si>
  <si>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</si>
  <si>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</si>
  <si>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</si>
  <si>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</si>
  <si>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</si>
  <si>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</si>
  <si>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</si>
  <si>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</si>
  <si>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</si>
  <si>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</si>
  <si>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</si>
  <si>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</si>
  <si>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</si>
  <si>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</si>
  <si>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</si>
  <si>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</si>
  <si>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</si>
  <si>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</si>
  <si>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</si>
  <si>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</si>
  <si>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</si>
  <si>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</si>
  <si>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</si>
  <si>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</si>
  <si>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</si>
  <si>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</si>
  <si>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</si>
  <si>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</si>
  <si>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</si>
  <si>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</si>
  <si>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 xml:space="preserve">000 0501 5EAF367483 523             </t>
  </si>
  <si>
    <t>000 0501 5EAF367484 523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</si>
  <si>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</si>
  <si>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</si>
  <si>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</si>
  <si>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</si>
  <si>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000 1004 5A21277160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</si>
  <si>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</si>
  <si>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</si>
  <si>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</si>
  <si>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000 0408 5Ж11479340 540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</si>
  <si>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</si>
  <si>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</si>
  <si>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000 1403 6920478980 540</t>
  </si>
  <si>
    <t>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</si>
  <si>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</si>
  <si>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1403 5E10879350 540</t>
  </si>
  <si>
    <t>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</si>
  <si>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 xml:space="preserve">утвержденные бюджетные назначения *  </t>
  </si>
  <si>
    <t>Остаток средств к распределению 2*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</si>
  <si>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</si>
  <si>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Утвержденные бюджетные назначения*</t>
  </si>
  <si>
    <t>Дотация бюджетам муниципальных районов области на поддержку мер по обеспечению сбалансированности местных бюджетов</t>
  </si>
  <si>
    <t>бюджетам муниципальных районов области на поддержку мер по обеспечению сбалансированности местных бюджетов</t>
  </si>
  <si>
    <t>утвержденные бюджетные назначения *</t>
  </si>
  <si>
    <t>000 0409 5Ж2R1U7190 523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</si>
  <si>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</si>
  <si>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</si>
  <si>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 xml:space="preserve">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</t>
  </si>
  <si>
    <t>2* в соответствии с распределением, утвержденным распоряжением Правительства Саратовской области от 2 февраля 2023 года № 30-Пр «О внесении изменений в распределение на 2023 год и на плановый период 2024 и 2025 годов субсидии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проекта)» (300 000,0 тыс. руб.)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</si>
  <si>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 2*</t>
  </si>
  <si>
    <t>000 0409 70303R3720 523</t>
  </si>
  <si>
    <t xml:space="preserve">Субсидии бюджетам городских округов области на создание новых мест в общеобразовательных организациях </t>
  </si>
  <si>
    <t>Субсидия  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</si>
  <si>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 xml:space="preserve">000 0702 5A2E250980 521 </t>
  </si>
  <si>
    <t>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</si>
  <si>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>Субсидия  бюджетам городских округов области на поддержку отрасли культуры (модернизация региональных и муниципальных детских школ искусств по видам искусств)</t>
  </si>
  <si>
    <t>Субсидиябюджетам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</si>
  <si>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бюджетам
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
общедоступных библиотек)</t>
  </si>
  <si>
    <t>Субсидия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</si>
  <si>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 xml:space="preserve">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</si>
  <si>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>Субсидия 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</si>
  <si>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>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</si>
  <si>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 xml:space="preserve"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</t>
  </si>
  <si>
    <t>Субсидия бюджетам муниципальных районов и городских округов области на проведение комплексных кадастровых работ</t>
  </si>
  <si>
    <t>бюджетам муниципальных районов и городских округов области на проведение комплексных кадастровых работ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</si>
  <si>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</si>
  <si>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</si>
  <si>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«Фонд развития территорий»)</t>
  </si>
  <si>
    <t>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</si>
  <si>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000 0605 624G152420 521</t>
  </si>
  <si>
    <t>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</si>
  <si>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Субсидия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</si>
  <si>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1403 70304R5767 523</t>
  </si>
  <si>
    <t xml:space="preserve">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</si>
  <si>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0409 5Ж2R153946 523</t>
  </si>
  <si>
    <t>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</si>
  <si>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</si>
  <si>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</si>
  <si>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000 0702 5A22072Г05 521</t>
  </si>
  <si>
    <t>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</si>
  <si>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 xml:space="preserve"> 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</si>
  <si>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0702 5A2E151720 521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</si>
  <si>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</si>
  <si>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</si>
  <si>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0703 5A2E251710 523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</si>
  <si>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</si>
  <si>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Субсидия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</si>
  <si>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000 0702 5A8E452130 521</t>
  </si>
  <si>
    <t>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</si>
  <si>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Субсидия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</si>
  <si>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000 0703 5A8E452130 521</t>
  </si>
  <si>
    <t xml:space="preserve">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</si>
  <si>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</si>
  <si>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</si>
  <si>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</si>
  <si>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 xml:space="preserve">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</si>
  <si>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>000 0801 55AA155970 523</t>
  </si>
  <si>
    <t>Субсидия бюджетам муниципальных районов и поселений области на реконструкцию и капитальный ремонт региональных и муниципальных музеев</t>
  </si>
  <si>
    <t>бюджетам муниципальных районов и поселений области на реконструкцию и капитальный ремонт региональных и муниципальных музеев</t>
  </si>
  <si>
    <t>Субсидия бюджетам муниципальных районов, городских округов и поселений области на техническое оснащение региональных и муниципальных музеев</t>
  </si>
  <si>
    <t>бюджетам муниципальных районов, городских округов и поселений области на техническое оснащение региональных и муниципальных музеев</t>
  </si>
  <si>
    <t>Субсидия  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</si>
  <si>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000 0801 55A12W4670 521</t>
  </si>
  <si>
    <t>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</si>
  <si>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</si>
  <si>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1102 56417W2531 521</t>
  </si>
  <si>
    <t>бюджетам муниципальных районов области на реализацию мероприятий по созданию «умной» спортивной площадки</t>
  </si>
  <si>
    <t>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</t>
  </si>
  <si>
    <t xml:space="preserve">утвержденные бюджетные назначения 3*  </t>
  </si>
  <si>
    <t>3* в соответствии с распределением, утвержденным распоряжением Правительства Саратовской области от 22 февраля 2023 года № 48-Пр «О внесении изменения в распределение на 2023 год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 (449 463,0 тыс. руб.)</t>
  </si>
  <si>
    <t>Субсидия 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 3*</t>
  </si>
  <si>
    <t>в том чисде</t>
  </si>
  <si>
    <t xml:space="preserve">утвержденные бюджетные назначения *   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</si>
  <si>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</si>
  <si>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</si>
  <si>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Иные межбюджетные трансферты бюджетам городских округов области на создание модельных муниципальных библиотек</t>
  </si>
  <si>
    <t>бюджетам городских округов области на создание модельных муниципальных библиотек</t>
  </si>
  <si>
    <t>Иные межбюджетные трансферты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</si>
  <si>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</si>
  <si>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</si>
  <si>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681EВ51790 540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</si>
  <si>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</si>
  <si>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</si>
  <si>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000 0412 5E10979410 540</t>
  </si>
  <si>
    <t>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</si>
  <si>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Иные межбюджетные трансферты 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(в рамках достижения соответствующих задач федерального проекта)</t>
  </si>
  <si>
    <t>000 0801 55AA1U5131 540</t>
  </si>
  <si>
    <t>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(в рамках достижения соответствующих задач федерального проекта)</t>
  </si>
  <si>
    <t>Иные межбюджетные трансферты бюджетам поселений области на 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</t>
  </si>
  <si>
    <t>бюджетам поселений области на 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</t>
  </si>
  <si>
    <t>000 0801 55AA1U5132 540</t>
  </si>
  <si>
    <t>Иные межбюджетные трансферты 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</si>
  <si>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000 0412 9610078800 540</t>
  </si>
  <si>
    <t>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</si>
  <si>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1403 5Ж11479130 540</t>
  </si>
  <si>
    <t>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</si>
  <si>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</si>
  <si>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000 1403 7030478960 540</t>
  </si>
  <si>
    <t>Иные межбюджетные трансферты 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</si>
  <si>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</si>
  <si>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000 0501 7010178990 540</t>
  </si>
  <si>
    <t>Иные межбюджетные трансферты бюджетам муниципальных районов области на строительство (приобретение) жилья, предоставляемого по договору найма жилого помещения, для граждан, осуществляющих трудовую деятельность на сельских территориях</t>
  </si>
  <si>
    <t>бюджетам муниципальных районов области на строительство (приобретение) жилья, предоставляемого по договору найма жилого помещения, для граждан, осуществляющих трудовую деятельность на сельских территориях</t>
  </si>
  <si>
    <t>000 1403 6640178110 540</t>
  </si>
  <si>
    <t>Иные межбюджетные трансферты  на стимулирование (поощрение) социально-экономического развития муниципалитетов</t>
  </si>
  <si>
    <t>на стимулирование (поощрение) социально-экономического развития муниципалитетов</t>
  </si>
  <si>
    <t>000 0505 6640379913 540</t>
  </si>
  <si>
    <t>бюджетам поселений области на ремонтно-восстановительные работы памятников погибшим в Великой Отечественной войне</t>
  </si>
  <si>
    <t>2*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</si>
  <si>
    <t>000 0503 6640379914 540</t>
  </si>
  <si>
    <t xml:space="preserve"> бюджетам поселений области на реализацию мероприятий по благоустройству территории – установку ограждения сельской площади</t>
  </si>
  <si>
    <t>3*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 (100,0 тыс. руб.)</t>
  </si>
  <si>
    <t>4*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 (365,0 тыс. руб.)</t>
  </si>
  <si>
    <t>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</si>
  <si>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>Сведения о предоставленных из бюджета Саратовской области межбюджетных трансфертах бюджетам муниципальных образований за 1 полугодие 2023 года</t>
  </si>
  <si>
    <t>за 1 полугодие 2023 года</t>
  </si>
  <si>
    <t>Сведения о предоставлении из бюджета Саратовской области межбюджетных трансфертов местным бюджетам за 1 полугодие 2023 года</t>
  </si>
  <si>
    <t>*  в соответствии с Законом Саратовской области «Об областном бюджете на 2023 год и на плановый период 2024 и 2025 годов» в редакции от 22.06.2023 года</t>
  </si>
  <si>
    <t xml:space="preserve"> бюджетам городских
округов области на поддержку отрасли культуры (модернизация региональных и муниципальных детских школ искусств по видам искусств)</t>
  </si>
  <si>
    <t xml:space="preserve">утвержденные бюджетные назначения 4*  </t>
  </si>
  <si>
    <t>4* в соответствии с распределением, утвержденным распоряжением Правительства Саратовской области от 5 июня 2023 года № 194-Пр «О внесении изменений в распределение на 2023 год субсидии бюджетам муниципальных районов, поселений области на оснащение объектов спортивной инфраструктуры спортивно-технологическим оборудованием»  (16 133,0 тыс. руб.)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</si>
  <si>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 4*</t>
  </si>
  <si>
    <r>
      <t xml:space="preserve"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Фонд развития территорий»)</t>
    </r>
  </si>
  <si>
    <t xml:space="preserve">утвержденные бюджетные назначения 5*  </t>
  </si>
  <si>
    <t>5* в соответствии с распределением, утвержденным распоряжением Правительства Саратовской области от 5 апреля 2023 года № 114-Пр «О внесении изменения в распределение на 2023 и 2024 годы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  (947017,4 тыс. руб.)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</si>
  <si>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 5*</t>
  </si>
  <si>
    <r>
      <t xml:space="preserve">Субсидия бюджетам муниципальных районов области на реализацию мероприятий по созданию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умной» спортивной площадки</t>
    </r>
  </si>
  <si>
    <t>6* в соответствии с распределением, утвержденным распоряжением Правительства Саратовской области от 26 апреля 2023 года № 139-Пр «О распределении на 2023 год субсидии из областного бюджета бюджетам городских округов, городских и сельских поселений области на реализацию инициативных проектов»  (139 82,9 тыс. руб.)</t>
  </si>
  <si>
    <t>Субсидия бюджетам городских округов, городских и сельских поселений области на реализацию инициативных проектов 6*</t>
  </si>
  <si>
    <t xml:space="preserve">утвержденные бюджетные назначения 6*  </t>
  </si>
  <si>
    <t>Остаток средств к распределению 7*</t>
  </si>
  <si>
    <t>7*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</si>
  <si>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Субсидмя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(реализация инфраструктурных проектов, направленных на комплексное развитие городского наземного электрического транспорта)</t>
  </si>
  <si>
    <t>000 0408 5Ж1R754011 523</t>
  </si>
  <si>
    <t>2.60.</t>
  </si>
  <si>
    <t>2.61.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</si>
  <si>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(реализация инфраструктурных проектов, направленных на комплексное развитие городского наземного электрического транспорта)</t>
  </si>
  <si>
    <t>Субсидия бюджетам городских округов области на государственную поддержку в целях
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(закупка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них)</t>
  </si>
  <si>
    <t>бюджетам городских округов области на государственную поддержку в целях
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(закупка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них)</t>
  </si>
  <si>
    <t>000 0408 5Ж1R754012 523</t>
  </si>
  <si>
    <t>2.62.</t>
  </si>
  <si>
    <t>2.63.</t>
  </si>
  <si>
    <t>Субсидия 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бюджетного кредита в целях опережающего финансового обеспечения расходных обязательств области</t>
  </si>
  <si>
    <t>Субсидия 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средств областного бюджета</t>
  </si>
  <si>
    <t>000 0702 5A2E1М5200 523</t>
  </si>
  <si>
    <t>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бюджетного кредита в целях опережающего финансового обеспечения расходных обязательств области</t>
  </si>
  <si>
    <t>бюджетам городских округов области на создание новых мест в общеобразовательных организациях (в целях опережающего финансового обеспечения расходных обязательств области) за счет средств областного бюджета</t>
  </si>
  <si>
    <t>000 0702 5A2E1U5200 523</t>
  </si>
  <si>
    <t>2.64.</t>
  </si>
  <si>
    <t>2.65.</t>
  </si>
  <si>
    <t>2.66.</t>
  </si>
  <si>
    <t>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</si>
  <si>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бюджетам городских округов области на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</si>
  <si>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000 0409 5Ж207D9910 523</t>
  </si>
  <si>
    <t>Субсидия бюджетам муниципальных районов области на создание и внедрение программы поддержки и продвижения событийных мероприятий</t>
  </si>
  <si>
    <t>000 0412 562J253300 523</t>
  </si>
  <si>
    <t>бюджетам муниципальных районов области на создание и внедрение программы поддержки и продвижения событийных мероприятий</t>
  </si>
  <si>
    <t>Субсидия 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входящих в состав Саратовской агломерации, за счет средств областного дорожного фонда</t>
  </si>
  <si>
    <t>000 0409 5Ж214D7140 521</t>
  </si>
  <si>
    <t>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входящих в состав Саратовской агломерации, за счет средств областного дорожного фонда</t>
  </si>
  <si>
    <t>2* в соответствии с Законом Саратовской области «Об областном бюджете на 2023 год и на плановый период 2024 и 2025 годов» в редакции от 22.06.2023 года и бюджетной росписью (распределением, утвержденным правовым актом Правительства области)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</si>
  <si>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</si>
  <si>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</si>
  <si>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Иные межбюджетные трансферты бюджетам поселений области на ремонтно-восстановительные работы памятников погибшим в Великой Отечественной войне 7*</t>
  </si>
  <si>
    <t>7* 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</si>
  <si>
    <t>8* 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(100,0 тыс. руб.)</t>
  </si>
  <si>
    <t>Иные межбюджетные трансферты бюджетам поселений области на реализацию мероприятий по благоустройству территории – установку ограждения сельской площади 8*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</si>
  <si>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9*</t>
  </si>
  <si>
    <t>9*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 (365,0 тыс. руб.)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</si>
  <si>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 10*</t>
  </si>
  <si>
    <t>10*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информации», постановлением Правительства Саратовской области от 4 мая 2023 года № 394-П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(4150,0 тыс. руб.)</t>
  </si>
  <si>
    <t>5*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информации», постановлением Правительства Саратовской области от 4 мая 2023 года № 394-П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(4150,0 тыс. руб.)</t>
  </si>
  <si>
    <t>Иные межбюджетные трансферты бюджетам городских округов области на укрепление и модернизацию материально-технической базы организаций отдыха детей, расположенных на территории муниципальных образований области</t>
  </si>
  <si>
    <t>4.31.</t>
  </si>
  <si>
    <t>4.32.</t>
  </si>
  <si>
    <t>4.33.</t>
  </si>
  <si>
    <t>4.34.</t>
  </si>
  <si>
    <t>000 0709 5230378890 540</t>
  </si>
  <si>
    <t>бюджетам городских округов области на укрепление и модернизацию материально-технической базы организаций отдыха детей, расположенных на территории муниципальных образований области</t>
  </si>
  <si>
    <t>000 0702 5A20172900 540</t>
  </si>
  <si>
    <t>Иные межбюджетные трансферты бюджетам муниципальных районов области на реализацию мероприятий по строительству объектов образования</t>
  </si>
  <si>
    <t>бюджетам муниципальных районов области на реализацию мероприятий по строительству объектов образования</t>
  </si>
  <si>
    <t>000 1403 5823878920 540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</si>
  <si>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</si>
  <si>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 xml:space="preserve">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</si>
  <si>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городских округов области на реализацию мероприятий по развитию инфраструктуры физической культуры и спорта</t>
  </si>
  <si>
    <t>Иные межбюджетные трансферты бюджетам городских округов области на реализацию мероприятий по развитию инфраструктуры физической культуры и спорта</t>
  </si>
  <si>
    <t>000 1102 5641878970 540</t>
  </si>
  <si>
    <t>4.35.</t>
  </si>
  <si>
    <t>4.36.</t>
  </si>
  <si>
    <t>4.37.</t>
  </si>
  <si>
    <t>4.38.</t>
  </si>
  <si>
    <t>4.39.</t>
  </si>
  <si>
    <t>бюджетам муниципальных районов области на разработку проектно-сметной документации на проведение ремонтных работ в муниципальных учреждениях культуры</t>
  </si>
  <si>
    <t>Иные межбюджетные трансферты бюджетам муниципальных районов области на разработку проектно-сметной документации на проведение ремонтных работ в муниципальных учреждениях культуры</t>
  </si>
  <si>
    <t>000 0801 55A1278820 540</t>
  </si>
  <si>
    <t>000 0702 5A22078830 540</t>
  </si>
  <si>
    <r>
      <t xml:space="preserve">Иные межбюджетные трансферты бюджетам городских округов области на устройство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спортивного ядра» на территории образовательного учреждения</t>
    </r>
  </si>
  <si>
    <t>бюджетам городских округов области на устройство «спортивного ядра» на территории образовательного учреждения</t>
  </si>
  <si>
    <t>000 0701 5A10778840 540</t>
  </si>
  <si>
    <t>бюджетам муниципальных районов области на проведение корректировки проектно-сметной документации по объекту строительства образовательного учреждения</t>
  </si>
  <si>
    <t>Иные межбюджетные трансферты бюджетам муниципальных районов области на проведение корректировки проектно-сметной документации по объекту строительства образовательного учреждения</t>
  </si>
  <si>
    <t>бюджетам муниципальных районов области на оснащение оборудованием, мебелью, инвентарем, средствами обучения и воспитания муниципальных образовательных организаций</t>
  </si>
  <si>
    <t>Иные межбюджетные трансферты бюджетам муниципальных районов области на оснащение оборудованием, мебелью, инвентарем, средствами обучения и воспитания муниципальных образовательных организаций</t>
  </si>
  <si>
    <t>000 0701 5A10778640 540</t>
  </si>
  <si>
    <t>4.40.</t>
  </si>
  <si>
    <t>4.41.</t>
  </si>
  <si>
    <t>4.42.</t>
  </si>
  <si>
    <t>4.43.</t>
  </si>
  <si>
    <t>4.44.</t>
  </si>
  <si>
    <t>бюджетам муниципальных районов области на выполнение работ по внесению изменений (корректировке) ранее разработанной проектно-сметной документации в целях реализации мероприятий по модернизации систем коммунальной инфраструктуры</t>
  </si>
  <si>
    <t>Иные межбюджетные трансферты бюджетам муниципальных районов области на выполнение работ по внесению изменений (корректировке) ранее разработанной проектно-сметной документации в целях реализации мероприятий по модернизации систем коммунальной инфраструктуры</t>
  </si>
  <si>
    <t>000 0502 5EБ0178850 540</t>
  </si>
  <si>
    <t>000 0409 5Ж214D7280 540</t>
  </si>
  <si>
    <t>бюджетам поселений области на решение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</t>
  </si>
  <si>
    <t>Иные межбюджетные трансферты бюджетам поселений области на решение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</t>
  </si>
  <si>
    <t>000 0702 5A22078968 540</t>
  </si>
  <si>
    <t>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</si>
  <si>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Иные межбюджетные трансферты 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</si>
  <si>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000 0702 5A22078870 540</t>
  </si>
  <si>
    <t>Иные межбюджетные трансферты 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общеобразовательных организаций</t>
  </si>
  <si>
    <t>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общеобразовательных организаций</t>
  </si>
  <si>
    <t>000 0703 5A22078870 540</t>
  </si>
  <si>
    <t>Иные межбюджетные трансферты 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учреждений дополнительного образования детей</t>
  </si>
  <si>
    <t>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учреждений дополнительного образования детей</t>
  </si>
  <si>
    <t>11*  в соответствии с распределением, утвержденным постановлением Правительства Саратовской области от 3 мая 2023 года № 386-П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образований» (15983,1 тыс. руб.)</t>
  </si>
  <si>
    <t>000 0406 6640379999 540</t>
  </si>
  <si>
    <t>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</t>
  </si>
  <si>
    <t xml:space="preserve">утвержденные бюджетные назначения 6*   </t>
  </si>
  <si>
    <t>6*  в соответствии с распределением, утвержденным постановлением Правительства Саратовской области от 3 мая 2023 года № 386-П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образований» (15983,1 тыс. руб.)</t>
  </si>
  <si>
    <t>4.45.</t>
  </si>
  <si>
    <t>4.46.</t>
  </si>
  <si>
    <t>4.47.</t>
  </si>
  <si>
    <t>4.48.</t>
  </si>
  <si>
    <t>4.49.</t>
  </si>
  <si>
    <t>000 1403 664037999У 540</t>
  </si>
  <si>
    <t>12*  в соответствии с распределением, утвержденным постановлением Правительства Саратовской области от 10 апреля 2023 года № 313-П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22.05.2023 № 447-П, от 28.06.2023 № 566-П) (5636,0 тыс. руб.)</t>
  </si>
  <si>
    <t>Иные межбюджетные трансферты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 11*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</si>
  <si>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12*</t>
  </si>
  <si>
    <t xml:space="preserve">утвержденные бюджетные назначения 7*   </t>
  </si>
  <si>
    <t>7*  в соответствии с распределением, утвержденным постановлением Правительства Саратовской области от 10 апреля 2023 года № 313-П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22.05.2023 № 447-П, от 28.06.2023 № 566-П) (5636,0 тыс. руб.)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</si>
  <si>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</si>
  <si>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>000 1403 6640379994 540</t>
  </si>
  <si>
    <t>13*  в соответствии с распределением, утвержденным постановлением Правительства Саратовской области от 12 апреля 2023 года № 326-П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12.05.2023 № 418-П, от 07.06.2023 № 502-П) (14846,0 тыс. руб.)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</si>
  <si>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образовательных организаций 13*</t>
  </si>
  <si>
    <t xml:space="preserve">утвержденные бюджетные назначения 8*   </t>
  </si>
  <si>
    <t xml:space="preserve">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</si>
  <si>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8*  в соответствии с распределением, утвержденным постановлением Правительства Саратовской области от 12 апреля 2023 года № 326-П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12.05.2023 № 418-П, от 07.06.2023 № 502-П) (14846,0 тыс. руб.)</t>
  </si>
  <si>
    <t>000 0502 6640379901 540</t>
  </si>
  <si>
    <t>Иные межбюджетные трансферты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 14*</t>
  </si>
  <si>
    <t>14*  в соответствии с распределением, утвержденным постановлением Правительства Саратовской области от 27 апреля 2023 года № 374-П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водоотведения» (4395,19 тыс. руб.)</t>
  </si>
  <si>
    <t xml:space="preserve">утвержденные бюджетные назначения 9*   </t>
  </si>
  <si>
    <t xml:space="preserve">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</t>
  </si>
  <si>
    <t>9*  в соответствии с распределением, утвержденным постановлением Правительства Саратовской области от 27 апреля 2023 года № 374-П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водоотведения» (4395,19 тыс. руб.)</t>
  </si>
  <si>
    <t>000 1403 6640379995 540</t>
  </si>
  <si>
    <t>15*  в соответствии с распределением, утвержденным постановлением Правительства Саратовской области от 16 мая 2023 года № 429-П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(15647,94 тыс. руб.)</t>
  </si>
  <si>
    <t>Иные межбюджетные трансферты бюджетам муниципальных районов и поселений области на выполнение работ по аккумуляции (закачке) воды в пруды и водохранилища 15*</t>
  </si>
  <si>
    <t xml:space="preserve">утвержденные бюджетные назначения 10*   </t>
  </si>
  <si>
    <t xml:space="preserve">бюджетам муниципальных районов и поселений области на выполнение работ по аккумуляции (закачке) воды в пруды и водохранилища </t>
  </si>
  <si>
    <t>10*  в соответствии с распределением, утвержденным постановлением Правительства Саратовской области от 16 мая 2023 года № 429-П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(15647,94 тыс. руб.)</t>
  </si>
  <si>
    <t>16*  в соответствии с распределением, утвержденным постановлением Правительства Саратовской области от 24 мая 2023 года № 457-П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экспертизу» (3242,0 тыс. руб.)</t>
  </si>
  <si>
    <t>Иные межбюджетные трансферты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 16*</t>
  </si>
  <si>
    <t>000 0505 6640379915 540</t>
  </si>
  <si>
    <t xml:space="preserve">утвержденные бюджетные назначения 11*   </t>
  </si>
  <si>
    <t xml:space="preserve">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</t>
  </si>
  <si>
    <t>11*  в соответствии с распределением, утвержденным постановлением Правительства Саратовской области от 24 мая 2023 года № 457-П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экспертизу» (3242,0 тыс. руб.)</t>
  </si>
  <si>
    <t>000 0505 6640379916 540</t>
  </si>
  <si>
    <t>4.50.</t>
  </si>
  <si>
    <t>4.51.</t>
  </si>
  <si>
    <t>4.52.</t>
  </si>
  <si>
    <t>17*  в соответствии с распределением, утвержденным постановлением Правительства Саратовской области от 7 июня 2023 года № 500-П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нужд» (20000,0 тыс. руб.)</t>
  </si>
  <si>
    <t>Иные межбюджетные трансферты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 17*</t>
  </si>
  <si>
    <t>12*  в соответствии с распределением, утвержденным постановлением Правительства Саратовской области от 7 июня 2023 года № 500-П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нужд» (20000,0 тыс. руб.)</t>
  </si>
  <si>
    <t xml:space="preserve">утвержденные бюджетные назначения 12*   </t>
  </si>
  <si>
    <t>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</t>
  </si>
  <si>
    <t>18*  в соответствии с распределением, утвержденным постановлением Правительства Саратовской области от 23 мая 2023 года № 451-П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(2920,0 тыс. руб.)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</si>
  <si>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18*</t>
  </si>
  <si>
    <t>000 1102 6640379907 540</t>
  </si>
  <si>
    <t>13*  в соответствии с распределением, утвержденным постановлением Правительства Саратовской области от 23 мая 2023 года № 451-П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(2920,0 тыс. руб.)</t>
  </si>
  <si>
    <t xml:space="preserve">утвержденные бюджетные назначения 13*   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</si>
  <si>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</t>
  </si>
  <si>
    <t>000 0707 5630778860 540</t>
  </si>
  <si>
    <t>Иные межбюджетные трансферты на реализацию проектов в сфере государственной молодежной политики на территории муниципальных образований области</t>
  </si>
  <si>
    <t xml:space="preserve"> на реализацию проектов в сфере государственной молодежной политики на территории муниципальных образований области</t>
  </si>
  <si>
    <t>14*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</si>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</sst>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0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name val="Times New Roman"/>
      <family val="1"/>
      <charset val="204"/>
    </font>
    <font>
      <sz val="18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20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164" fontId="34" fillId="0" borderId="0" xfId="1" applyNumberFormat="1" applyFont="1" applyFill="1" applyBorder="1" applyAlignment="1">
      <alignment horizontal="center"/>
    </xf>
    <xf numFmtId="0" fontId="35" fillId="0" borderId="1" xfId="1" applyFont="1" applyFill="1" applyBorder="1" applyAlignment="1">
      <alignment horizontal="center"/>
    </xf>
    <xf numFmtId="166" fontId="36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6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0" fontId="37" fillId="0" borderId="0" xfId="1" applyFont="1" applyFill="1"/>
    <xf numFmtId="0" fontId="38" fillId="0" borderId="0" xfId="0" applyFont="1"/>
    <xf numFmtId="166" fontId="38" fillId="0" borderId="0" xfId="0" applyNumberFormat="1" applyFont="1"/>
    <xf numFmtId="0" fontId="39" fillId="0" borderId="0" xfId="0" applyFont="1"/>
    <xf numFmtId="0" fontId="40" fillId="0" borderId="0" xfId="0" applyFont="1"/>
    <xf numFmtId="166" fontId="36" fillId="0" borderId="0" xfId="0" applyNumberFormat="1" applyFont="1"/>
    <xf numFmtId="0" fontId="38" fillId="5" borderId="0" xfId="0" applyFont="1" applyFill="1"/>
    <xf numFmtId="0" fontId="41" fillId="5" borderId="0" xfId="0" applyFont="1" applyFill="1" applyAlignment="1">
      <alignment vertical="center"/>
    </xf>
    <xf numFmtId="0" fontId="41" fillId="5" borderId="0" xfId="0" applyFont="1" applyFill="1" applyAlignment="1"/>
    <xf numFmtId="0" fontId="35" fillId="12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wrapText="1"/>
    </xf>
    <xf numFmtId="0" fontId="36" fillId="5" borderId="1" xfId="0" applyFont="1" applyFill="1" applyBorder="1" applyAlignment="1">
      <alignment horizontal="left" wrapText="1" indent="1"/>
    </xf>
    <xf numFmtId="0" fontId="35" fillId="5" borderId="1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 indent="1"/>
    </xf>
    <xf numFmtId="0" fontId="39" fillId="0" borderId="0" xfId="0" applyFont="1" applyFill="1"/>
    <xf numFmtId="0" fontId="36" fillId="5" borderId="1" xfId="0" applyFont="1" applyFill="1" applyBorder="1" applyAlignment="1">
      <alignment horizontal="left" vertical="center" wrapText="1" indent="1"/>
    </xf>
    <xf numFmtId="0" fontId="36" fillId="5" borderId="1" xfId="0" applyFont="1" applyFill="1" applyBorder="1" applyAlignment="1">
      <alignment horizontal="left" vertical="top" wrapText="1" indent="1"/>
    </xf>
    <xf numFmtId="0" fontId="35" fillId="12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wrapText="1"/>
    </xf>
    <xf numFmtId="0" fontId="42" fillId="0" borderId="0" xfId="0" applyFont="1"/>
    <xf numFmtId="0" fontId="41" fillId="0" borderId="0" xfId="0" applyFont="1" applyAlignment="1">
      <alignment horizontal="center"/>
    </xf>
    <xf numFmtId="0" fontId="35" fillId="11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wrapText="1"/>
    </xf>
    <xf numFmtId="0" fontId="35" fillId="5" borderId="0" xfId="0" applyFont="1" applyFill="1" applyBorder="1" applyAlignment="1">
      <alignment vertical="center" wrapText="1"/>
    </xf>
    <xf numFmtId="166" fontId="35" fillId="5" borderId="0" xfId="0" applyNumberFormat="1" applyFont="1" applyFill="1" applyBorder="1"/>
    <xf numFmtId="167" fontId="35" fillId="5" borderId="0" xfId="0" applyNumberFormat="1" applyFont="1" applyFill="1" applyBorder="1"/>
    <xf numFmtId="0" fontId="35" fillId="3" borderId="1" xfId="0" applyFont="1" applyFill="1" applyBorder="1" applyAlignment="1">
      <alignment horizontal="center" vertical="center"/>
    </xf>
    <xf numFmtId="166" fontId="35" fillId="10" borderId="0" xfId="0" applyNumberFormat="1" applyFont="1" applyFill="1" applyBorder="1"/>
    <xf numFmtId="0" fontId="38" fillId="0" borderId="0" xfId="0" applyFont="1" applyBorder="1"/>
    <xf numFmtId="4" fontId="38" fillId="0" borderId="0" xfId="0" applyNumberFormat="1" applyFont="1" applyBorder="1"/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166" fontId="35" fillId="11" borderId="1" xfId="0" applyNumberFormat="1" applyFont="1" applyFill="1" applyBorder="1" applyAlignment="1">
      <alignment vertical="center"/>
    </xf>
    <xf numFmtId="166" fontId="36" fillId="5" borderId="1" xfId="0" applyNumberFormat="1" applyFont="1" applyFill="1" applyBorder="1"/>
    <xf numFmtId="166" fontId="35" fillId="11" borderId="1" xfId="0" applyNumberFormat="1" applyFont="1" applyFill="1" applyBorder="1"/>
    <xf numFmtId="166" fontId="36" fillId="11" borderId="1" xfId="0" applyNumberFormat="1" applyFont="1" applyFill="1" applyBorder="1"/>
    <xf numFmtId="166" fontId="36" fillId="5" borderId="1" xfId="0" applyNumberFormat="1" applyFont="1" applyFill="1" applyBorder="1" applyAlignment="1">
      <alignment vertical="center"/>
    </xf>
    <xf numFmtId="166" fontId="36" fillId="0" borderId="1" xfId="0" applyNumberFormat="1" applyFont="1" applyBorder="1"/>
    <xf numFmtId="0" fontId="38" fillId="0" borderId="0" xfId="0" applyFont="1" applyAlignment="1">
      <alignment vertical="center"/>
    </xf>
    <xf numFmtId="166" fontId="35" fillId="5" borderId="1" xfId="0" applyNumberFormat="1" applyFont="1" applyFill="1" applyBorder="1"/>
    <xf numFmtId="166" fontId="35" fillId="0" borderId="1" xfId="0" applyNumberFormat="1" applyFont="1" applyBorder="1"/>
    <xf numFmtId="166" fontId="36" fillId="0" borderId="1" xfId="0" applyNumberFormat="1" applyFont="1" applyFill="1" applyBorder="1"/>
    <xf numFmtId="0" fontId="36" fillId="4" borderId="1" xfId="0" applyFont="1" applyFill="1" applyBorder="1" applyAlignment="1">
      <alignment horizontal="center" vertical="center" wrapText="1"/>
    </xf>
    <xf numFmtId="0" fontId="43" fillId="0" borderId="0" xfId="0" applyFont="1" applyFill="1"/>
    <xf numFmtId="0" fontId="43" fillId="0" borderId="0" xfId="0" applyFont="1"/>
    <xf numFmtId="0" fontId="43" fillId="5" borderId="0" xfId="0" applyFont="1" applyFill="1"/>
    <xf numFmtId="166" fontId="43" fillId="5" borderId="0" xfId="0" applyNumberFormat="1" applyFont="1" applyFill="1"/>
    <xf numFmtId="0" fontId="46" fillId="0" borderId="1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 indent="1"/>
    </xf>
    <xf numFmtId="166" fontId="35" fillId="5" borderId="1" xfId="0" applyNumberFormat="1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166" fontId="41" fillId="0" borderId="0" xfId="0" applyNumberFormat="1" applyFont="1" applyAlignment="1">
      <alignment horizontal="center"/>
    </xf>
    <xf numFmtId="166" fontId="35" fillId="12" borderId="1" xfId="0" applyNumberFormat="1" applyFont="1" applyFill="1" applyBorder="1" applyAlignment="1">
      <alignment horizontal="right" wrapText="1"/>
    </xf>
    <xf numFmtId="166" fontId="35" fillId="12" borderId="1" xfId="0" applyNumberFormat="1" applyFont="1" applyFill="1" applyBorder="1" applyAlignment="1">
      <alignment horizontal="right"/>
    </xf>
    <xf numFmtId="166" fontId="35" fillId="12" borderId="1" xfId="0" applyNumberFormat="1" applyFont="1" applyFill="1" applyBorder="1"/>
    <xf numFmtId="166" fontId="36" fillId="12" borderId="1" xfId="0" applyNumberFormat="1" applyFont="1" applyFill="1" applyBorder="1"/>
    <xf numFmtId="166" fontId="35" fillId="13" borderId="1" xfId="0" applyNumberFormat="1" applyFont="1" applyFill="1" applyBorder="1"/>
    <xf numFmtId="166" fontId="35" fillId="0" borderId="1" xfId="0" applyNumberFormat="1" applyFont="1" applyFill="1" applyBorder="1"/>
    <xf numFmtId="0" fontId="36" fillId="0" borderId="1" xfId="0" applyFont="1" applyBorder="1"/>
    <xf numFmtId="0" fontId="36" fillId="5" borderId="1" xfId="0" applyFont="1" applyFill="1" applyBorder="1"/>
    <xf numFmtId="0" fontId="36" fillId="0" borderId="1" xfId="0" applyFont="1" applyFill="1" applyBorder="1"/>
    <xf numFmtId="166" fontId="41" fillId="5" borderId="0" xfId="0" applyNumberFormat="1" applyFont="1" applyFill="1" applyAlignment="1"/>
    <xf numFmtId="165" fontId="36" fillId="5" borderId="1" xfId="1" applyNumberFormat="1" applyFont="1" applyFill="1" applyBorder="1" applyAlignment="1" applyProtection="1">
      <alignment horizontal="center" vertical="center"/>
      <protection hidden="1"/>
    </xf>
    <xf numFmtId="49" fontId="36" fillId="5" borderId="1" xfId="2" applyNumberFormat="1" applyFont="1" applyFill="1" applyBorder="1" applyAlignment="1" applyProtection="1">
      <alignment horizontal="center" vertical="center"/>
      <protection hidden="1"/>
    </xf>
    <xf numFmtId="166" fontId="36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Fill="1"/>
    <xf numFmtId="165" fontId="36" fillId="5" borderId="1" xfId="1" applyNumberFormat="1" applyFont="1" applyFill="1" applyBorder="1" applyAlignment="1" applyProtection="1">
      <alignment horizontal="justify" vertical="center" wrapText="1"/>
      <protection hidden="1"/>
    </xf>
    <xf numFmtId="0" fontId="35" fillId="2" borderId="13" xfId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166" fontId="47" fillId="0" borderId="0" xfId="1" applyNumberFormat="1" applyFont="1" applyFill="1" applyBorder="1"/>
    <xf numFmtId="0" fontId="38" fillId="7" borderId="1" xfId="0" applyFont="1" applyFill="1" applyBorder="1"/>
    <xf numFmtId="0" fontId="36" fillId="0" borderId="0" xfId="0" applyFont="1" applyBorder="1" applyAlignment="1">
      <alignment horizontal="right"/>
    </xf>
    <xf numFmtId="0" fontId="35" fillId="2" borderId="13" xfId="1" applyFont="1" applyFill="1" applyBorder="1" applyAlignment="1">
      <alignment horizontal="center" vertical="center"/>
    </xf>
    <xf numFmtId="166" fontId="36" fillId="0" borderId="1" xfId="0" applyNumberFormat="1" applyFont="1" applyBorder="1" applyAlignment="1">
      <alignment vertical="center"/>
    </xf>
    <xf numFmtId="165" fontId="36" fillId="0" borderId="1" xfId="1" applyNumberFormat="1" applyFont="1" applyFill="1" applyBorder="1" applyAlignment="1" applyProtection="1">
      <alignment horizontal="center" vertical="center"/>
      <protection hidden="1"/>
    </xf>
    <xf numFmtId="165" fontId="36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6" fillId="0" borderId="1" xfId="2" applyNumberFormat="1" applyFont="1" applyFill="1" applyBorder="1" applyAlignment="1" applyProtection="1">
      <alignment horizontal="center" vertical="center"/>
      <protection hidden="1"/>
    </xf>
    <xf numFmtId="166" fontId="36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11" borderId="1" xfId="0" applyNumberFormat="1" applyFont="1" applyFill="1" applyBorder="1" applyAlignment="1"/>
    <xf numFmtId="167" fontId="35" fillId="11" borderId="1" xfId="0" applyNumberFormat="1" applyFont="1" applyFill="1" applyBorder="1" applyAlignment="1">
      <alignment vertical="center"/>
    </xf>
    <xf numFmtId="166" fontId="35" fillId="0" borderId="1" xfId="0" applyNumberFormat="1" applyFont="1" applyBorder="1" applyAlignment="1">
      <alignment vertical="center"/>
    </xf>
    <xf numFmtId="165" fontId="35" fillId="3" borderId="1" xfId="1" applyNumberFormat="1" applyFont="1" applyFill="1" applyBorder="1" applyAlignment="1" applyProtection="1">
      <alignment horizontal="center" vertical="center"/>
      <protection hidden="1"/>
    </xf>
    <xf numFmtId="165" fontId="35" fillId="3" borderId="1" xfId="1" applyNumberFormat="1" applyFont="1" applyFill="1" applyBorder="1" applyAlignment="1" applyProtection="1">
      <alignment horizontal="left" vertical="top" wrapText="1"/>
      <protection hidden="1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6" fontId="35" fillId="3" borderId="1" xfId="1" applyNumberFormat="1" applyFont="1" applyFill="1" applyBorder="1" applyAlignment="1" applyProtection="1">
      <alignment horizontal="center" wrapText="1"/>
      <protection hidden="1"/>
    </xf>
    <xf numFmtId="166" fontId="35" fillId="3" borderId="1" xfId="1" applyNumberFormat="1" applyFont="1" applyFill="1" applyBorder="1" applyAlignment="1">
      <alignment horizontal="center"/>
    </xf>
    <xf numFmtId="49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165" fontId="35" fillId="4" borderId="1" xfId="1" applyNumberFormat="1" applyFont="1" applyFill="1" applyBorder="1" applyAlignment="1" applyProtection="1">
      <alignment horizontal="center" vertical="center"/>
      <protection hidden="1"/>
    </xf>
    <xf numFmtId="165" fontId="35" fillId="4" borderId="1" xfId="1" applyNumberFormat="1" applyFont="1" applyFill="1" applyBorder="1" applyAlignment="1" applyProtection="1">
      <alignment horizontal="left" vertical="center" wrapText="1"/>
      <protection hidden="1"/>
    </xf>
    <xf numFmtId="0" fontId="43" fillId="0" borderId="1" xfId="0" applyFont="1" applyBorder="1"/>
    <xf numFmtId="0" fontId="34" fillId="0" borderId="0" xfId="0" applyFont="1"/>
    <xf numFmtId="0" fontId="48" fillId="0" borderId="0" xfId="1" applyFont="1" applyFill="1"/>
    <xf numFmtId="0" fontId="45" fillId="0" borderId="0" xfId="1" applyFont="1" applyFill="1" applyAlignment="1">
      <alignment horizontal="left"/>
    </xf>
    <xf numFmtId="0" fontId="48" fillId="0" borderId="0" xfId="1" applyFont="1" applyFill="1" applyBorder="1"/>
    <xf numFmtId="165" fontId="49" fillId="0" borderId="0" xfId="1" applyNumberFormat="1" applyFont="1" applyFill="1" applyBorder="1" applyAlignment="1" applyProtection="1">
      <alignment horizontal="left" vertical="top" wrapText="1"/>
      <protection hidden="1"/>
    </xf>
    <xf numFmtId="0" fontId="49" fillId="0" borderId="0" xfId="1" applyFont="1" applyFill="1" applyBorder="1"/>
    <xf numFmtId="166" fontId="48" fillId="0" borderId="0" xfId="1" applyNumberFormat="1" applyFont="1" applyFill="1" applyBorder="1"/>
    <xf numFmtId="0" fontId="49" fillId="0" borderId="0" xfId="1" applyFont="1" applyFill="1"/>
    <xf numFmtId="0" fontId="35" fillId="4" borderId="1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right"/>
    </xf>
    <xf numFmtId="0" fontId="38" fillId="5" borderId="1" xfId="0" applyFont="1" applyFill="1" applyBorder="1"/>
    <xf numFmtId="0" fontId="38" fillId="0" borderId="1" xfId="0" applyFont="1" applyFill="1" applyBorder="1"/>
    <xf numFmtId="0" fontId="38" fillId="0" borderId="1" xfId="0" applyFont="1" applyBorder="1"/>
    <xf numFmtId="167" fontId="35" fillId="0" borderId="1" xfId="0" applyNumberFormat="1" applyFont="1" applyBorder="1"/>
    <xf numFmtId="167" fontId="36" fillId="0" borderId="1" xfId="0" applyNumberFormat="1" applyFont="1" applyBorder="1"/>
    <xf numFmtId="166" fontId="36" fillId="0" borderId="0" xfId="1" applyNumberFormat="1" applyFont="1" applyFill="1" applyBorder="1" applyAlignment="1">
      <alignment vertical="center" wrapText="1"/>
    </xf>
    <xf numFmtId="0" fontId="36" fillId="0" borderId="0" xfId="1" applyFont="1" applyFill="1" applyBorder="1" applyAlignment="1">
      <alignment vertical="center" wrapText="1"/>
    </xf>
    <xf numFmtId="0" fontId="36" fillId="0" borderId="0" xfId="1" applyFont="1" applyFill="1" applyBorder="1" applyAlignment="1">
      <alignment horizontal="left" vertical="center" wrapText="1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center" vertical="top"/>
    </xf>
    <xf numFmtId="167" fontId="36" fillId="5" borderId="1" xfId="0" applyNumberFormat="1" applyFont="1" applyFill="1" applyBorder="1"/>
    <xf numFmtId="167" fontId="35" fillId="5" borderId="1" xfId="0" applyNumberFormat="1" applyFont="1" applyFill="1" applyBorder="1"/>
    <xf numFmtId="166" fontId="36" fillId="0" borderId="1" xfId="0" applyNumberFormat="1" applyFont="1" applyBorder="1" applyAlignment="1">
      <alignment wrapText="1"/>
    </xf>
    <xf numFmtId="0" fontId="34" fillId="0" borderId="0" xfId="0" applyFont="1" applyAlignment="1">
      <alignment horizontal="center" vertical="center"/>
    </xf>
    <xf numFmtId="167" fontId="36" fillId="0" borderId="1" xfId="0" applyNumberFormat="1" applyFont="1" applyBorder="1" applyAlignment="1">
      <alignment horizontal="left" indent="5"/>
    </xf>
    <xf numFmtId="166" fontId="33" fillId="0" borderId="1" xfId="304" applyNumberFormat="1" applyFont="1" applyBorder="1"/>
    <xf numFmtId="166" fontId="33" fillId="0" borderId="0" xfId="304" applyNumberFormat="1" applyFont="1"/>
    <xf numFmtId="49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164" fontId="38" fillId="0" borderId="0" xfId="0" applyNumberFormat="1" applyFont="1"/>
    <xf numFmtId="166" fontId="38" fillId="5" borderId="0" xfId="0" applyNumberFormat="1" applyFont="1" applyFill="1"/>
    <xf numFmtId="166" fontId="35" fillId="9" borderId="1" xfId="0" applyNumberFormat="1" applyFont="1" applyFill="1" applyBorder="1" applyAlignment="1">
      <alignment horizontal="right" wrapText="1"/>
    </xf>
    <xf numFmtId="166" fontId="35" fillId="9" borderId="1" xfId="0" applyNumberFormat="1" applyFont="1" applyFill="1" applyBorder="1" applyAlignment="1"/>
    <xf numFmtId="166" fontId="36" fillId="5" borderId="1" xfId="3" applyNumberFormat="1" applyFont="1" applyFill="1" applyBorder="1"/>
    <xf numFmtId="166" fontId="36" fillId="5" borderId="1" xfId="0" applyNumberFormat="1" applyFont="1" applyFill="1" applyBorder="1" applyAlignment="1">
      <alignment wrapText="1"/>
    </xf>
    <xf numFmtId="167" fontId="36" fillId="0" borderId="1" xfId="0" applyNumberFormat="1" applyFont="1" applyFill="1" applyBorder="1"/>
    <xf numFmtId="166" fontId="36" fillId="0" borderId="1" xfId="3" applyNumberFormat="1" applyFont="1" applyFill="1" applyBorder="1"/>
    <xf numFmtId="166" fontId="35" fillId="5" borderId="1" xfId="3" applyNumberFormat="1" applyFont="1" applyFill="1" applyBorder="1"/>
    <xf numFmtId="166" fontId="35" fillId="9" borderId="1" xfId="0" applyNumberFormat="1" applyFont="1" applyFill="1" applyBorder="1"/>
    <xf numFmtId="166" fontId="35" fillId="8" borderId="1" xfId="0" applyNumberFormat="1" applyFont="1" applyFill="1" applyBorder="1"/>
    <xf numFmtId="167" fontId="35" fillId="8" borderId="1" xfId="0" applyNumberFormat="1" applyFont="1" applyFill="1" applyBorder="1"/>
    <xf numFmtId="166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36" fillId="5" borderId="1" xfId="0" applyFont="1" applyFill="1" applyBorder="1" applyAlignment="1">
      <alignment horizontal="justify" vertical="center" wrapText="1"/>
    </xf>
    <xf numFmtId="166" fontId="31" fillId="0" borderId="0" xfId="0" applyNumberFormat="1" applyFont="1" applyAlignment="1">
      <alignment horizontal="center" vertical="center"/>
    </xf>
    <xf numFmtId="166" fontId="41" fillId="0" borderId="0" xfId="0" applyNumberFormat="1" applyFont="1" applyAlignment="1"/>
    <xf numFmtId="0" fontId="36" fillId="6" borderId="1" xfId="0" applyFont="1" applyFill="1" applyBorder="1" applyAlignment="1">
      <alignment horizontal="center" vertical="center" wrapText="1"/>
    </xf>
    <xf numFmtId="166" fontId="35" fillId="14" borderId="1" xfId="0" applyNumberFormat="1" applyFont="1" applyFill="1" applyBorder="1"/>
    <xf numFmtId="166" fontId="38" fillId="14" borderId="1" xfId="0" applyNumberFormat="1" applyFont="1" applyFill="1" applyBorder="1"/>
    <xf numFmtId="166" fontId="36" fillId="14" borderId="1" xfId="0" applyNumberFormat="1" applyFont="1" applyFill="1" applyBorder="1"/>
    <xf numFmtId="0" fontId="36" fillId="0" borderId="0" xfId="0" applyFont="1"/>
    <xf numFmtId="0" fontId="41" fillId="0" borderId="0" xfId="0" applyFont="1" applyAlignment="1"/>
    <xf numFmtId="0" fontId="35" fillId="14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5" fillId="1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6" fillId="0" borderId="0" xfId="1" applyFont="1" applyFill="1" applyBorder="1" applyAlignment="1">
      <alignment vertical="top" wrapText="1"/>
    </xf>
    <xf numFmtId="166" fontId="36" fillId="5" borderId="0" xfId="0" applyNumberFormat="1" applyFont="1" applyFill="1" applyBorder="1"/>
    <xf numFmtId="0" fontId="36" fillId="0" borderId="1" xfId="0" applyFont="1" applyFill="1" applyBorder="1" applyAlignment="1">
      <alignment horizontal="justify" vertical="center" wrapText="1"/>
    </xf>
    <xf numFmtId="0" fontId="35" fillId="6" borderId="1" xfId="0" applyFont="1" applyFill="1" applyBorder="1" applyAlignment="1">
      <alignment horizontal="center" vertical="center" wrapText="1"/>
    </xf>
    <xf numFmtId="49" fontId="36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4" fillId="0" borderId="0" xfId="0" applyFont="1" applyAlignment="1"/>
    <xf numFmtId="0" fontId="38" fillId="0" borderId="0" xfId="0" applyFont="1" applyAlignment="1">
      <alignment horizontal="right"/>
    </xf>
    <xf numFmtId="0" fontId="38" fillId="0" borderId="0" xfId="0" applyFont="1" applyAlignment="1">
      <alignment horizontal="center"/>
    </xf>
    <xf numFmtId="0" fontId="33" fillId="0" borderId="0" xfId="304" applyFont="1"/>
    <xf numFmtId="166" fontId="43" fillId="14" borderId="1" xfId="0" applyNumberFormat="1" applyFont="1" applyFill="1" applyBorder="1"/>
    <xf numFmtId="165" fontId="35" fillId="6" borderId="1" xfId="1" applyNumberFormat="1" applyFont="1" applyFill="1" applyBorder="1" applyAlignment="1" applyProtection="1">
      <alignment horizontal="center" vertical="center"/>
      <protection hidden="1"/>
    </xf>
    <xf numFmtId="165" fontId="35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5" fillId="6" borderId="1" xfId="1" applyNumberFormat="1" applyFont="1" applyFill="1" applyBorder="1" applyAlignment="1" applyProtection="1">
      <alignment horizontal="left" vertical="top" wrapText="1"/>
      <protection hidden="1"/>
    </xf>
    <xf numFmtId="166" fontId="35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0" borderId="1" xfId="1" applyNumberFormat="1" applyFont="1" applyFill="1" applyBorder="1" applyAlignment="1">
      <alignment horizontal="center" vertical="center"/>
    </xf>
    <xf numFmtId="0" fontId="35" fillId="15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wrapText="1"/>
    </xf>
    <xf numFmtId="0" fontId="36" fillId="0" borderId="1" xfId="0" applyFont="1" applyBorder="1" applyAlignment="1">
      <alignment horizontal="left" wrapText="1" indent="1"/>
    </xf>
    <xf numFmtId="0" fontId="35" fillId="0" borderId="1" xfId="0" applyFont="1" applyBorder="1" applyAlignment="1">
      <alignment horizontal="left" wrapText="1"/>
    </xf>
    <xf numFmtId="0" fontId="35" fillId="0" borderId="1" xfId="0" applyFont="1" applyFill="1" applyBorder="1" applyAlignment="1">
      <alignment wrapText="1"/>
    </xf>
    <xf numFmtId="0" fontId="36" fillId="0" borderId="1" xfId="0" applyFont="1" applyBorder="1" applyAlignment="1">
      <alignment horizontal="left" vertical="center" wrapText="1" indent="1"/>
    </xf>
    <xf numFmtId="0" fontId="36" fillId="7" borderId="1" xfId="0" applyFont="1" applyFill="1" applyBorder="1" applyAlignment="1">
      <alignment horizontal="center" vertical="center" wrapText="1"/>
    </xf>
    <xf numFmtId="166" fontId="35" fillId="15" borderId="1" xfId="0" applyNumberFormat="1" applyFont="1" applyFill="1" applyBorder="1" applyAlignment="1">
      <alignment horizontal="right" wrapText="1"/>
    </xf>
    <xf numFmtId="166" fontId="35" fillId="15" borderId="1" xfId="0" applyNumberFormat="1" applyFont="1" applyFill="1" applyBorder="1" applyAlignment="1">
      <alignment horizontal="right"/>
    </xf>
    <xf numFmtId="166" fontId="35" fillId="15" borderId="1" xfId="0" applyNumberFormat="1" applyFont="1" applyFill="1" applyBorder="1"/>
    <xf numFmtId="166" fontId="36" fillId="15" borderId="1" xfId="0" applyNumberFormat="1" applyFont="1" applyFill="1" applyBorder="1"/>
    <xf numFmtId="166" fontId="35" fillId="15" borderId="1" xfId="0" applyNumberFormat="1" applyFont="1" applyFill="1" applyBorder="1" applyAlignment="1">
      <alignment wrapText="1"/>
    </xf>
    <xf numFmtId="0" fontId="35" fillId="7" borderId="11" xfId="0" applyFont="1" applyFill="1" applyBorder="1" applyAlignment="1"/>
    <xf numFmtId="0" fontId="35" fillId="7" borderId="12" xfId="0" applyFont="1" applyFill="1" applyBorder="1" applyAlignment="1"/>
    <xf numFmtId="166" fontId="36" fillId="0" borderId="1" xfId="304" applyNumberFormat="1" applyFont="1" applyBorder="1"/>
    <xf numFmtId="166" fontId="36" fillId="0" borderId="1" xfId="365" applyNumberFormat="1" applyFont="1" applyBorder="1"/>
    <xf numFmtId="166" fontId="36" fillId="0" borderId="0" xfId="304" applyNumberFormat="1" applyFont="1"/>
    <xf numFmtId="166" fontId="35" fillId="0" borderId="1" xfId="304" applyNumberFormat="1" applyFont="1" applyBorder="1"/>
    <xf numFmtId="0" fontId="38" fillId="0" borderId="0" xfId="0" applyFont="1" applyBorder="1" applyAlignment="1">
      <alignment horizontal="right"/>
    </xf>
    <xf numFmtId="0" fontId="35" fillId="7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/>
    </xf>
    <xf numFmtId="0" fontId="35" fillId="6" borderId="1" xfId="0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center" wrapText="1"/>
    </xf>
    <xf numFmtId="0" fontId="49" fillId="0" borderId="0" xfId="1" applyFont="1" applyFill="1" applyBorder="1" applyAlignment="1">
      <alignment horizontal="left" vertical="center" wrapText="1"/>
    </xf>
    <xf numFmtId="0" fontId="31" fillId="0" borderId="0" xfId="1" applyFont="1" applyFill="1" applyAlignment="1">
      <alignment horizontal="center" vertical="center" wrapText="1"/>
    </xf>
    <xf numFmtId="0" fontId="35" fillId="0" borderId="0" xfId="1" applyFont="1" applyFill="1" applyAlignment="1">
      <alignment horizontal="left" vertical="top" wrapText="1"/>
    </xf>
    <xf numFmtId="0" fontId="36" fillId="7" borderId="10" xfId="0" applyFont="1" applyFill="1" applyBorder="1" applyAlignment="1">
      <alignment horizontal="center" vertical="center" wrapText="1"/>
    </xf>
    <xf numFmtId="0" fontId="36" fillId="7" borderId="11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43" fillId="7" borderId="1" xfId="0" applyFont="1" applyFill="1" applyBorder="1" applyAlignment="1">
      <alignment horizontal="center"/>
    </xf>
    <xf numFmtId="0" fontId="36" fillId="0" borderId="0" xfId="1" applyFont="1" applyFill="1" applyBorder="1" applyAlignment="1">
      <alignment horizontal="left" vertical="top" wrapText="1"/>
    </xf>
    <xf numFmtId="0" fontId="36" fillId="0" borderId="4" xfId="1" applyFont="1" applyFill="1" applyBorder="1" applyAlignment="1">
      <alignment horizontal="left" wrapText="1"/>
    </xf>
    <xf numFmtId="0" fontId="38" fillId="0" borderId="0" xfId="0" applyFont="1" applyBorder="1" applyAlignment="1">
      <alignment horizontal="right"/>
    </xf>
    <xf numFmtId="0" fontId="44" fillId="0" borderId="0" xfId="1" applyFont="1" applyFill="1" applyBorder="1" applyAlignment="1">
      <alignment horizontal="left" vertical="top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35" fillId="6" borderId="3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8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44" fillId="5" borderId="0" xfId="0" applyFont="1" applyFill="1" applyBorder="1" applyAlignment="1">
      <alignment horizontal="left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11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6" fillId="4" borderId="10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166" fontId="36" fillId="0" borderId="0" xfId="1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35" fillId="4" borderId="11" xfId="0" applyFont="1" applyFill="1" applyBorder="1" applyAlignment="1">
      <alignment horizontal="center" vertical="center"/>
    </xf>
    <xf numFmtId="0" fontId="35" fillId="4" borderId="11" xfId="0" applyFont="1" applyFill="1" applyBorder="1" applyAlignment="1">
      <alignment horizontal="center"/>
    </xf>
    <xf numFmtId="0" fontId="36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35" fillId="4" borderId="10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/>
    </xf>
    <xf numFmtId="0" fontId="34" fillId="0" borderId="0" xfId="0" applyFont="1" applyAlignment="1">
      <alignment horizontal="right" vertical="center"/>
    </xf>
    <xf numFmtId="0" fontId="43" fillId="4" borderId="10" xfId="0" applyFont="1" applyFill="1" applyBorder="1" applyAlignment="1">
      <alignment horizontal="center"/>
    </xf>
    <xf numFmtId="0" fontId="43" fillId="4" borderId="11" xfId="0" applyFont="1" applyFill="1" applyBorder="1" applyAlignment="1">
      <alignment horizontal="center"/>
    </xf>
    <xf numFmtId="0" fontId="43" fillId="4" borderId="12" xfId="0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center" vertical="center" wrapText="1"/>
    </xf>
    <xf numFmtId="0" fontId="36" fillId="6" borderId="10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0" fontId="36" fillId="6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0" fontId="35" fillId="8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 indent="1"/>
    </xf>
    <xf numFmtId="0" fontId="35" fillId="9" borderId="1" xfId="0" applyFont="1" applyFill="1" applyBorder="1" applyAlignment="1">
      <alignment wrapText="1"/>
    </xf>
    <xf numFmtId="0" fontId="35" fillId="8" borderId="1" xfId="0" applyFont="1" applyFill="1" applyBorder="1" applyAlignment="1">
      <alignment wrapText="1"/>
    </xf>
    <xf numFmtId="165" fontId="35" fillId="7" borderId="1" xfId="1" applyNumberFormat="1" applyFont="1" applyFill="1" applyBorder="1" applyAlignment="1" applyProtection="1">
      <alignment horizontal="center" vertical="center"/>
      <protection hidden="1"/>
    </xf>
    <xf numFmtId="165" fontId="35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7" borderId="1" xfId="1" applyNumberFormat="1" applyFont="1" applyFill="1" applyBorder="1" applyAlignment="1" applyProtection="1">
      <alignment horizontal="right" wrapText="1"/>
      <protection hidden="1"/>
    </xf>
    <xf numFmtId="166" fontId="35" fillId="7" borderId="1" xfId="1" applyNumberFormat="1" applyFont="1" applyFill="1" applyBorder="1" applyAlignment="1" applyProtection="1">
      <alignment horizontal="center" wrapText="1"/>
      <protection hidden="1"/>
    </xf>
    <xf numFmtId="166" fontId="35" fillId="7" borderId="1" xfId="1" applyNumberFormat="1" applyFont="1" applyFill="1" applyBorder="1" applyAlignment="1" applyProtection="1">
      <alignment horizontal="center" vertical="center" wrapText="1"/>
      <protection hidden="1"/>
    </xf>
    <xf numFmtId="0" fontId="35" fillId="5" borderId="1" xfId="0" applyFont="1" applyFill="1" applyBorder="1"/>
    <xf numFmtId="49" fontId="36" fillId="5" borderId="1" xfId="2" applyNumberFormat="1" applyFont="1" applyFill="1" applyBorder="1" applyAlignment="1" applyProtection="1">
      <alignment horizontal="center"/>
      <protection hidden="1"/>
    </xf>
    <xf numFmtId="166" fontId="35" fillId="5" borderId="1" xfId="1" applyNumberFormat="1" applyFont="1" applyFill="1" applyBorder="1" applyAlignment="1" applyProtection="1">
      <alignment horizontal="center" wrapText="1"/>
      <protection hidden="1"/>
    </xf>
    <xf numFmtId="166" fontId="35" fillId="5" borderId="1" xfId="1" applyNumberFormat="1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0" fontId="38" fillId="7" borderId="10" xfId="0" applyFont="1" applyFill="1" applyBorder="1" applyAlignment="1">
      <alignment horizontal="center"/>
    </xf>
    <xf numFmtId="0" fontId="38" fillId="7" borderId="11" xfId="0" applyFont="1" applyFill="1" applyBorder="1" applyAlignment="1">
      <alignment horizontal="center"/>
    </xf>
    <xf numFmtId="0" fontId="38" fillId="7" borderId="12" xfId="0" applyFont="1" applyFill="1" applyBorder="1" applyAlignment="1">
      <alignment horizontal="center"/>
    </xf>
    <xf numFmtId="0" fontId="43" fillId="7" borderId="10" xfId="0" applyFont="1" applyFill="1" applyBorder="1" applyAlignment="1">
      <alignment horizontal="center"/>
    </xf>
    <xf numFmtId="0" fontId="43" fillId="7" borderId="11" xfId="0" applyFont="1" applyFill="1" applyBorder="1" applyAlignment="1">
      <alignment horizontal="center"/>
    </xf>
    <xf numFmtId="0" fontId="43" fillId="7" borderId="12" xfId="0" applyFont="1" applyFill="1" applyBorder="1" applyAlignment="1">
      <alignment horizontal="center"/>
    </xf>
    <xf numFmtId="0" fontId="36" fillId="0" borderId="2" xfId="0" applyFont="1" applyBorder="1" applyAlignment="1">
      <alignment horizontal="right"/>
    </xf>
    <xf numFmtId="0" fontId="35" fillId="7" borderId="3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8" xfId="0" applyFont="1" applyFill="1" applyBorder="1" applyAlignment="1">
      <alignment horizontal="center" vertical="center" wrapText="1"/>
    </xf>
    <xf numFmtId="0" fontId="35" fillId="7" borderId="2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horizontal="center" vertical="center" wrapText="1"/>
    </xf>
    <xf numFmtId="0" fontId="35" fillId="8" borderId="3" xfId="0" applyFont="1" applyFill="1" applyBorder="1" applyAlignment="1">
      <alignment horizontal="center" vertical="center"/>
    </xf>
    <xf numFmtId="0" fontId="35" fillId="8" borderId="4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0" fontId="35" fillId="8" borderId="6" xfId="0" applyFont="1" applyFill="1" applyBorder="1" applyAlignment="1">
      <alignment horizontal="center" vertical="center"/>
    </xf>
    <xf numFmtId="0" fontId="35" fillId="8" borderId="0" xfId="0" applyFont="1" applyFill="1" applyBorder="1" applyAlignment="1">
      <alignment horizontal="center" vertical="center"/>
    </xf>
    <xf numFmtId="0" fontId="35" fillId="8" borderId="7" xfId="0" applyFont="1" applyFill="1" applyBorder="1" applyAlignment="1">
      <alignment horizontal="center" vertical="center"/>
    </xf>
    <xf numFmtId="0" fontId="35" fillId="8" borderId="8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 wrapText="1"/>
    </xf>
    <xf numFmtId="166" fontId="36" fillId="0" borderId="1" xfId="0" applyNumberFormat="1" applyFont="1" applyFill="1" applyBorder="1" applyAlignment="1">
      <alignment wrapText="1"/>
    </xf>
    <xf numFmtId="0" fontId="35" fillId="8" borderId="10" xfId="0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/>
    </xf>
    <xf numFmtId="0" fontId="35" fillId="8" borderId="12" xfId="0" applyFont="1" applyFill="1" applyBorder="1" applyAlignment="1">
      <alignment horizontal="center" vertical="center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tapovaAY\Desktop\&#1048;&#1085;&#1099;&#1077;%20&#1052;&#1041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ый_11"/>
    </sheetNames>
    <sheetDataSet>
      <sheetData sheetId="0">
        <row r="347">
          <cell r="AO347">
            <v>100000</v>
          </cell>
          <cell r="AP347">
            <v>0</v>
          </cell>
        </row>
        <row r="348">
          <cell r="AO348">
            <v>100000</v>
          </cell>
          <cell r="AP348">
            <v>0</v>
          </cell>
        </row>
        <row r="349">
          <cell r="AO349">
            <v>100000</v>
          </cell>
          <cell r="AP34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172"/>
  <sheetViews>
    <sheetView showZeros="0" tabSelected="1" view="pageBreakPreview" zoomScale="55" zoomScaleNormal="70" zoomScaleSheetLayoutView="55" workbookViewId="0">
      <pane xSplit="2" ySplit="5" topLeftCell="C6" activePane="bottomRight" state="frozen"/>
      <selection activeCell="M133" sqref="M133"/>
      <selection pane="topRight" activeCell="M133" sqref="M133"/>
      <selection pane="bottomLeft" activeCell="M133" sqref="M133"/>
      <selection pane="bottomRight" activeCell="H6" sqref="H6"/>
    </sheetView>
  </sheetViews>
  <sheetFormatPr defaultRowHeight="15.75" x14ac:dyDescent="0.25"/>
  <cols>
    <col min="1" max="1" width="9" style="107" customWidth="1"/>
    <col min="2" max="2" width="81.875" style="113" customWidth="1"/>
    <col min="3" max="3" width="28.875" style="113" customWidth="1"/>
    <col min="4" max="4" width="16.625" style="113" customWidth="1"/>
    <col min="5" max="5" width="16" style="107" customWidth="1"/>
    <col min="6" max="6" width="15.125" style="107" customWidth="1"/>
    <col min="7" max="7" width="17.125" style="2" customWidth="1"/>
    <col min="8" max="8" width="23.375" style="2" customWidth="1"/>
    <col min="9" max="9" width="9" style="2"/>
    <col min="10" max="10" width="17.25" style="2" customWidth="1"/>
    <col min="11" max="11" width="10.75" style="2" customWidth="1"/>
    <col min="12" max="17" width="9" style="2" hidden="1" customWidth="1"/>
    <col min="18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209" t="s">
        <v>0</v>
      </c>
      <c r="B1" s="209"/>
      <c r="C1" s="209"/>
      <c r="D1" s="209"/>
      <c r="E1" s="209"/>
      <c r="F1" s="209"/>
    </row>
    <row r="2" spans="1:14" s="1" customFormat="1" ht="23.25" customHeight="1" x14ac:dyDescent="0.2">
      <c r="A2" s="209" t="s">
        <v>968</v>
      </c>
      <c r="B2" s="209"/>
      <c r="C2" s="209"/>
      <c r="D2" s="209"/>
      <c r="E2" s="209"/>
      <c r="F2" s="209"/>
    </row>
    <row r="3" spans="1:14" ht="18.75" customHeight="1" x14ac:dyDescent="0.3">
      <c r="B3" s="108"/>
      <c r="C3" s="108"/>
      <c r="D3" s="108"/>
      <c r="F3" s="3" t="s">
        <v>1</v>
      </c>
    </row>
    <row r="4" spans="1:14" ht="75" customHeight="1" x14ac:dyDescent="0.2">
      <c r="A4" s="83" t="s">
        <v>2</v>
      </c>
      <c r="B4" s="88" t="s">
        <v>3</v>
      </c>
      <c r="C4" s="83" t="s">
        <v>4</v>
      </c>
      <c r="D4" s="83" t="s">
        <v>853</v>
      </c>
      <c r="E4" s="83" t="s">
        <v>5</v>
      </c>
      <c r="F4" s="83" t="s">
        <v>6</v>
      </c>
    </row>
    <row r="5" spans="1:14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210"/>
      <c r="H5" s="210"/>
      <c r="I5" s="210"/>
      <c r="J5" s="210"/>
      <c r="K5" s="210"/>
      <c r="L5" s="210"/>
      <c r="M5" s="210"/>
      <c r="N5" s="210"/>
    </row>
    <row r="6" spans="1:14" x14ac:dyDescent="0.25">
      <c r="A6" s="97" t="s">
        <v>7</v>
      </c>
      <c r="B6" s="98" t="s">
        <v>154</v>
      </c>
      <c r="C6" s="99"/>
      <c r="D6" s="100">
        <f>SUM(D7:D9)</f>
        <v>4505661.7</v>
      </c>
      <c r="E6" s="100">
        <f>SUM(E7:E9)</f>
        <v>2498725.8199999998</v>
      </c>
      <c r="F6" s="101">
        <f>E6/D6*100</f>
        <v>55.457466325090486</v>
      </c>
      <c r="G6" s="5"/>
    </row>
    <row r="7" spans="1:14" ht="53.25" customHeight="1" x14ac:dyDescent="0.2">
      <c r="A7" s="90" t="s">
        <v>8</v>
      </c>
      <c r="B7" s="91" t="s">
        <v>153</v>
      </c>
      <c r="C7" s="92" t="s">
        <v>123</v>
      </c>
      <c r="D7" s="93">
        <f>Дотации!E93</f>
        <v>34002</v>
      </c>
      <c r="E7" s="93">
        <f>Дотации!F93</f>
        <v>18546</v>
      </c>
      <c r="F7" s="93">
        <f t="shared" ref="F7:F93" si="0">E7/D7*100</f>
        <v>54.543850361743431</v>
      </c>
      <c r="G7" s="6"/>
    </row>
    <row r="8" spans="1:14" s="7" customFormat="1" ht="35.25" customHeight="1" x14ac:dyDescent="0.2">
      <c r="A8" s="78" t="s">
        <v>9</v>
      </c>
      <c r="B8" s="82" t="s">
        <v>155</v>
      </c>
      <c r="C8" s="79" t="s">
        <v>11</v>
      </c>
      <c r="D8" s="80">
        <f>Дотации!H93</f>
        <v>4244707</v>
      </c>
      <c r="E8" s="80">
        <f>Дотации!I93</f>
        <v>2366702.94</v>
      </c>
      <c r="F8" s="80">
        <f t="shared" si="0"/>
        <v>55.756567885604355</v>
      </c>
    </row>
    <row r="9" spans="1:14" ht="41.25" customHeight="1" x14ac:dyDescent="0.2">
      <c r="A9" s="90" t="s">
        <v>10</v>
      </c>
      <c r="B9" s="91" t="s">
        <v>854</v>
      </c>
      <c r="C9" s="92" t="s">
        <v>122</v>
      </c>
      <c r="D9" s="93">
        <f>Дотации!K93</f>
        <v>226952.7</v>
      </c>
      <c r="E9" s="93">
        <f>Дотации!L93</f>
        <v>113476.88</v>
      </c>
      <c r="F9" s="93">
        <f>E9/D9*100</f>
        <v>50.000233528836624</v>
      </c>
      <c r="G9" s="8"/>
      <c r="H9" s="8"/>
    </row>
    <row r="10" spans="1:14" ht="17.25" customHeight="1" x14ac:dyDescent="0.25">
      <c r="A10" s="103" t="s">
        <v>12</v>
      </c>
      <c r="B10" s="104" t="s">
        <v>13</v>
      </c>
      <c r="C10" s="133"/>
      <c r="D10" s="134">
        <f>SUM(D11:D76)</f>
        <v>27423597.794039994</v>
      </c>
      <c r="E10" s="134">
        <f>SUM(E11:E76)</f>
        <v>8033311.0605200008</v>
      </c>
      <c r="F10" s="134">
        <f>E10/D10*100</f>
        <v>29.293425030708008</v>
      </c>
      <c r="G10" s="5"/>
      <c r="H10" s="5"/>
      <c r="J10" s="9"/>
    </row>
    <row r="11" spans="1:14" ht="70.5" customHeight="1" x14ac:dyDescent="0.2">
      <c r="A11" s="90" t="s">
        <v>14</v>
      </c>
      <c r="B11" s="91" t="s">
        <v>865</v>
      </c>
      <c r="C11" s="92" t="s">
        <v>866</v>
      </c>
      <c r="D11" s="93">
        <f>Субсидии!E395</f>
        <v>16091.000000000002</v>
      </c>
      <c r="E11" s="93">
        <f>Субсидии!F395</f>
        <v>11650.916949999999</v>
      </c>
      <c r="F11" s="93">
        <f t="shared" si="0"/>
        <v>72.406419427008871</v>
      </c>
      <c r="G11" s="10"/>
      <c r="H11" s="8"/>
    </row>
    <row r="12" spans="1:14" ht="53.25" customHeight="1" x14ac:dyDescent="0.2">
      <c r="A12" s="90" t="s">
        <v>15</v>
      </c>
      <c r="B12" s="91" t="s">
        <v>914</v>
      </c>
      <c r="C12" s="92" t="s">
        <v>915</v>
      </c>
      <c r="D12" s="93">
        <f>Субсидии!H395</f>
        <v>8960.0000000000018</v>
      </c>
      <c r="E12" s="93">
        <f>Субсидии!I395</f>
        <v>1216.94022</v>
      </c>
      <c r="F12" s="93">
        <f t="shared" si="0"/>
        <v>13.581922098214283</v>
      </c>
      <c r="G12" s="8"/>
      <c r="H12" s="8"/>
    </row>
    <row r="13" spans="1:14" ht="42" customHeight="1" x14ac:dyDescent="0.2">
      <c r="A13" s="90" t="s">
        <v>16</v>
      </c>
      <c r="B13" s="91" t="s">
        <v>864</v>
      </c>
      <c r="C13" s="92" t="s">
        <v>128</v>
      </c>
      <c r="D13" s="93">
        <f>Субсидии!K395</f>
        <v>355618.1</v>
      </c>
      <c r="E13" s="93">
        <f>Субсидии!L395</f>
        <v>33056.52693</v>
      </c>
      <c r="F13" s="93">
        <f t="shared" si="0"/>
        <v>9.2955130602182514</v>
      </c>
      <c r="G13" s="8"/>
      <c r="H13" s="10"/>
    </row>
    <row r="14" spans="1:14" ht="53.25" customHeight="1" x14ac:dyDescent="0.2">
      <c r="A14" s="90" t="s">
        <v>17</v>
      </c>
      <c r="B14" s="91" t="s">
        <v>636</v>
      </c>
      <c r="C14" s="92" t="s">
        <v>637</v>
      </c>
      <c r="D14" s="93">
        <f>Субсидии!N395</f>
        <v>70080.7</v>
      </c>
      <c r="E14" s="93">
        <f>Субсидии!O395</f>
        <v>60302.041189999996</v>
      </c>
      <c r="F14" s="93">
        <f t="shared" si="0"/>
        <v>86.046573721438278</v>
      </c>
      <c r="G14" s="8"/>
      <c r="H14" s="8"/>
    </row>
    <row r="15" spans="1:14" ht="53.25" customHeight="1" x14ac:dyDescent="0.2">
      <c r="A15" s="90" t="s">
        <v>18</v>
      </c>
      <c r="B15" s="91" t="s">
        <v>875</v>
      </c>
      <c r="C15" s="92" t="s">
        <v>651</v>
      </c>
      <c r="D15" s="93">
        <f>Субсидии!Q395</f>
        <v>440905.3</v>
      </c>
      <c r="E15" s="93">
        <f>Субсидии!R395</f>
        <v>302740.04589999997</v>
      </c>
      <c r="F15" s="93">
        <f t="shared" si="0"/>
        <v>68.66328118532482</v>
      </c>
      <c r="G15" s="8"/>
      <c r="H15" s="8"/>
    </row>
    <row r="16" spans="1:14" ht="47.25" customHeight="1" x14ac:dyDescent="0.2">
      <c r="A16" s="90" t="s">
        <v>19</v>
      </c>
      <c r="B16" s="91" t="s">
        <v>979</v>
      </c>
      <c r="C16" s="92" t="s">
        <v>918</v>
      </c>
      <c r="D16" s="93">
        <f>Субсидии!T395</f>
        <v>56998.336000000003</v>
      </c>
      <c r="E16" s="93">
        <f>Субсидии!U395</f>
        <v>0</v>
      </c>
      <c r="F16" s="93">
        <f t="shared" si="0"/>
        <v>0</v>
      </c>
      <c r="G16" s="8"/>
      <c r="H16" s="8"/>
    </row>
    <row r="17" spans="1:8" ht="42.75" customHeight="1" x14ac:dyDescent="0.2">
      <c r="A17" s="90" t="s">
        <v>20</v>
      </c>
      <c r="B17" s="91" t="s">
        <v>157</v>
      </c>
      <c r="C17" s="92" t="s">
        <v>130</v>
      </c>
      <c r="D17" s="93">
        <f>Субсидии!W395</f>
        <v>61327.500000000007</v>
      </c>
      <c r="E17" s="93">
        <f>Субсидии!X395</f>
        <v>59928.460299999992</v>
      </c>
      <c r="F17" s="93">
        <f t="shared" si="0"/>
        <v>97.718740043210602</v>
      </c>
      <c r="G17" s="8"/>
      <c r="H17" s="8"/>
    </row>
    <row r="18" spans="1:8" ht="53.25" customHeight="1" x14ac:dyDescent="0.2">
      <c r="A18" s="90" t="s">
        <v>21</v>
      </c>
      <c r="B18" s="91" t="s">
        <v>923</v>
      </c>
      <c r="C18" s="92" t="s">
        <v>598</v>
      </c>
      <c r="D18" s="93">
        <f>Субсидии!Z395</f>
        <v>449463</v>
      </c>
      <c r="E18" s="93">
        <f>Субсидии!AA395</f>
        <v>82129.895499999999</v>
      </c>
      <c r="F18" s="93">
        <f t="shared" si="0"/>
        <v>18.272893541848827</v>
      </c>
      <c r="G18" s="8"/>
      <c r="H18" s="8"/>
    </row>
    <row r="19" spans="1:8" ht="51" customHeight="1" x14ac:dyDescent="0.2">
      <c r="A19" s="90" t="s">
        <v>22</v>
      </c>
      <c r="B19" s="91" t="s">
        <v>595</v>
      </c>
      <c r="C19" s="92" t="s">
        <v>127</v>
      </c>
      <c r="D19" s="93">
        <f>Субсидии!AC395</f>
        <v>7278.6517000000003</v>
      </c>
      <c r="E19" s="93">
        <f>Субсидии!AD395</f>
        <v>7278.6517000000003</v>
      </c>
      <c r="F19" s="93">
        <f t="shared" si="0"/>
        <v>100</v>
      </c>
      <c r="G19" s="8"/>
      <c r="H19" s="8"/>
    </row>
    <row r="20" spans="1:8" ht="53.25" customHeight="1" x14ac:dyDescent="0.2">
      <c r="A20" s="90" t="s">
        <v>24</v>
      </c>
      <c r="B20" s="91" t="s">
        <v>170</v>
      </c>
      <c r="C20" s="92" t="s">
        <v>23</v>
      </c>
      <c r="D20" s="93">
        <f>Субсидии!AF395</f>
        <v>36796.741580000002</v>
      </c>
      <c r="E20" s="93">
        <f>Субсидии!AG395</f>
        <v>20814.799190000002</v>
      </c>
      <c r="F20" s="93">
        <f t="shared" si="0"/>
        <v>56.566962987052619</v>
      </c>
      <c r="G20" s="8"/>
      <c r="H20" s="8"/>
    </row>
    <row r="21" spans="1:8" ht="52.5" customHeight="1" x14ac:dyDescent="0.2">
      <c r="A21" s="90" t="s">
        <v>25</v>
      </c>
      <c r="B21" s="91" t="s">
        <v>871</v>
      </c>
      <c r="C21" s="102" t="s">
        <v>644</v>
      </c>
      <c r="D21" s="93">
        <f>Субсидии!AI395</f>
        <v>2142.8571499999998</v>
      </c>
      <c r="E21" s="93">
        <f>Субсидии!AJ395</f>
        <v>2142.8571499999998</v>
      </c>
      <c r="F21" s="93">
        <f t="shared" si="0"/>
        <v>100</v>
      </c>
      <c r="G21" s="8"/>
      <c r="H21" s="8"/>
    </row>
    <row r="22" spans="1:8" ht="51.75" customHeight="1" x14ac:dyDescent="0.2">
      <c r="A22" s="90" t="s">
        <v>26</v>
      </c>
      <c r="B22" s="91" t="s">
        <v>873</v>
      </c>
      <c r="C22" s="92" t="s">
        <v>597</v>
      </c>
      <c r="D22" s="93">
        <f>Субсидии!AL395</f>
        <v>867.34694000000002</v>
      </c>
      <c r="E22" s="93">
        <f>Субсидии!AM395</f>
        <v>867.34694000000002</v>
      </c>
      <c r="F22" s="93">
        <f t="shared" si="0"/>
        <v>100</v>
      </c>
      <c r="G22" s="8"/>
      <c r="H22" s="8"/>
    </row>
    <row r="23" spans="1:8" ht="51.75" customHeight="1" x14ac:dyDescent="0.2">
      <c r="A23" s="90" t="s">
        <v>678</v>
      </c>
      <c r="B23" s="91" t="s">
        <v>869</v>
      </c>
      <c r="C23" s="92" t="s">
        <v>645</v>
      </c>
      <c r="D23" s="93">
        <f>Субсидии!AO395</f>
        <v>10074.93003</v>
      </c>
      <c r="E23" s="93">
        <f>Субсидии!AP395</f>
        <v>10074.93003</v>
      </c>
      <c r="F23" s="93">
        <f>Субсидии!AQ395</f>
        <v>100</v>
      </c>
      <c r="G23" s="8"/>
      <c r="H23" s="8"/>
    </row>
    <row r="24" spans="1:8" ht="53.25" customHeight="1" x14ac:dyDescent="0.2">
      <c r="A24" s="90" t="s">
        <v>27</v>
      </c>
      <c r="B24" s="91" t="s">
        <v>868</v>
      </c>
      <c r="C24" s="92" t="s">
        <v>599</v>
      </c>
      <c r="D24" s="93">
        <f>Субсидии!AR395</f>
        <v>37300</v>
      </c>
      <c r="E24" s="93">
        <f>Субсидии!AS395</f>
        <v>28930.445660000001</v>
      </c>
      <c r="F24" s="93">
        <f t="shared" si="0"/>
        <v>77.561516514745307</v>
      </c>
      <c r="G24" s="8"/>
      <c r="H24" s="8"/>
    </row>
    <row r="25" spans="1:8" ht="36" customHeight="1" x14ac:dyDescent="0.2">
      <c r="A25" s="90" t="s">
        <v>679</v>
      </c>
      <c r="B25" s="91" t="s">
        <v>590</v>
      </c>
      <c r="C25" s="92" t="s">
        <v>124</v>
      </c>
      <c r="D25" s="93">
        <f>Субсидии!AU395</f>
        <v>5775</v>
      </c>
      <c r="E25" s="93">
        <f>Субсидии!AV395</f>
        <v>2887.5</v>
      </c>
      <c r="F25" s="93">
        <f t="shared" si="0"/>
        <v>50</v>
      </c>
      <c r="G25" s="8"/>
      <c r="H25" s="8"/>
    </row>
    <row r="26" spans="1:8" ht="42.75" customHeight="1" x14ac:dyDescent="0.2">
      <c r="A26" s="90" t="s">
        <v>680</v>
      </c>
      <c r="B26" s="91" t="s">
        <v>981</v>
      </c>
      <c r="C26" s="92" t="s">
        <v>136</v>
      </c>
      <c r="D26" s="93">
        <f>Субсидии!AX395</f>
        <v>139999.99999999997</v>
      </c>
      <c r="E26" s="93">
        <f>Субсидии!AY395</f>
        <v>3118.7667000000001</v>
      </c>
      <c r="F26" s="93">
        <f t="shared" si="0"/>
        <v>2.2276905000000005</v>
      </c>
      <c r="G26" s="8"/>
      <c r="H26" s="8"/>
    </row>
    <row r="27" spans="1:8" ht="43.5" customHeight="1" x14ac:dyDescent="0.2">
      <c r="A27" s="90" t="s">
        <v>28</v>
      </c>
      <c r="B27" s="91" t="s">
        <v>878</v>
      </c>
      <c r="C27" s="92" t="s">
        <v>33</v>
      </c>
      <c r="D27" s="93">
        <f>Субсидии!BA395</f>
        <v>673809.38776000007</v>
      </c>
      <c r="E27" s="93">
        <f>Субсидии!BB395</f>
        <v>334955.67680999998</v>
      </c>
      <c r="F27" s="93">
        <f t="shared" si="0"/>
        <v>49.71074652484743</v>
      </c>
      <c r="G27" s="8"/>
      <c r="H27" s="8"/>
    </row>
    <row r="28" spans="1:8" ht="51.75" customHeight="1" x14ac:dyDescent="0.2">
      <c r="A28" s="90" t="s">
        <v>29</v>
      </c>
      <c r="B28" s="91" t="s">
        <v>592</v>
      </c>
      <c r="C28" s="92" t="s">
        <v>126</v>
      </c>
      <c r="D28" s="93">
        <f>Субсидии!BD395</f>
        <v>1808850.4999999998</v>
      </c>
      <c r="E28" s="93">
        <f>Субсидии!BE395</f>
        <v>660082.7164700001</v>
      </c>
      <c r="F28" s="93">
        <f t="shared" si="0"/>
        <v>36.49183370709742</v>
      </c>
      <c r="G28" s="8"/>
      <c r="H28" s="11"/>
    </row>
    <row r="29" spans="1:8" ht="51.75" customHeight="1" x14ac:dyDescent="0.2">
      <c r="A29" s="90" t="s">
        <v>30</v>
      </c>
      <c r="B29" s="91" t="s">
        <v>906</v>
      </c>
      <c r="C29" s="92" t="s">
        <v>641</v>
      </c>
      <c r="D29" s="93">
        <f>Субсидии!BG395</f>
        <v>182559.43821000002</v>
      </c>
      <c r="E29" s="93">
        <f>Субсидии!BH395</f>
        <v>74571.613740000001</v>
      </c>
      <c r="F29" s="93">
        <f t="shared" si="0"/>
        <v>40.847854524080809</v>
      </c>
      <c r="G29" s="8"/>
      <c r="H29" s="11"/>
    </row>
    <row r="30" spans="1:8" ht="59.25" customHeight="1" x14ac:dyDescent="0.2">
      <c r="A30" s="90" t="s">
        <v>31</v>
      </c>
      <c r="B30" s="91" t="s">
        <v>907</v>
      </c>
      <c r="C30" s="92" t="s">
        <v>642</v>
      </c>
      <c r="D30" s="93">
        <f>Субсидии!BJ395</f>
        <v>92123.595509999999</v>
      </c>
      <c r="E30" s="93">
        <f>Субсидии!BK395</f>
        <v>27582.439059999997</v>
      </c>
      <c r="F30" s="93">
        <f t="shared" si="0"/>
        <v>29.940688818431894</v>
      </c>
      <c r="G30" s="8"/>
      <c r="H30" s="11"/>
    </row>
    <row r="31" spans="1:8" ht="73.5" customHeight="1" x14ac:dyDescent="0.2">
      <c r="A31" s="90" t="s">
        <v>32</v>
      </c>
      <c r="B31" s="91" t="s">
        <v>666</v>
      </c>
      <c r="C31" s="92" t="s">
        <v>639</v>
      </c>
      <c r="D31" s="93">
        <f>Субсидии!BM395</f>
        <v>180333.49999999997</v>
      </c>
      <c r="E31" s="93">
        <f>Субсидии!BN395</f>
        <v>89905.617550000024</v>
      </c>
      <c r="F31" s="93">
        <f t="shared" si="0"/>
        <v>49.85519470869253</v>
      </c>
      <c r="G31" s="8"/>
      <c r="H31" s="11"/>
    </row>
    <row r="32" spans="1:8" ht="73.5" customHeight="1" x14ac:dyDescent="0.2">
      <c r="A32" s="90" t="s">
        <v>34</v>
      </c>
      <c r="B32" s="91" t="s">
        <v>674</v>
      </c>
      <c r="C32" s="92" t="s">
        <v>640</v>
      </c>
      <c r="D32" s="93">
        <f>Субсидии!BP395</f>
        <v>29960</v>
      </c>
      <c r="E32" s="93">
        <f>Субсидии!BQ395</f>
        <v>4200.7558500000005</v>
      </c>
      <c r="F32" s="93">
        <f t="shared" si="0"/>
        <v>14.021214452603473</v>
      </c>
      <c r="G32" s="8"/>
      <c r="H32" s="11"/>
    </row>
    <row r="33" spans="1:8" ht="48.75" customHeight="1" x14ac:dyDescent="0.2">
      <c r="A33" s="90" t="s">
        <v>35</v>
      </c>
      <c r="B33" s="91" t="s">
        <v>978</v>
      </c>
      <c r="C33" s="102" t="s">
        <v>594</v>
      </c>
      <c r="D33" s="93">
        <f>Субсидии!BS395</f>
        <v>947017.40408000001</v>
      </c>
      <c r="E33" s="93">
        <f>Субсидии!BT395</f>
        <v>261442.50554999997</v>
      </c>
      <c r="F33" s="93">
        <f t="shared" si="0"/>
        <v>27.60693778420934</v>
      </c>
      <c r="G33" s="8"/>
      <c r="H33" s="11"/>
    </row>
    <row r="34" spans="1:8" ht="54" customHeight="1" x14ac:dyDescent="0.2">
      <c r="A34" s="90" t="s">
        <v>36</v>
      </c>
      <c r="B34" s="91" t="s">
        <v>649</v>
      </c>
      <c r="C34" s="102" t="s">
        <v>131</v>
      </c>
      <c r="D34" s="93">
        <f>Субсидии!BV395</f>
        <v>4185.5056199999999</v>
      </c>
      <c r="E34" s="93">
        <f>Субсидии!BW395</f>
        <v>4185.5056199999999</v>
      </c>
      <c r="F34" s="93">
        <f t="shared" si="0"/>
        <v>100</v>
      </c>
      <c r="G34" s="8"/>
      <c r="H34" s="11"/>
    </row>
    <row r="35" spans="1:8" ht="85.5" customHeight="1" x14ac:dyDescent="0.2">
      <c r="A35" s="90" t="s">
        <v>681</v>
      </c>
      <c r="B35" s="91" t="s">
        <v>858</v>
      </c>
      <c r="C35" s="102" t="s">
        <v>857</v>
      </c>
      <c r="D35" s="93">
        <f>Субсидии!BY395</f>
        <v>746000</v>
      </c>
      <c r="E35" s="93">
        <f>Субсидии!BZ395</f>
        <v>570726.23225</v>
      </c>
      <c r="F35" s="93">
        <f t="shared" si="0"/>
        <v>76.504856869973196</v>
      </c>
      <c r="G35" s="8"/>
      <c r="H35" s="11"/>
    </row>
    <row r="36" spans="1:8" ht="85.5" customHeight="1" x14ac:dyDescent="0.2">
      <c r="A36" s="90" t="s">
        <v>37</v>
      </c>
      <c r="B36" s="91" t="s">
        <v>862</v>
      </c>
      <c r="C36" s="102" t="s">
        <v>616</v>
      </c>
      <c r="D36" s="93">
        <f>Субсидии!CB395</f>
        <v>300000</v>
      </c>
      <c r="E36" s="93">
        <f>Субсидии!CC395</f>
        <v>245002.62834</v>
      </c>
      <c r="F36" s="93">
        <f t="shared" si="0"/>
        <v>81.667542780000005</v>
      </c>
      <c r="G36" s="8"/>
      <c r="H36" s="11"/>
    </row>
    <row r="37" spans="1:8" ht="41.25" customHeight="1" x14ac:dyDescent="0.2">
      <c r="A37" s="90" t="s">
        <v>38</v>
      </c>
      <c r="B37" s="91" t="s">
        <v>617</v>
      </c>
      <c r="C37" s="102" t="s">
        <v>863</v>
      </c>
      <c r="D37" s="93">
        <f>Субсидии!CE395</f>
        <v>172316.533</v>
      </c>
      <c r="E37" s="93">
        <f>Субсидии!CF395</f>
        <v>109960.71028999999</v>
      </c>
      <c r="F37" s="93">
        <f t="shared" si="0"/>
        <v>63.813209548499906</v>
      </c>
      <c r="G37" s="8"/>
      <c r="H37" s="11"/>
    </row>
    <row r="38" spans="1:8" ht="52.5" customHeight="1" x14ac:dyDescent="0.2">
      <c r="A38" s="90" t="s">
        <v>682</v>
      </c>
      <c r="B38" s="91" t="s">
        <v>156</v>
      </c>
      <c r="C38" s="102" t="s">
        <v>133</v>
      </c>
      <c r="D38" s="93">
        <f>Субсидии!CH395</f>
        <v>36621.020409999997</v>
      </c>
      <c r="E38" s="93">
        <f>Субсидии!CI395</f>
        <v>10983.968419999999</v>
      </c>
      <c r="F38" s="93">
        <f t="shared" si="0"/>
        <v>29.993616499557284</v>
      </c>
      <c r="G38" s="8"/>
      <c r="H38" s="11"/>
    </row>
    <row r="39" spans="1:8" ht="39.75" customHeight="1" x14ac:dyDescent="0.2">
      <c r="A39" s="90" t="s">
        <v>39</v>
      </c>
      <c r="B39" s="91" t="s">
        <v>656</v>
      </c>
      <c r="C39" s="102" t="s">
        <v>135</v>
      </c>
      <c r="D39" s="93">
        <f>Субсидии!CK395</f>
        <v>13621.93878</v>
      </c>
      <c r="E39" s="93">
        <f>Субсидии!CL395</f>
        <v>5021.6671100000003</v>
      </c>
      <c r="F39" s="93">
        <f t="shared" si="0"/>
        <v>36.864554973429414</v>
      </c>
      <c r="G39" s="8"/>
      <c r="H39" s="11"/>
    </row>
    <row r="40" spans="1:8" ht="54.75" customHeight="1" x14ac:dyDescent="0.2">
      <c r="A40" s="90" t="s">
        <v>40</v>
      </c>
      <c r="B40" s="91" t="s">
        <v>600</v>
      </c>
      <c r="C40" s="102" t="s">
        <v>602</v>
      </c>
      <c r="D40" s="93">
        <f>Субсидии!CN395</f>
        <v>12623.499999999998</v>
      </c>
      <c r="E40" s="93">
        <f>Субсидии!CO395</f>
        <v>3459.7650000000003</v>
      </c>
      <c r="F40" s="93">
        <f t="shared" si="0"/>
        <v>27.407335525012876</v>
      </c>
      <c r="G40" s="8"/>
      <c r="H40" s="11"/>
    </row>
    <row r="41" spans="1:8" ht="68.25" customHeight="1" x14ac:dyDescent="0.2">
      <c r="A41" s="90" t="s">
        <v>683</v>
      </c>
      <c r="B41" s="91" t="s">
        <v>670</v>
      </c>
      <c r="C41" s="102" t="s">
        <v>631</v>
      </c>
      <c r="D41" s="93">
        <f>Субсидии!CQ395</f>
        <v>25129.8</v>
      </c>
      <c r="E41" s="93">
        <f>Субсидии!CR395</f>
        <v>8034.8471100000006</v>
      </c>
      <c r="F41" s="93">
        <f t="shared" si="0"/>
        <v>31.973382637346898</v>
      </c>
      <c r="G41" s="8"/>
      <c r="H41" s="11"/>
    </row>
    <row r="42" spans="1:8" ht="79.5" customHeight="1" x14ac:dyDescent="0.2">
      <c r="A42" s="90" t="s">
        <v>41</v>
      </c>
      <c r="B42" s="91" t="s">
        <v>671</v>
      </c>
      <c r="C42" s="102" t="s">
        <v>632</v>
      </c>
      <c r="D42" s="93">
        <f>Субсидии!CT395</f>
        <v>8691.2999999999993</v>
      </c>
      <c r="E42" s="93">
        <f>Субсидии!CU395</f>
        <v>1127.1411600000001</v>
      </c>
      <c r="F42" s="93">
        <f t="shared" si="0"/>
        <v>12.968614131372755</v>
      </c>
      <c r="G42" s="8"/>
      <c r="H42" s="11"/>
    </row>
    <row r="43" spans="1:8" ht="57" customHeight="1" x14ac:dyDescent="0.2">
      <c r="A43" s="90" t="s">
        <v>684</v>
      </c>
      <c r="B43" s="91" t="s">
        <v>171</v>
      </c>
      <c r="C43" s="102" t="s">
        <v>173</v>
      </c>
      <c r="D43" s="93">
        <f>Субсидии!CW395</f>
        <v>1113722.96</v>
      </c>
      <c r="E43" s="93">
        <f>Субсидии!CX395</f>
        <v>559869.13696000003</v>
      </c>
      <c r="F43" s="93">
        <f t="shared" si="0"/>
        <v>50.270054319433264</v>
      </c>
      <c r="G43" s="8"/>
      <c r="H43" s="11"/>
    </row>
    <row r="44" spans="1:8" ht="60" customHeight="1" x14ac:dyDescent="0.2">
      <c r="A44" s="90" t="s">
        <v>685</v>
      </c>
      <c r="B44" s="91" t="s">
        <v>612</v>
      </c>
      <c r="C44" s="102" t="s">
        <v>613</v>
      </c>
      <c r="D44" s="93">
        <f>Субсидии!CZ395</f>
        <v>1444935</v>
      </c>
      <c r="E44" s="93">
        <f>Субсидии!DA395</f>
        <v>374334.22058000002</v>
      </c>
      <c r="F44" s="93">
        <f t="shared" si="0"/>
        <v>25.906647744016169</v>
      </c>
      <c r="G44" s="8"/>
      <c r="H44" s="11"/>
    </row>
    <row r="45" spans="1:8" ht="91.5" customHeight="1" x14ac:dyDescent="0.2">
      <c r="A45" s="90" t="s">
        <v>42</v>
      </c>
      <c r="B45" s="91" t="s">
        <v>668</v>
      </c>
      <c r="C45" s="102" t="s">
        <v>634</v>
      </c>
      <c r="D45" s="93">
        <f>Субсидии!DC395</f>
        <v>274751.59999999992</v>
      </c>
      <c r="E45" s="93">
        <f>Субсидии!DD395</f>
        <v>102490.68842000001</v>
      </c>
      <c r="F45" s="93">
        <f t="shared" si="0"/>
        <v>37.303036058752717</v>
      </c>
      <c r="G45" s="8"/>
      <c r="H45" s="11"/>
    </row>
    <row r="46" spans="1:8" ht="92.25" customHeight="1" x14ac:dyDescent="0.2">
      <c r="A46" s="90" t="s">
        <v>43</v>
      </c>
      <c r="B46" s="91" t="s">
        <v>675</v>
      </c>
      <c r="C46" s="102" t="s">
        <v>635</v>
      </c>
      <c r="D46" s="93">
        <f>Субсидии!DF395</f>
        <v>47922.099999999984</v>
      </c>
      <c r="E46" s="93">
        <f>Субсидии!DG395</f>
        <v>5862.7349999999997</v>
      </c>
      <c r="F46" s="93">
        <f>Субсидии!DH395</f>
        <v>12.233885827207075</v>
      </c>
      <c r="G46" s="8"/>
      <c r="H46" s="11"/>
    </row>
    <row r="47" spans="1:8" ht="61.5" customHeight="1" x14ac:dyDescent="0.2">
      <c r="A47" s="90" t="s">
        <v>686</v>
      </c>
      <c r="B47" s="91" t="s">
        <v>619</v>
      </c>
      <c r="C47" s="102" t="s">
        <v>621</v>
      </c>
      <c r="D47" s="93">
        <f>Субсидии!DI395</f>
        <v>190878.42800000001</v>
      </c>
      <c r="E47" s="93">
        <f>Субсидии!DJ395</f>
        <v>94795.025309999983</v>
      </c>
      <c r="F47" s="93">
        <f t="shared" si="0"/>
        <v>49.662513623592908</v>
      </c>
      <c r="G47" s="8"/>
      <c r="H47" s="11"/>
    </row>
    <row r="48" spans="1:8" ht="53.25" customHeight="1" x14ac:dyDescent="0.2">
      <c r="A48" s="90" t="s">
        <v>687</v>
      </c>
      <c r="B48" s="91" t="s">
        <v>620</v>
      </c>
      <c r="C48" s="102" t="s">
        <v>624</v>
      </c>
      <c r="D48" s="93">
        <f>Субсидии!DL395</f>
        <v>253352.43898999997</v>
      </c>
      <c r="E48" s="93">
        <f>Субсидии!DM395</f>
        <v>108859.48994000001</v>
      </c>
      <c r="F48" s="93">
        <f t="shared" si="0"/>
        <v>42.967610800974683</v>
      </c>
      <c r="G48" s="8"/>
      <c r="H48" s="11"/>
    </row>
    <row r="49" spans="1:8" ht="57" customHeight="1" x14ac:dyDescent="0.2">
      <c r="A49" s="90" t="s">
        <v>755</v>
      </c>
      <c r="B49" s="91" t="s">
        <v>625</v>
      </c>
      <c r="C49" s="102" t="s">
        <v>627</v>
      </c>
      <c r="D49" s="93">
        <f>Субсидии!DO395</f>
        <v>12596.4</v>
      </c>
      <c r="E49" s="93">
        <f>Субсидии!DP395</f>
        <v>5060</v>
      </c>
      <c r="F49" s="93">
        <f t="shared" si="0"/>
        <v>40.170207360833253</v>
      </c>
      <c r="G49" s="8"/>
      <c r="H49" s="11"/>
    </row>
    <row r="50" spans="1:8" ht="65.25" customHeight="1" x14ac:dyDescent="0.2">
      <c r="A50" s="90" t="s">
        <v>688</v>
      </c>
      <c r="B50" s="91" t="s">
        <v>626</v>
      </c>
      <c r="C50" s="102" t="s">
        <v>629</v>
      </c>
      <c r="D50" s="93">
        <f>Субсидии!DR395</f>
        <v>9535.1</v>
      </c>
      <c r="E50" s="93">
        <f>Субсидии!DS395</f>
        <v>4767.55</v>
      </c>
      <c r="F50" s="93">
        <f t="shared" si="0"/>
        <v>50</v>
      </c>
      <c r="G50" s="8"/>
      <c r="H50" s="11"/>
    </row>
    <row r="51" spans="1:8" ht="42" customHeight="1" x14ac:dyDescent="0.2">
      <c r="A51" s="90" t="s">
        <v>689</v>
      </c>
      <c r="B51" s="91" t="s">
        <v>912</v>
      </c>
      <c r="C51" s="102" t="s">
        <v>643</v>
      </c>
      <c r="D51" s="93">
        <f>Субсидии!DU395</f>
        <v>39191.632650000007</v>
      </c>
      <c r="E51" s="93">
        <f>Субсидии!DV395</f>
        <v>39191.632650000007</v>
      </c>
      <c r="F51" s="93">
        <f t="shared" si="0"/>
        <v>100</v>
      </c>
      <c r="G51" s="8"/>
      <c r="H51" s="11"/>
    </row>
    <row r="52" spans="1:8" ht="39.75" customHeight="1" x14ac:dyDescent="0.2">
      <c r="A52" s="90" t="s">
        <v>690</v>
      </c>
      <c r="B52" s="91" t="s">
        <v>646</v>
      </c>
      <c r="C52" s="102" t="s">
        <v>647</v>
      </c>
      <c r="D52" s="93">
        <f>Субсидии!DX395</f>
        <v>6654</v>
      </c>
      <c r="E52" s="93">
        <f>Субсидии!DY395</f>
        <v>6654</v>
      </c>
      <c r="F52" s="93">
        <f t="shared" si="0"/>
        <v>100</v>
      </c>
      <c r="G52" s="8"/>
      <c r="H52" s="11"/>
    </row>
    <row r="53" spans="1:8" ht="39.75" customHeight="1" x14ac:dyDescent="0.2">
      <c r="A53" s="90" t="s">
        <v>691</v>
      </c>
      <c r="B53" s="91" t="s">
        <v>876</v>
      </c>
      <c r="C53" s="102" t="s">
        <v>653</v>
      </c>
      <c r="D53" s="93">
        <f>Субсидии!EA395</f>
        <v>24455.300000000003</v>
      </c>
      <c r="E53" s="93">
        <f>Субсидии!EB395</f>
        <v>0</v>
      </c>
      <c r="F53" s="93">
        <f t="shared" si="0"/>
        <v>0</v>
      </c>
      <c r="G53" s="8"/>
      <c r="H53" s="11"/>
    </row>
    <row r="54" spans="1:8" ht="44.25" customHeight="1" x14ac:dyDescent="0.2">
      <c r="A54" s="90" t="s">
        <v>692</v>
      </c>
      <c r="B54" s="91" t="s">
        <v>974</v>
      </c>
      <c r="C54" s="102" t="s">
        <v>655</v>
      </c>
      <c r="D54" s="93">
        <f>Субсидии!ED395</f>
        <v>16133</v>
      </c>
      <c r="E54" s="93">
        <f>Субсидии!EE395</f>
        <v>3361.7606999999998</v>
      </c>
      <c r="F54" s="93">
        <f t="shared" si="0"/>
        <v>20.837790243600075</v>
      </c>
      <c r="G54" s="8"/>
      <c r="H54" s="11"/>
    </row>
    <row r="55" spans="1:8" ht="41.25" customHeight="1" x14ac:dyDescent="0.2">
      <c r="A55" s="90" t="s">
        <v>693</v>
      </c>
      <c r="B55" s="91" t="s">
        <v>657</v>
      </c>
      <c r="C55" s="102" t="s">
        <v>658</v>
      </c>
      <c r="D55" s="93">
        <f>Субсидии!EG395</f>
        <v>211021</v>
      </c>
      <c r="E55" s="93">
        <f>Субсидии!EH395</f>
        <v>22992.07533</v>
      </c>
      <c r="F55" s="93">
        <f t="shared" si="0"/>
        <v>10.895633766307618</v>
      </c>
      <c r="G55" s="8"/>
      <c r="H55" s="11"/>
    </row>
    <row r="56" spans="1:8" ht="41.25" customHeight="1" x14ac:dyDescent="0.2">
      <c r="A56" s="90" t="s">
        <v>694</v>
      </c>
      <c r="B56" s="91" t="s">
        <v>660</v>
      </c>
      <c r="C56" s="102" t="s">
        <v>661</v>
      </c>
      <c r="D56" s="93">
        <f>Субсидии!EJ395</f>
        <v>571866.17984</v>
      </c>
      <c r="E56" s="93">
        <f>Субсидии!EK395</f>
        <v>254999.16339</v>
      </c>
      <c r="F56" s="93">
        <f t="shared" si="0"/>
        <v>44.590705374698878</v>
      </c>
      <c r="G56" s="8"/>
      <c r="H56" s="11"/>
    </row>
    <row r="57" spans="1:8" ht="51" customHeight="1" x14ac:dyDescent="0.2">
      <c r="A57" s="90" t="s">
        <v>695</v>
      </c>
      <c r="B57" s="91" t="s">
        <v>663</v>
      </c>
      <c r="C57" s="102" t="s">
        <v>664</v>
      </c>
      <c r="D57" s="93">
        <f>Субсидии!EM395</f>
        <v>48969.8</v>
      </c>
      <c r="E57" s="93">
        <f>Субсидии!EN395</f>
        <v>23929.448819999998</v>
      </c>
      <c r="F57" s="93">
        <f t="shared" si="0"/>
        <v>48.865727080772224</v>
      </c>
      <c r="G57" s="8"/>
      <c r="H57" s="11"/>
    </row>
    <row r="58" spans="1:8" ht="80.25" customHeight="1" x14ac:dyDescent="0.2">
      <c r="A58" s="90" t="s">
        <v>696</v>
      </c>
      <c r="B58" s="91" t="s">
        <v>975</v>
      </c>
      <c r="C58" s="102" t="s">
        <v>832</v>
      </c>
      <c r="D58" s="93">
        <f>Субсидии!EP395</f>
        <v>9100321.7150599994</v>
      </c>
      <c r="E58" s="93">
        <f>Субсидии!EQ395</f>
        <v>1856110.6785400002</v>
      </c>
      <c r="F58" s="93">
        <f t="shared" si="0"/>
        <v>20.396099573802402</v>
      </c>
      <c r="G58" s="8"/>
      <c r="H58" s="11"/>
    </row>
    <row r="59" spans="1:8" ht="84" customHeight="1" x14ac:dyDescent="0.2">
      <c r="A59" s="90" t="s">
        <v>697</v>
      </c>
      <c r="B59" s="91" t="s">
        <v>834</v>
      </c>
      <c r="C59" s="102" t="s">
        <v>833</v>
      </c>
      <c r="D59" s="93">
        <f>Субсидии!ES395</f>
        <v>3196745.1313399998</v>
      </c>
      <c r="E59" s="93">
        <f>Субсидии!ET395</f>
        <v>1167187.35751</v>
      </c>
      <c r="F59" s="93">
        <f t="shared" si="0"/>
        <v>36.511742711898421</v>
      </c>
      <c r="G59" s="8"/>
      <c r="H59" s="11"/>
    </row>
    <row r="60" spans="1:8" ht="60" customHeight="1" x14ac:dyDescent="0.2">
      <c r="A60" s="90" t="s">
        <v>698</v>
      </c>
      <c r="B60" s="91" t="s">
        <v>917</v>
      </c>
      <c r="C60" s="102" t="s">
        <v>742</v>
      </c>
      <c r="D60" s="93">
        <f>Субсидии!EV395</f>
        <v>100000</v>
      </c>
      <c r="E60" s="93">
        <f>Субсидии!EW395</f>
        <v>8424.192140000001</v>
      </c>
      <c r="F60" s="93">
        <f t="shared" si="0"/>
        <v>8.4241921400000024</v>
      </c>
      <c r="G60" s="8"/>
      <c r="H60" s="11"/>
    </row>
    <row r="61" spans="1:8" ht="40.5" customHeight="1" x14ac:dyDescent="0.2">
      <c r="A61" s="90" t="s">
        <v>699</v>
      </c>
      <c r="B61" s="91" t="s">
        <v>881</v>
      </c>
      <c r="C61" s="102" t="s">
        <v>882</v>
      </c>
      <c r="D61" s="93">
        <f>Субсидии!EY395</f>
        <v>455303.5</v>
      </c>
      <c r="E61" s="93">
        <f>Субсидии!EZ395</f>
        <v>108041.50284</v>
      </c>
      <c r="F61" s="93">
        <f t="shared" si="0"/>
        <v>23.729556842853174</v>
      </c>
      <c r="G61" s="8"/>
      <c r="H61" s="11"/>
    </row>
    <row r="62" spans="1:8" ht="59.25" customHeight="1" x14ac:dyDescent="0.2">
      <c r="A62" s="90" t="s">
        <v>700</v>
      </c>
      <c r="B62" s="91" t="s">
        <v>884</v>
      </c>
      <c r="C62" s="102" t="s">
        <v>885</v>
      </c>
      <c r="D62" s="93">
        <f>Субсидии!FB395</f>
        <v>128886.83674</v>
      </c>
      <c r="E62" s="93">
        <f>Субсидии!FC395</f>
        <v>38432.505810000002</v>
      </c>
      <c r="F62" s="93">
        <f t="shared" si="0"/>
        <v>29.818798243554447</v>
      </c>
      <c r="G62" s="8"/>
      <c r="H62" s="11"/>
    </row>
    <row r="63" spans="1:8" ht="59.25" customHeight="1" x14ac:dyDescent="0.2">
      <c r="A63" s="90" t="s">
        <v>701</v>
      </c>
      <c r="B63" s="91" t="s">
        <v>888</v>
      </c>
      <c r="C63" s="102" t="s">
        <v>887</v>
      </c>
      <c r="D63" s="93">
        <f>Субсидии!FE395</f>
        <v>162484.48980000001</v>
      </c>
      <c r="E63" s="93">
        <f>Субсидии!FF395</f>
        <v>61576.799780000001</v>
      </c>
      <c r="F63" s="93">
        <f t="shared" si="0"/>
        <v>37.897032421860118</v>
      </c>
      <c r="G63" s="8"/>
      <c r="H63" s="11"/>
    </row>
    <row r="64" spans="1:8" ht="59.25" customHeight="1" x14ac:dyDescent="0.2">
      <c r="A64" s="90" t="s">
        <v>702</v>
      </c>
      <c r="B64" s="91" t="s">
        <v>890</v>
      </c>
      <c r="C64" s="102" t="s">
        <v>891</v>
      </c>
      <c r="D64" s="93">
        <f>Субсидии!FH395</f>
        <v>136500</v>
      </c>
      <c r="E64" s="93">
        <f>Субсидии!FI395</f>
        <v>56924.879510000006</v>
      </c>
      <c r="F64" s="93">
        <f t="shared" si="0"/>
        <v>41.703208432234433</v>
      </c>
      <c r="G64" s="8"/>
      <c r="H64" s="11"/>
    </row>
    <row r="65" spans="1:10" ht="84" customHeight="1" x14ac:dyDescent="0.2">
      <c r="A65" s="90" t="s">
        <v>703</v>
      </c>
      <c r="B65" s="91" t="s">
        <v>893</v>
      </c>
      <c r="C65" s="102" t="s">
        <v>894</v>
      </c>
      <c r="D65" s="93">
        <f>Субсидии!FK395</f>
        <v>142691.5</v>
      </c>
      <c r="E65" s="93">
        <f>Субсидии!FL395</f>
        <v>39033.452019999997</v>
      </c>
      <c r="F65" s="93">
        <f t="shared" si="0"/>
        <v>27.35513469267616</v>
      </c>
      <c r="G65" s="8"/>
      <c r="H65" s="11"/>
    </row>
    <row r="66" spans="1:10" ht="84" customHeight="1" x14ac:dyDescent="0.2">
      <c r="A66" s="90" t="s">
        <v>704</v>
      </c>
      <c r="B66" s="91" t="s">
        <v>896</v>
      </c>
      <c r="C66" s="102" t="s">
        <v>897</v>
      </c>
      <c r="D66" s="93">
        <f>Субсидии!FN395</f>
        <v>2290.1</v>
      </c>
      <c r="E66" s="93">
        <f>Субсидии!FO395</f>
        <v>2157.9890600000003</v>
      </c>
      <c r="F66" s="93">
        <f t="shared" si="0"/>
        <v>94.231215230775973</v>
      </c>
      <c r="G66" s="8"/>
      <c r="H66" s="11"/>
    </row>
    <row r="67" spans="1:10" ht="84" customHeight="1" x14ac:dyDescent="0.2">
      <c r="A67" s="90" t="s">
        <v>705</v>
      </c>
      <c r="B67" s="91" t="s">
        <v>899</v>
      </c>
      <c r="C67" s="102" t="s">
        <v>900</v>
      </c>
      <c r="D67" s="93">
        <f>Субсидии!FQ395</f>
        <v>103847.1</v>
      </c>
      <c r="E67" s="93">
        <f>Субсидии!FR395</f>
        <v>37492.743950000004</v>
      </c>
      <c r="F67" s="93">
        <f t="shared" si="0"/>
        <v>36.103794858017217</v>
      </c>
      <c r="G67" s="8"/>
      <c r="H67" s="11"/>
    </row>
    <row r="68" spans="1:10" ht="84" customHeight="1" x14ac:dyDescent="0.2">
      <c r="A68" s="90" t="s">
        <v>706</v>
      </c>
      <c r="B68" s="91" t="s">
        <v>902</v>
      </c>
      <c r="C68" s="102" t="s">
        <v>903</v>
      </c>
      <c r="D68" s="93">
        <f>Субсидии!FT395</f>
        <v>20324.400000000001</v>
      </c>
      <c r="E68" s="93">
        <f>Субсидии!FU395</f>
        <v>7774.6344200000003</v>
      </c>
      <c r="F68" s="93">
        <f t="shared" si="0"/>
        <v>38.252713093621459</v>
      </c>
      <c r="G68" s="8"/>
      <c r="H68" s="11"/>
    </row>
    <row r="69" spans="1:10" ht="52.5" customHeight="1" x14ac:dyDescent="0.2">
      <c r="A69" s="90" t="s">
        <v>707</v>
      </c>
      <c r="B69" s="91" t="s">
        <v>910</v>
      </c>
      <c r="C69" s="102" t="s">
        <v>909</v>
      </c>
      <c r="D69" s="93">
        <f>Субсидии!FW395</f>
        <v>15344.94382</v>
      </c>
      <c r="E69" s="93">
        <f>Субсидии!FX395</f>
        <v>4603.48315</v>
      </c>
      <c r="F69" s="93">
        <f t="shared" si="0"/>
        <v>30.000000026067219</v>
      </c>
      <c r="G69" s="8"/>
      <c r="H69" s="11"/>
    </row>
    <row r="70" spans="1:10" ht="155.25" customHeight="1" x14ac:dyDescent="0.2">
      <c r="A70" s="90" t="s">
        <v>987</v>
      </c>
      <c r="B70" s="91" t="s">
        <v>985</v>
      </c>
      <c r="C70" s="102" t="s">
        <v>986</v>
      </c>
      <c r="D70" s="93">
        <f>Субсидии!FZ395</f>
        <v>1226878.1632699999</v>
      </c>
      <c r="E70" s="93">
        <f>Субсидии!GA395</f>
        <v>0</v>
      </c>
      <c r="F70" s="93">
        <f t="shared" si="0"/>
        <v>0</v>
      </c>
      <c r="G70" s="8"/>
      <c r="H70" s="11"/>
    </row>
    <row r="71" spans="1:10" ht="161.25" customHeight="1" x14ac:dyDescent="0.2">
      <c r="A71" s="90" t="s">
        <v>988</v>
      </c>
      <c r="B71" s="91" t="s">
        <v>990</v>
      </c>
      <c r="C71" s="102" t="s">
        <v>992</v>
      </c>
      <c r="D71" s="93">
        <f>Субсидии!GC395</f>
        <v>1042000</v>
      </c>
      <c r="E71" s="93">
        <f>Субсидии!GD395</f>
        <v>0</v>
      </c>
      <c r="F71" s="93">
        <f t="shared" si="0"/>
        <v>0</v>
      </c>
      <c r="G71" s="8"/>
      <c r="H71" s="11"/>
    </row>
    <row r="72" spans="1:10" ht="81" customHeight="1" x14ac:dyDescent="0.2">
      <c r="A72" s="90" t="s">
        <v>993</v>
      </c>
      <c r="B72" s="91" t="s">
        <v>995</v>
      </c>
      <c r="C72" s="102" t="s">
        <v>997</v>
      </c>
      <c r="D72" s="93">
        <f>Субсидии!GF395</f>
        <v>180659</v>
      </c>
      <c r="E72" s="93">
        <f>Субсидии!GG395</f>
        <v>0</v>
      </c>
      <c r="F72" s="93"/>
      <c r="G72" s="8"/>
      <c r="H72" s="11"/>
    </row>
    <row r="73" spans="1:10" ht="59.25" customHeight="1" x14ac:dyDescent="0.2">
      <c r="A73" s="90" t="s">
        <v>994</v>
      </c>
      <c r="B73" s="91" t="s">
        <v>996</v>
      </c>
      <c r="C73" s="102" t="s">
        <v>1000</v>
      </c>
      <c r="D73" s="93">
        <f>Субсидии!GI395</f>
        <v>22328.7</v>
      </c>
      <c r="E73" s="93">
        <f>Субсидии!GJ395</f>
        <v>0</v>
      </c>
      <c r="F73" s="93"/>
      <c r="G73" s="8"/>
      <c r="H73" s="11"/>
    </row>
    <row r="74" spans="1:10" ht="59.25" customHeight="1" x14ac:dyDescent="0.2">
      <c r="A74" s="90" t="s">
        <v>1001</v>
      </c>
      <c r="B74" s="91" t="s">
        <v>1004</v>
      </c>
      <c r="C74" s="102" t="s">
        <v>1006</v>
      </c>
      <c r="D74" s="93">
        <f>Субсидии!GL395</f>
        <v>84630</v>
      </c>
      <c r="E74" s="93">
        <f>Субсидии!GM395</f>
        <v>0</v>
      </c>
      <c r="F74" s="93"/>
      <c r="G74" s="8"/>
      <c r="H74" s="11"/>
    </row>
    <row r="75" spans="1:10" ht="49.5" customHeight="1" x14ac:dyDescent="0.2">
      <c r="A75" s="90" t="s">
        <v>1002</v>
      </c>
      <c r="B75" s="91" t="s">
        <v>1007</v>
      </c>
      <c r="C75" s="102" t="s">
        <v>1008</v>
      </c>
      <c r="D75" s="93">
        <f>Субсидии!GO395</f>
        <v>2854.3877599999996</v>
      </c>
      <c r="E75" s="93">
        <f>Субсидии!GP395</f>
        <v>0</v>
      </c>
      <c r="F75" s="93"/>
      <c r="G75" s="8"/>
      <c r="H75" s="11"/>
    </row>
    <row r="76" spans="1:10" ht="94.5" customHeight="1" x14ac:dyDescent="0.2">
      <c r="A76" s="90" t="s">
        <v>1003</v>
      </c>
      <c r="B76" s="91" t="s">
        <v>1010</v>
      </c>
      <c r="C76" s="102" t="s">
        <v>1011</v>
      </c>
      <c r="D76" s="93">
        <f>Субсидии!GR395</f>
        <v>100000</v>
      </c>
      <c r="E76" s="93">
        <f>Субсидии!GS395</f>
        <v>0</v>
      </c>
      <c r="F76" s="93"/>
      <c r="G76" s="8"/>
      <c r="H76" s="11"/>
    </row>
    <row r="77" spans="1:10" ht="21" customHeight="1" x14ac:dyDescent="0.25">
      <c r="A77" s="179" t="s">
        <v>44</v>
      </c>
      <c r="B77" s="180" t="s">
        <v>45</v>
      </c>
      <c r="C77" s="181"/>
      <c r="D77" s="182">
        <f>SUM(D78:D98)</f>
        <v>25875446.515439998</v>
      </c>
      <c r="E77" s="182">
        <f>SUM(E78:E98)</f>
        <v>14492877.810039995</v>
      </c>
      <c r="F77" s="182">
        <f t="shared" si="0"/>
        <v>56.010155424340326</v>
      </c>
      <c r="G77" s="5"/>
      <c r="H77" s="5"/>
      <c r="I77" s="6"/>
      <c r="J77" s="6"/>
    </row>
    <row r="78" spans="1:10" s="7" customFormat="1" ht="91.5" customHeight="1" x14ac:dyDescent="0.2">
      <c r="A78" s="78" t="s">
        <v>46</v>
      </c>
      <c r="B78" s="151" t="s">
        <v>146</v>
      </c>
      <c r="C78" s="79" t="s">
        <v>47</v>
      </c>
      <c r="D78" s="80">
        <f>'Субвенции '!E394</f>
        <v>68334.400000000023</v>
      </c>
      <c r="E78" s="80">
        <f>'Субвенции '!F394</f>
        <v>31589.77951</v>
      </c>
      <c r="F78" s="80">
        <f t="shared" si="0"/>
        <v>46.228224013088557</v>
      </c>
      <c r="G78" s="13"/>
      <c r="H78" s="12"/>
    </row>
    <row r="79" spans="1:10" s="7" customFormat="1" ht="105.75" customHeight="1" x14ac:dyDescent="0.2">
      <c r="A79" s="78" t="s">
        <v>48</v>
      </c>
      <c r="B79" s="151" t="s">
        <v>143</v>
      </c>
      <c r="C79" s="79" t="s">
        <v>49</v>
      </c>
      <c r="D79" s="80">
        <f>'Субвенции '!H394</f>
        <v>23274.9</v>
      </c>
      <c r="E79" s="80">
        <f>'Субвенции '!I394</f>
        <v>11175.478379999999</v>
      </c>
      <c r="F79" s="80">
        <f t="shared" si="0"/>
        <v>48.015150999574644</v>
      </c>
      <c r="G79" s="12"/>
      <c r="H79" s="12"/>
    </row>
    <row r="80" spans="1:10" s="7" customFormat="1" ht="95.25" customHeight="1" x14ac:dyDescent="0.2">
      <c r="A80" s="78" t="s">
        <v>50</v>
      </c>
      <c r="B80" s="151" t="s">
        <v>708</v>
      </c>
      <c r="C80" s="79" t="s">
        <v>51</v>
      </c>
      <c r="D80" s="80">
        <f>'Субвенции '!K394</f>
        <v>609609</v>
      </c>
      <c r="E80" s="80">
        <f>'Субвенции '!L394</f>
        <v>254085.20049999998</v>
      </c>
      <c r="F80" s="80">
        <f t="shared" si="0"/>
        <v>41.680027771899688</v>
      </c>
      <c r="G80" s="12"/>
      <c r="H80" s="12"/>
    </row>
    <row r="81" spans="1:9" s="7" customFormat="1" ht="55.5" customHeight="1" x14ac:dyDescent="0.2">
      <c r="A81" s="78" t="s">
        <v>52</v>
      </c>
      <c r="B81" s="151" t="s">
        <v>163</v>
      </c>
      <c r="C81" s="79" t="s">
        <v>53</v>
      </c>
      <c r="D81" s="80">
        <f>'Субвенции '!N394</f>
        <v>6246785.7000000011</v>
      </c>
      <c r="E81" s="80">
        <f>'Субвенции '!O394</f>
        <v>3396986.5036800005</v>
      </c>
      <c r="F81" s="80">
        <f t="shared" si="0"/>
        <v>54.379750912217141</v>
      </c>
      <c r="G81" s="12"/>
      <c r="H81" s="12"/>
    </row>
    <row r="82" spans="1:9" s="7" customFormat="1" ht="88.5" customHeight="1" x14ac:dyDescent="0.2">
      <c r="A82" s="78" t="s">
        <v>54</v>
      </c>
      <c r="B82" s="151" t="s">
        <v>144</v>
      </c>
      <c r="C82" s="79" t="s">
        <v>55</v>
      </c>
      <c r="D82" s="80">
        <f>'Субвенции '!Q394</f>
        <v>351612.2</v>
      </c>
      <c r="E82" s="80">
        <f>'Субвенции '!R394</f>
        <v>142614.25497999997</v>
      </c>
      <c r="F82" s="80">
        <f t="shared" si="0"/>
        <v>40.560098591573315</v>
      </c>
      <c r="G82" s="12"/>
      <c r="H82" s="12"/>
    </row>
    <row r="83" spans="1:9" ht="144" customHeight="1" x14ac:dyDescent="0.2">
      <c r="A83" s="78" t="s">
        <v>56</v>
      </c>
      <c r="B83" s="171" t="s">
        <v>1014</v>
      </c>
      <c r="C83" s="92" t="s">
        <v>57</v>
      </c>
      <c r="D83" s="93">
        <f>'Субвенции '!T394</f>
        <v>18080.600000000002</v>
      </c>
      <c r="E83" s="93">
        <f>'Субвенции '!U394</f>
        <v>8617.4577200000003</v>
      </c>
      <c r="F83" s="93">
        <f t="shared" si="0"/>
        <v>47.661348185347826</v>
      </c>
      <c r="G83" s="8"/>
      <c r="H83" s="8"/>
    </row>
    <row r="84" spans="1:9" s="7" customFormat="1" ht="51.75" customHeight="1" x14ac:dyDescent="0.2">
      <c r="A84" s="90" t="s">
        <v>58</v>
      </c>
      <c r="B84" s="151" t="s">
        <v>165</v>
      </c>
      <c r="C84" s="79" t="s">
        <v>59</v>
      </c>
      <c r="D84" s="80">
        <f>'Субвенции '!W394</f>
        <v>16588991.97425</v>
      </c>
      <c r="E84" s="80">
        <f>'Субвенции '!X394</f>
        <v>9567853.4603699986</v>
      </c>
      <c r="F84" s="80">
        <f t="shared" si="0"/>
        <v>57.675918315118523</v>
      </c>
      <c r="G84" s="12"/>
      <c r="H84" s="12"/>
    </row>
    <row r="85" spans="1:9" s="7" customFormat="1" ht="111" customHeight="1" x14ac:dyDescent="0.2">
      <c r="A85" s="78" t="s">
        <v>60</v>
      </c>
      <c r="B85" s="151" t="s">
        <v>148</v>
      </c>
      <c r="C85" s="173" t="s">
        <v>150</v>
      </c>
      <c r="D85" s="80">
        <f>'Субвенции '!Z394</f>
        <v>92190.800000000017</v>
      </c>
      <c r="E85" s="80">
        <f>'Субвенции '!AA394</f>
        <v>41153.828500000003</v>
      </c>
      <c r="F85" s="80">
        <f t="shared" si="0"/>
        <v>44.639843129683214</v>
      </c>
      <c r="G85" s="12"/>
      <c r="H85" s="12"/>
    </row>
    <row r="86" spans="1:9" s="7" customFormat="1" ht="102.75" customHeight="1" x14ac:dyDescent="0.2">
      <c r="A86" s="78" t="s">
        <v>61</v>
      </c>
      <c r="B86" s="151" t="s">
        <v>151</v>
      </c>
      <c r="C86" s="79" t="s">
        <v>62</v>
      </c>
      <c r="D86" s="80">
        <f>'Субвенции '!AC394</f>
        <v>2022.9999999999998</v>
      </c>
      <c r="E86" s="80">
        <f>'Субвенции '!AD394</f>
        <v>155.88886000000002</v>
      </c>
      <c r="F86" s="80">
        <f t="shared" si="0"/>
        <v>7.7058260009886332</v>
      </c>
      <c r="G86" s="12"/>
      <c r="H86" s="12"/>
    </row>
    <row r="87" spans="1:9" s="7" customFormat="1" ht="78" customHeight="1" x14ac:dyDescent="0.2">
      <c r="A87" s="78" t="s">
        <v>63</v>
      </c>
      <c r="B87" s="151" t="s">
        <v>137</v>
      </c>
      <c r="C87" s="79" t="s">
        <v>64</v>
      </c>
      <c r="D87" s="80">
        <f>'Субвенции '!AF394</f>
        <v>70572</v>
      </c>
      <c r="E87" s="80">
        <f>'Субвенции '!AG394</f>
        <v>31410.760139999999</v>
      </c>
      <c r="F87" s="80">
        <f t="shared" si="0"/>
        <v>44.508813892195207</v>
      </c>
      <c r="G87" s="12"/>
      <c r="H87" s="12"/>
    </row>
    <row r="88" spans="1:9" s="7" customFormat="1" ht="67.5" customHeight="1" x14ac:dyDescent="0.2">
      <c r="A88" s="78" t="s">
        <v>65</v>
      </c>
      <c r="B88" s="151" t="s">
        <v>139</v>
      </c>
      <c r="C88" s="79" t="s">
        <v>141</v>
      </c>
      <c r="D88" s="80">
        <f>'Субвенции '!AI394</f>
        <v>470449.69999999995</v>
      </c>
      <c r="E88" s="80">
        <f>'Субвенции '!AJ394</f>
        <v>263707.51778999995</v>
      </c>
      <c r="F88" s="80">
        <f t="shared" si="0"/>
        <v>56.054349230108983</v>
      </c>
      <c r="G88" s="12"/>
      <c r="H88" s="12"/>
    </row>
    <row r="89" spans="1:9" s="7" customFormat="1" ht="72.75" customHeight="1" x14ac:dyDescent="0.2">
      <c r="A89" s="78" t="s">
        <v>68</v>
      </c>
      <c r="B89" s="151" t="s">
        <v>158</v>
      </c>
      <c r="C89" s="173" t="s">
        <v>67</v>
      </c>
      <c r="D89" s="80">
        <f>'Субвенции '!AL394</f>
        <v>40688</v>
      </c>
      <c r="E89" s="80">
        <f>'Субвенции '!AM394</f>
        <v>17544.343469999996</v>
      </c>
      <c r="F89" s="80">
        <f t="shared" si="0"/>
        <v>43.119208292371205</v>
      </c>
      <c r="G89" s="12"/>
      <c r="H89" s="12"/>
    </row>
    <row r="90" spans="1:9" s="7" customFormat="1" ht="90.75" customHeight="1" x14ac:dyDescent="0.2">
      <c r="A90" s="78" t="s">
        <v>66</v>
      </c>
      <c r="B90" s="151" t="s">
        <v>160</v>
      </c>
      <c r="C90" s="173" t="s">
        <v>69</v>
      </c>
      <c r="D90" s="80">
        <f>'Субвенции '!AO394</f>
        <v>21725.499999999996</v>
      </c>
      <c r="E90" s="80">
        <f>'Субвенции '!AP394</f>
        <v>8453.8258300000016</v>
      </c>
      <c r="F90" s="80">
        <f t="shared" si="0"/>
        <v>38.911996639893225</v>
      </c>
      <c r="G90" s="12"/>
      <c r="H90" s="12"/>
    </row>
    <row r="91" spans="1:9" s="7" customFormat="1" ht="42.75" customHeight="1" x14ac:dyDescent="0.2">
      <c r="A91" s="78" t="s">
        <v>68</v>
      </c>
      <c r="B91" s="151" t="s">
        <v>605</v>
      </c>
      <c r="C91" s="79" t="s">
        <v>71</v>
      </c>
      <c r="D91" s="80">
        <f>'Субвенции '!AR394</f>
        <v>84853.81</v>
      </c>
      <c r="E91" s="80">
        <f>'Субвенции '!AS394</f>
        <v>42424.2</v>
      </c>
      <c r="F91" s="80">
        <f t="shared" si="0"/>
        <v>49.996812164356555</v>
      </c>
      <c r="G91" s="12"/>
      <c r="H91" s="12"/>
    </row>
    <row r="92" spans="1:9" s="7" customFormat="1" ht="122.25" customHeight="1" x14ac:dyDescent="0.2">
      <c r="A92" s="78" t="s">
        <v>70</v>
      </c>
      <c r="B92" s="151" t="s">
        <v>709</v>
      </c>
      <c r="C92" s="79" t="s">
        <v>162</v>
      </c>
      <c r="D92" s="80">
        <f>'Субвенции '!AU394</f>
        <v>24980.7</v>
      </c>
      <c r="E92" s="80">
        <f>'Субвенции '!AV394</f>
        <v>10404.825850000001</v>
      </c>
      <c r="F92" s="80">
        <f t="shared" si="0"/>
        <v>41.651458325827541</v>
      </c>
      <c r="G92" s="12"/>
      <c r="H92" s="12"/>
    </row>
    <row r="93" spans="1:9" ht="59.25" customHeight="1" x14ac:dyDescent="0.25">
      <c r="A93" s="78" t="s">
        <v>72</v>
      </c>
      <c r="B93" s="91" t="s">
        <v>714</v>
      </c>
      <c r="C93" s="92" t="s">
        <v>74</v>
      </c>
      <c r="D93" s="93">
        <f>'Субвенции '!AX394</f>
        <v>58268.399999999994</v>
      </c>
      <c r="E93" s="93">
        <f>'Субвенции '!AY394</f>
        <v>23520.810670000003</v>
      </c>
      <c r="F93" s="93">
        <f t="shared" si="0"/>
        <v>40.366323204344049</v>
      </c>
      <c r="G93" s="5"/>
      <c r="H93" s="10"/>
      <c r="I93" s="6"/>
    </row>
    <row r="94" spans="1:9" ht="57.75" customHeight="1" x14ac:dyDescent="0.2">
      <c r="A94" s="90" t="s">
        <v>73</v>
      </c>
      <c r="B94" s="171" t="s">
        <v>177</v>
      </c>
      <c r="C94" s="92" t="s">
        <v>179</v>
      </c>
      <c r="D94" s="93">
        <f>'Субвенции '!BA394</f>
        <v>1024790.2311900001</v>
      </c>
      <c r="E94" s="93">
        <f>'Субвенции '!BB394</f>
        <v>615226.60182999994</v>
      </c>
      <c r="F94" s="93">
        <f t="shared" ref="F94:F123" si="1">E94/D94*100</f>
        <v>60.034393684216781</v>
      </c>
      <c r="G94" s="8"/>
      <c r="H94" s="8"/>
    </row>
    <row r="95" spans="1:9" ht="81" customHeight="1" x14ac:dyDescent="0.2">
      <c r="A95" s="78" t="s">
        <v>75</v>
      </c>
      <c r="B95" s="171" t="s">
        <v>175</v>
      </c>
      <c r="C95" s="92" t="s">
        <v>176</v>
      </c>
      <c r="D95" s="93">
        <f>'Субвенции '!BD394</f>
        <v>65568.600000000006</v>
      </c>
      <c r="E95" s="93">
        <f>'Субвенции '!BE394</f>
        <v>22189.34779</v>
      </c>
      <c r="F95" s="93">
        <f t="shared" si="1"/>
        <v>33.841423776014736</v>
      </c>
      <c r="G95" s="8"/>
      <c r="H95" s="8"/>
    </row>
    <row r="96" spans="1:9" ht="81" customHeight="1" x14ac:dyDescent="0.2">
      <c r="A96" s="78" t="s">
        <v>76</v>
      </c>
      <c r="B96" s="171" t="s">
        <v>610</v>
      </c>
      <c r="C96" s="92" t="s">
        <v>611</v>
      </c>
      <c r="D96" s="93">
        <f>'Субвенции '!BG394</f>
        <v>240.10000000000002</v>
      </c>
      <c r="E96" s="93">
        <f>'Субвенции '!BH394</f>
        <v>85.127929999999992</v>
      </c>
      <c r="F96" s="93">
        <f t="shared" si="1"/>
        <v>35.455197834235733</v>
      </c>
      <c r="G96" s="8"/>
      <c r="H96" s="8"/>
    </row>
    <row r="97" spans="1:8" ht="96" customHeight="1" x14ac:dyDescent="0.2">
      <c r="A97" s="90" t="s">
        <v>77</v>
      </c>
      <c r="B97" s="171" t="s">
        <v>711</v>
      </c>
      <c r="C97" s="92" t="s">
        <v>712</v>
      </c>
      <c r="D97" s="93">
        <f>'Субвенции '!BJ394</f>
        <v>4463.3999999999996</v>
      </c>
      <c r="E97" s="93">
        <f>'Субвенции '!BK394</f>
        <v>1952.9818399999999</v>
      </c>
      <c r="F97" s="93">
        <f t="shared" si="1"/>
        <v>43.75547430210154</v>
      </c>
      <c r="G97" s="8"/>
      <c r="H97" s="8"/>
    </row>
    <row r="98" spans="1:8" ht="126.75" customHeight="1" x14ac:dyDescent="0.2">
      <c r="A98" s="90" t="s">
        <v>78</v>
      </c>
      <c r="B98" s="171" t="s">
        <v>837</v>
      </c>
      <c r="C98" s="92" t="s">
        <v>838</v>
      </c>
      <c r="D98" s="93">
        <f>'Субвенции '!BM394</f>
        <v>7943.5</v>
      </c>
      <c r="E98" s="93">
        <f>'Субвенции '!BN394</f>
        <v>1725.6143999999999</v>
      </c>
      <c r="F98" s="93">
        <f t="shared" si="1"/>
        <v>21.723602945804746</v>
      </c>
      <c r="G98" s="8"/>
      <c r="H98" s="8"/>
    </row>
    <row r="99" spans="1:8" ht="24" customHeight="1" x14ac:dyDescent="0.25">
      <c r="A99" s="283" t="s">
        <v>79</v>
      </c>
      <c r="B99" s="284" t="s">
        <v>80</v>
      </c>
      <c r="C99" s="285"/>
      <c r="D99" s="287">
        <f>SUM(D100:D151)</f>
        <v>4218212.6470300006</v>
      </c>
      <c r="E99" s="287">
        <f>SUM(E100:E151)</f>
        <v>2332198.8569799997</v>
      </c>
      <c r="F99" s="286">
        <f t="shared" si="1"/>
        <v>55.28879295883948</v>
      </c>
      <c r="G99" s="5"/>
      <c r="H99" s="5"/>
    </row>
    <row r="100" spans="1:8" s="7" customFormat="1" ht="59.25" customHeight="1" x14ac:dyDescent="0.2">
      <c r="A100" s="78" t="s">
        <v>81</v>
      </c>
      <c r="B100" s="82" t="s">
        <v>607</v>
      </c>
      <c r="C100" s="79" t="s">
        <v>83</v>
      </c>
      <c r="D100" s="93">
        <f>Иные!E188</f>
        <v>100000</v>
      </c>
      <c r="E100" s="93">
        <f>Иные!F188</f>
        <v>71596.117239999992</v>
      </c>
      <c r="F100" s="93">
        <f t="shared" si="1"/>
        <v>71.596117239999984</v>
      </c>
      <c r="G100" s="12"/>
      <c r="H100" s="12"/>
    </row>
    <row r="101" spans="1:8" ht="68.25" customHeight="1" x14ac:dyDescent="0.2">
      <c r="A101" s="90" t="s">
        <v>82</v>
      </c>
      <c r="B101" s="91" t="s">
        <v>930</v>
      </c>
      <c r="C101" s="102" t="s">
        <v>181</v>
      </c>
      <c r="D101" s="183">
        <f>Иные!H188</f>
        <v>660000</v>
      </c>
      <c r="E101" s="183">
        <f>Иные!I188</f>
        <v>562645.54501</v>
      </c>
      <c r="F101" s="93">
        <f t="shared" si="1"/>
        <v>85.249325001515146</v>
      </c>
      <c r="G101" s="8"/>
      <c r="H101" s="8"/>
    </row>
    <row r="102" spans="1:8" ht="72.75" customHeight="1" x14ac:dyDescent="0.2">
      <c r="A102" s="90" t="s">
        <v>84</v>
      </c>
      <c r="B102" s="91" t="s">
        <v>926</v>
      </c>
      <c r="C102" s="102" t="s">
        <v>184</v>
      </c>
      <c r="D102" s="183">
        <f>Иные!K188</f>
        <v>29814.800000000003</v>
      </c>
      <c r="E102" s="183">
        <f>Иные!L188</f>
        <v>20114.357949999998</v>
      </c>
      <c r="F102" s="93">
        <f t="shared" si="1"/>
        <v>67.464339690355118</v>
      </c>
      <c r="G102" s="8"/>
      <c r="H102" s="10"/>
    </row>
    <row r="103" spans="1:8" ht="57.75" customHeight="1" x14ac:dyDescent="0.2">
      <c r="A103" s="90" t="s">
        <v>85</v>
      </c>
      <c r="B103" s="91" t="s">
        <v>719</v>
      </c>
      <c r="C103" s="102" t="s">
        <v>720</v>
      </c>
      <c r="D103" s="183">
        <f>Иные!N188</f>
        <v>85217</v>
      </c>
      <c r="E103" s="183">
        <f>Иные!O188</f>
        <v>42399.33814</v>
      </c>
      <c r="F103" s="93">
        <f t="shared" si="1"/>
        <v>49.754553833155356</v>
      </c>
      <c r="G103" s="8"/>
      <c r="H103" s="8"/>
    </row>
    <row r="104" spans="1:8" ht="57.75" customHeight="1" x14ac:dyDescent="0.2">
      <c r="A104" s="90" t="s">
        <v>86</v>
      </c>
      <c r="B104" s="91" t="s">
        <v>725</v>
      </c>
      <c r="C104" s="102" t="s">
        <v>723</v>
      </c>
      <c r="D104" s="183">
        <f>Иные!Q188</f>
        <v>254237.7</v>
      </c>
      <c r="E104" s="183">
        <f>Иные!R188</f>
        <v>112948.22214</v>
      </c>
      <c r="F104" s="93">
        <f t="shared" si="1"/>
        <v>44.42622873790944</v>
      </c>
      <c r="G104" s="8"/>
      <c r="H104" s="8"/>
    </row>
    <row r="105" spans="1:8" ht="57.75" customHeight="1" x14ac:dyDescent="0.2">
      <c r="A105" s="90" t="s">
        <v>167</v>
      </c>
      <c r="B105" s="91" t="s">
        <v>726</v>
      </c>
      <c r="C105" s="102" t="s">
        <v>724</v>
      </c>
      <c r="D105" s="183">
        <f>Иные!T188</f>
        <v>56460</v>
      </c>
      <c r="E105" s="183">
        <f>Иные!U188</f>
        <v>30363.268690000004</v>
      </c>
      <c r="F105" s="93">
        <f t="shared" si="1"/>
        <v>53.778371749911443</v>
      </c>
      <c r="G105" s="8"/>
      <c r="H105" s="8"/>
    </row>
    <row r="106" spans="1:8" ht="57.75" customHeight="1" x14ac:dyDescent="0.2">
      <c r="A106" s="90" t="s">
        <v>168</v>
      </c>
      <c r="B106" s="91" t="s">
        <v>728</v>
      </c>
      <c r="C106" s="102" t="s">
        <v>729</v>
      </c>
      <c r="D106" s="183">
        <f>Иные!W188</f>
        <v>17936</v>
      </c>
      <c r="E106" s="183">
        <f>Иные!X188</f>
        <v>12434.70665</v>
      </c>
      <c r="F106" s="93">
        <f t="shared" si="1"/>
        <v>69.328203891614621</v>
      </c>
      <c r="G106" s="8"/>
      <c r="H106" s="8"/>
    </row>
    <row r="107" spans="1:8" ht="67.5" customHeight="1" x14ac:dyDescent="0.2">
      <c r="A107" s="90" t="s">
        <v>87</v>
      </c>
      <c r="B107" s="91" t="s">
        <v>196</v>
      </c>
      <c r="C107" s="102" t="s">
        <v>609</v>
      </c>
      <c r="D107" s="183">
        <f>Иные!Z188</f>
        <v>29600</v>
      </c>
      <c r="E107" s="183">
        <f>Иные!AA188</f>
        <v>28688.749789999998</v>
      </c>
      <c r="F107" s="93">
        <f t="shared" si="1"/>
        <v>96.921451993243238</v>
      </c>
      <c r="G107" s="8"/>
      <c r="H107" s="8"/>
    </row>
    <row r="108" spans="1:8" ht="45.75" customHeight="1" x14ac:dyDescent="0.2">
      <c r="A108" s="90" t="s">
        <v>88</v>
      </c>
      <c r="B108" s="91" t="s">
        <v>716</v>
      </c>
      <c r="C108" s="102" t="s">
        <v>717</v>
      </c>
      <c r="D108" s="183">
        <f>Иные!AC188</f>
        <v>175411.4</v>
      </c>
      <c r="E108" s="183">
        <f>Иные!AD188</f>
        <v>142426.698</v>
      </c>
      <c r="F108" s="93">
        <f t="shared" si="1"/>
        <v>81.195804833665321</v>
      </c>
      <c r="G108" s="8"/>
      <c r="H108" s="8"/>
    </row>
    <row r="109" spans="1:8" ht="37.5" customHeight="1" x14ac:dyDescent="0.2">
      <c r="A109" s="90" t="s">
        <v>89</v>
      </c>
      <c r="B109" s="91" t="s">
        <v>928</v>
      </c>
      <c r="C109" s="102" t="s">
        <v>731</v>
      </c>
      <c r="D109" s="183">
        <f>Иные!AF188</f>
        <v>5000</v>
      </c>
      <c r="E109" s="183">
        <f>Иные!AG188</f>
        <v>5000</v>
      </c>
      <c r="F109" s="93">
        <f t="shared" si="1"/>
        <v>100</v>
      </c>
      <c r="G109" s="8"/>
      <c r="H109" s="8"/>
    </row>
    <row r="110" spans="1:8" ht="57.75" customHeight="1" x14ac:dyDescent="0.2">
      <c r="A110" s="90" t="s">
        <v>182</v>
      </c>
      <c r="B110" s="91" t="s">
        <v>732</v>
      </c>
      <c r="C110" s="102" t="s">
        <v>733</v>
      </c>
      <c r="D110" s="183">
        <f>Иные!AI188</f>
        <v>254179.59786000001</v>
      </c>
      <c r="E110" s="183">
        <f>Иные!AJ188</f>
        <v>104376.75482999999</v>
      </c>
      <c r="F110" s="93">
        <f t="shared" si="1"/>
        <v>41.064174980515091</v>
      </c>
      <c r="G110" s="8"/>
      <c r="H110" s="8"/>
    </row>
    <row r="111" spans="1:8" ht="69" customHeight="1" x14ac:dyDescent="0.2">
      <c r="A111" s="90" t="s">
        <v>183</v>
      </c>
      <c r="B111" s="91" t="s">
        <v>735</v>
      </c>
      <c r="C111" s="102" t="s">
        <v>736</v>
      </c>
      <c r="D111" s="183">
        <f>Иные!AL188</f>
        <v>310000</v>
      </c>
      <c r="E111" s="183">
        <f>Иные!AM188</f>
        <v>310000</v>
      </c>
      <c r="F111" s="93">
        <f t="shared" si="1"/>
        <v>100</v>
      </c>
      <c r="G111" s="8"/>
      <c r="H111" s="8"/>
    </row>
    <row r="112" spans="1:8" ht="47.25" customHeight="1" x14ac:dyDescent="0.2">
      <c r="A112" s="90" t="s">
        <v>186</v>
      </c>
      <c r="B112" s="91" t="s">
        <v>739</v>
      </c>
      <c r="C112" s="102" t="s">
        <v>750</v>
      </c>
      <c r="D112" s="183">
        <f>Иные!AO188</f>
        <v>228925.07465</v>
      </c>
      <c r="E112" s="183">
        <f>Иные!AP188</f>
        <v>64398.971039999997</v>
      </c>
      <c r="F112" s="93">
        <f t="shared" si="1"/>
        <v>28.131025462570484</v>
      </c>
      <c r="G112" s="8"/>
      <c r="H112" s="8"/>
    </row>
    <row r="113" spans="1:11" ht="60" customHeight="1" x14ac:dyDescent="0.2">
      <c r="A113" s="90" t="s">
        <v>187</v>
      </c>
      <c r="B113" s="91" t="s">
        <v>1020</v>
      </c>
      <c r="C113" s="102" t="s">
        <v>753</v>
      </c>
      <c r="D113" s="183">
        <f>Иные!AR188</f>
        <v>365</v>
      </c>
      <c r="E113" s="183">
        <f>Иные!AS188</f>
        <v>365</v>
      </c>
      <c r="F113" s="93">
        <f t="shared" si="1"/>
        <v>100</v>
      </c>
      <c r="G113" s="8"/>
      <c r="H113" s="8"/>
    </row>
    <row r="114" spans="1:11" ht="44.25" customHeight="1" x14ac:dyDescent="0.2">
      <c r="A114" s="90" t="s">
        <v>188</v>
      </c>
      <c r="B114" s="91" t="s">
        <v>756</v>
      </c>
      <c r="C114" s="102" t="s">
        <v>757</v>
      </c>
      <c r="D114" s="183">
        <f>Иные!AU188</f>
        <v>52032</v>
      </c>
      <c r="E114" s="183">
        <f>Иные!AV188</f>
        <v>42000</v>
      </c>
      <c r="F114" s="93">
        <f t="shared" si="1"/>
        <v>80.719557195571952</v>
      </c>
      <c r="G114" s="8"/>
      <c r="H114" s="8"/>
    </row>
    <row r="115" spans="1:11" ht="65.25" customHeight="1" x14ac:dyDescent="0.35">
      <c r="A115" s="90" t="s">
        <v>189</v>
      </c>
      <c r="B115" s="91" t="s">
        <v>1022</v>
      </c>
      <c r="C115" s="102" t="s">
        <v>759</v>
      </c>
      <c r="D115" s="183">
        <f>Иные!AX188</f>
        <v>4150</v>
      </c>
      <c r="E115" s="183">
        <f>Иные!AY188</f>
        <v>4150</v>
      </c>
      <c r="F115" s="93">
        <f t="shared" si="1"/>
        <v>100</v>
      </c>
      <c r="G115" s="8"/>
      <c r="H115" s="85"/>
      <c r="K115" s="85"/>
    </row>
    <row r="116" spans="1:11" ht="69.75" customHeight="1" x14ac:dyDescent="0.2">
      <c r="A116" s="90" t="s">
        <v>190</v>
      </c>
      <c r="B116" s="91" t="s">
        <v>841</v>
      </c>
      <c r="C116" s="102" t="s">
        <v>842</v>
      </c>
      <c r="D116" s="183">
        <f>Иные!BA188</f>
        <v>679463.3</v>
      </c>
      <c r="E116" s="183">
        <f>Иные!BB188</f>
        <v>271748.28638999996</v>
      </c>
      <c r="F116" s="93">
        <f t="shared" si="1"/>
        <v>39.994549579057463</v>
      </c>
      <c r="G116" s="8"/>
      <c r="H116" s="8"/>
    </row>
    <row r="117" spans="1:11" ht="61.5" customHeight="1" x14ac:dyDescent="0.2">
      <c r="A117" s="90" t="s">
        <v>191</v>
      </c>
      <c r="B117" s="91" t="s">
        <v>844</v>
      </c>
      <c r="C117" s="102" t="s">
        <v>845</v>
      </c>
      <c r="D117" s="183">
        <f>Иные!BD188</f>
        <v>44000</v>
      </c>
      <c r="E117" s="183">
        <f>Иные!BE188</f>
        <v>0</v>
      </c>
      <c r="F117" s="93">
        <f t="shared" si="1"/>
        <v>0</v>
      </c>
      <c r="G117" s="8"/>
      <c r="H117" s="8"/>
    </row>
    <row r="118" spans="1:11" ht="61.5" customHeight="1" x14ac:dyDescent="0.2">
      <c r="A118" s="90" t="s">
        <v>192</v>
      </c>
      <c r="B118" s="91" t="s">
        <v>847</v>
      </c>
      <c r="C118" s="102" t="s">
        <v>848</v>
      </c>
      <c r="D118" s="183">
        <f>Иные!BG188</f>
        <v>80000</v>
      </c>
      <c r="E118" s="183">
        <f>Иные!BH188</f>
        <v>61675.518520000005</v>
      </c>
      <c r="F118" s="93">
        <f t="shared" si="1"/>
        <v>77.094398150000004</v>
      </c>
      <c r="G118" s="8"/>
      <c r="H118" s="8"/>
    </row>
    <row r="119" spans="1:11" ht="70.5" customHeight="1" x14ac:dyDescent="0.2">
      <c r="A119" s="90" t="s">
        <v>193</v>
      </c>
      <c r="B119" s="91" t="s">
        <v>932</v>
      </c>
      <c r="C119" s="102" t="s">
        <v>933</v>
      </c>
      <c r="D119" s="183">
        <f>Иные!BJ188</f>
        <v>212066.63455999998</v>
      </c>
      <c r="E119" s="183">
        <f>Иные!BK188</f>
        <v>118725.81548999999</v>
      </c>
      <c r="F119" s="93">
        <f t="shared" si="1"/>
        <v>55.985146242516961</v>
      </c>
      <c r="G119" s="8"/>
      <c r="H119" s="8"/>
    </row>
    <row r="120" spans="1:11" ht="41.25" customHeight="1" x14ac:dyDescent="0.2">
      <c r="A120" s="90" t="s">
        <v>194</v>
      </c>
      <c r="B120" s="91" t="s">
        <v>1016</v>
      </c>
      <c r="C120" s="102" t="s">
        <v>959</v>
      </c>
      <c r="D120" s="183">
        <f>Иные!BM188</f>
        <v>225</v>
      </c>
      <c r="E120" s="183">
        <f>Иные!BN188</f>
        <v>225</v>
      </c>
      <c r="F120" s="93">
        <f t="shared" si="1"/>
        <v>100</v>
      </c>
      <c r="G120" s="8"/>
      <c r="H120" s="8"/>
    </row>
    <row r="121" spans="1:11" ht="57" customHeight="1" x14ac:dyDescent="0.2">
      <c r="A121" s="90" t="s">
        <v>743</v>
      </c>
      <c r="B121" s="91" t="s">
        <v>1019</v>
      </c>
      <c r="C121" s="102" t="s">
        <v>962</v>
      </c>
      <c r="D121" s="183">
        <f>Иные!BP188</f>
        <v>100</v>
      </c>
      <c r="E121" s="183">
        <f>Иные!BQ188</f>
        <v>100</v>
      </c>
      <c r="F121" s="93">
        <f t="shared" si="1"/>
        <v>100</v>
      </c>
      <c r="G121" s="8"/>
      <c r="H121" s="8"/>
    </row>
    <row r="122" spans="1:11" ht="76.5" customHeight="1" x14ac:dyDescent="0.2">
      <c r="A122" s="90" t="s">
        <v>744</v>
      </c>
      <c r="B122" s="91" t="s">
        <v>935</v>
      </c>
      <c r="C122" s="102" t="s">
        <v>936</v>
      </c>
      <c r="D122" s="183">
        <f>Иные!BS188</f>
        <v>100000</v>
      </c>
      <c r="E122" s="183">
        <f>Иные!BT188</f>
        <v>31867.899999999998</v>
      </c>
      <c r="F122" s="93">
        <f t="shared" si="1"/>
        <v>31.867899999999999</v>
      </c>
      <c r="G122" s="8"/>
      <c r="H122" s="8"/>
    </row>
    <row r="123" spans="1:11" ht="69.75" customHeight="1" x14ac:dyDescent="0.2">
      <c r="A123" s="90" t="s">
        <v>745</v>
      </c>
      <c r="B123" s="91" t="s">
        <v>938</v>
      </c>
      <c r="C123" s="102" t="s">
        <v>939</v>
      </c>
      <c r="D123" s="183">
        <f>Иные!BV188</f>
        <v>53400</v>
      </c>
      <c r="E123" s="183">
        <f>Иные!BW188</f>
        <v>0</v>
      </c>
      <c r="F123" s="93">
        <f t="shared" si="1"/>
        <v>0</v>
      </c>
      <c r="G123" s="8"/>
      <c r="H123" s="8"/>
    </row>
    <row r="124" spans="1:11" ht="71.25" customHeight="1" x14ac:dyDescent="0.2">
      <c r="A124" s="90" t="s">
        <v>746</v>
      </c>
      <c r="B124" s="91" t="s">
        <v>941</v>
      </c>
      <c r="C124" s="102" t="s">
        <v>943</v>
      </c>
      <c r="D124" s="183">
        <f>Иные!BY188</f>
        <v>46600</v>
      </c>
      <c r="E124" s="183">
        <f>Иные!BZ188</f>
        <v>0</v>
      </c>
      <c r="F124" s="93">
        <f t="shared" ref="F124:F150" si="2">E124/D124*100</f>
        <v>0</v>
      </c>
      <c r="G124" s="8"/>
      <c r="H124" s="8"/>
    </row>
    <row r="125" spans="1:11" ht="59.25" customHeight="1" x14ac:dyDescent="0.2">
      <c r="A125" s="90" t="s">
        <v>747</v>
      </c>
      <c r="B125" s="91" t="s">
        <v>944</v>
      </c>
      <c r="C125" s="102" t="s">
        <v>945</v>
      </c>
      <c r="D125" s="183">
        <f>Иные!CB188</f>
        <v>107669.5</v>
      </c>
      <c r="E125" s="183">
        <f>Иные!CC188</f>
        <v>42807.317019999995</v>
      </c>
      <c r="F125" s="93">
        <f t="shared" si="2"/>
        <v>39.758071710187188</v>
      </c>
      <c r="G125" s="8"/>
      <c r="H125" s="8"/>
    </row>
    <row r="126" spans="1:11" ht="56.25" customHeight="1" x14ac:dyDescent="0.2">
      <c r="A126" s="90" t="s">
        <v>748</v>
      </c>
      <c r="B126" s="91" t="s">
        <v>948</v>
      </c>
      <c r="C126" s="102" t="s">
        <v>947</v>
      </c>
      <c r="D126" s="183">
        <f>Иные!CE188</f>
        <v>150150.99259000001</v>
      </c>
      <c r="E126" s="183">
        <f>Иные!CF188</f>
        <v>113571.06067000001</v>
      </c>
      <c r="F126" s="93">
        <f t="shared" si="2"/>
        <v>75.637902028470378</v>
      </c>
      <c r="G126" s="8"/>
      <c r="H126" s="8"/>
    </row>
    <row r="127" spans="1:11" ht="89.25" customHeight="1" x14ac:dyDescent="0.2">
      <c r="A127" s="90" t="s">
        <v>749</v>
      </c>
      <c r="B127" s="91" t="s">
        <v>951</v>
      </c>
      <c r="C127" s="102" t="s">
        <v>950</v>
      </c>
      <c r="D127" s="183">
        <f>Иные!CH188</f>
        <v>3000</v>
      </c>
      <c r="E127" s="183">
        <f>Иные!CI188</f>
        <v>0</v>
      </c>
      <c r="F127" s="93">
        <f t="shared" si="2"/>
        <v>0</v>
      </c>
      <c r="G127" s="8"/>
      <c r="H127" s="8"/>
    </row>
    <row r="128" spans="1:11" ht="72.75" customHeight="1" x14ac:dyDescent="0.2">
      <c r="A128" s="90" t="s">
        <v>751</v>
      </c>
      <c r="B128" s="91" t="s">
        <v>954</v>
      </c>
      <c r="C128" s="102" t="s">
        <v>953</v>
      </c>
      <c r="D128" s="183">
        <f>Иные!CK188</f>
        <v>60128.98</v>
      </c>
      <c r="E128" s="183">
        <f>Иные!CL188</f>
        <v>0</v>
      </c>
      <c r="F128" s="93">
        <f t="shared" si="2"/>
        <v>0</v>
      </c>
      <c r="G128" s="8"/>
      <c r="H128" s="8"/>
    </row>
    <row r="129" spans="1:8" ht="49.5" customHeight="1" x14ac:dyDescent="0.2">
      <c r="A129" s="90" t="s">
        <v>752</v>
      </c>
      <c r="B129" s="91" t="s">
        <v>957</v>
      </c>
      <c r="C129" s="102" t="s">
        <v>956</v>
      </c>
      <c r="D129" s="183">
        <f>Иные!CN188</f>
        <v>150000</v>
      </c>
      <c r="E129" s="183">
        <f>Иные!CO188</f>
        <v>0</v>
      </c>
      <c r="F129" s="93">
        <f t="shared" si="2"/>
        <v>0</v>
      </c>
      <c r="G129" s="8"/>
      <c r="H129" s="8"/>
    </row>
    <row r="130" spans="1:8" ht="49.5" customHeight="1" x14ac:dyDescent="0.2">
      <c r="A130" s="90" t="s">
        <v>1026</v>
      </c>
      <c r="B130" s="91" t="s">
        <v>1025</v>
      </c>
      <c r="C130" s="102" t="s">
        <v>1030</v>
      </c>
      <c r="D130" s="183">
        <f>Иные!CQ188</f>
        <v>50000</v>
      </c>
      <c r="E130" s="183">
        <f>Иные!CR188</f>
        <v>15000</v>
      </c>
      <c r="F130" s="93">
        <f t="shared" si="2"/>
        <v>30</v>
      </c>
      <c r="G130" s="8"/>
      <c r="H130" s="8"/>
    </row>
    <row r="131" spans="1:8" ht="49.5" customHeight="1" x14ac:dyDescent="0.2">
      <c r="A131" s="90" t="s">
        <v>1027</v>
      </c>
      <c r="B131" s="91" t="s">
        <v>1033</v>
      </c>
      <c r="C131" s="102" t="s">
        <v>1032</v>
      </c>
      <c r="D131" s="183">
        <f>Иные!CT188</f>
        <v>71824.399999999994</v>
      </c>
      <c r="E131" s="183">
        <f>Иные!CU188</f>
        <v>40000</v>
      </c>
      <c r="F131" s="93">
        <f t="shared" si="2"/>
        <v>55.691380645017574</v>
      </c>
      <c r="G131" s="8"/>
      <c r="H131" s="8"/>
    </row>
    <row r="132" spans="1:8" ht="66" customHeight="1" x14ac:dyDescent="0.2">
      <c r="A132" s="90" t="s">
        <v>1028</v>
      </c>
      <c r="B132" s="91" t="s">
        <v>1036</v>
      </c>
      <c r="C132" s="102" t="s">
        <v>1035</v>
      </c>
      <c r="D132" s="183">
        <f>Иные!CW188</f>
        <v>10901.846890000001</v>
      </c>
      <c r="E132" s="183">
        <f>Иные!CX188</f>
        <v>0</v>
      </c>
      <c r="F132" s="93">
        <f t="shared" si="2"/>
        <v>0</v>
      </c>
      <c r="G132" s="8"/>
      <c r="H132" s="8"/>
    </row>
    <row r="133" spans="1:8" ht="49.5" customHeight="1" x14ac:dyDescent="0.2">
      <c r="A133" s="90" t="s">
        <v>1029</v>
      </c>
      <c r="B133" s="91" t="s">
        <v>1039</v>
      </c>
      <c r="C133" s="102" t="s">
        <v>1040</v>
      </c>
      <c r="D133" s="183">
        <f>Иные!CZ188</f>
        <v>4600</v>
      </c>
      <c r="E133" s="183">
        <f>Иные!DA188</f>
        <v>0</v>
      </c>
      <c r="F133" s="93">
        <f t="shared" si="2"/>
        <v>0</v>
      </c>
      <c r="G133" s="8"/>
      <c r="H133" s="8"/>
    </row>
    <row r="134" spans="1:8" ht="49.5" customHeight="1" x14ac:dyDescent="0.2">
      <c r="A134" s="90" t="s">
        <v>1041</v>
      </c>
      <c r="B134" s="91" t="s">
        <v>1047</v>
      </c>
      <c r="C134" s="102" t="s">
        <v>1048</v>
      </c>
      <c r="D134" s="183">
        <f>Иные!DC188</f>
        <v>636.29999999999995</v>
      </c>
      <c r="E134" s="183">
        <f>Иные!DD188</f>
        <v>0</v>
      </c>
      <c r="F134" s="93">
        <f t="shared" si="2"/>
        <v>0</v>
      </c>
      <c r="G134" s="8"/>
      <c r="H134" s="8"/>
    </row>
    <row r="135" spans="1:8" ht="49.5" customHeight="1" x14ac:dyDescent="0.2">
      <c r="A135" s="90" t="s">
        <v>1042</v>
      </c>
      <c r="B135" s="91" t="s">
        <v>1050</v>
      </c>
      <c r="C135" s="102" t="s">
        <v>1049</v>
      </c>
      <c r="D135" s="183">
        <f>Иные!DF188</f>
        <v>10000</v>
      </c>
      <c r="E135" s="183">
        <f>Иные!DG188</f>
        <v>0</v>
      </c>
      <c r="F135" s="93">
        <f t="shared" si="2"/>
        <v>0</v>
      </c>
      <c r="G135" s="8"/>
      <c r="H135" s="8"/>
    </row>
    <row r="136" spans="1:8" ht="49.5" customHeight="1" x14ac:dyDescent="0.2">
      <c r="A136" s="90" t="s">
        <v>1043</v>
      </c>
      <c r="B136" s="91" t="s">
        <v>1054</v>
      </c>
      <c r="C136" s="102" t="s">
        <v>1052</v>
      </c>
      <c r="D136" s="183">
        <f>Иные!DI188</f>
        <v>3000</v>
      </c>
      <c r="E136" s="183">
        <f>Иные!DJ188</f>
        <v>0</v>
      </c>
      <c r="F136" s="93">
        <f t="shared" si="2"/>
        <v>0</v>
      </c>
      <c r="G136" s="8"/>
      <c r="H136" s="8"/>
    </row>
    <row r="137" spans="1:8" ht="49.5" customHeight="1" x14ac:dyDescent="0.2">
      <c r="A137" s="90" t="s">
        <v>1044</v>
      </c>
      <c r="B137" s="91" t="s">
        <v>1056</v>
      </c>
      <c r="C137" s="102" t="s">
        <v>1057</v>
      </c>
      <c r="D137" s="183">
        <f>Иные!DL188</f>
        <v>8227</v>
      </c>
      <c r="E137" s="183">
        <f>Иные!DM188</f>
        <v>0</v>
      </c>
      <c r="F137" s="93">
        <f t="shared" si="2"/>
        <v>0</v>
      </c>
      <c r="G137" s="8"/>
      <c r="H137" s="8"/>
    </row>
    <row r="138" spans="1:8" ht="66" customHeight="1" x14ac:dyDescent="0.2">
      <c r="A138" s="90" t="s">
        <v>1045</v>
      </c>
      <c r="B138" s="91" t="s">
        <v>1064</v>
      </c>
      <c r="C138" s="102" t="s">
        <v>1065</v>
      </c>
      <c r="D138" s="183">
        <f>Иные!DO188</f>
        <v>500</v>
      </c>
      <c r="E138" s="183">
        <f>Иные!DP188</f>
        <v>0</v>
      </c>
      <c r="F138" s="93">
        <f t="shared" si="2"/>
        <v>0</v>
      </c>
      <c r="G138" s="8"/>
      <c r="H138" s="8"/>
    </row>
    <row r="139" spans="1:8" ht="49.5" customHeight="1" x14ac:dyDescent="0.2">
      <c r="A139" s="90" t="s">
        <v>1058</v>
      </c>
      <c r="B139" s="91" t="s">
        <v>1068</v>
      </c>
      <c r="C139" s="102" t="s">
        <v>1066</v>
      </c>
      <c r="D139" s="183">
        <f>Иные!DR188</f>
        <v>10000</v>
      </c>
      <c r="E139" s="183">
        <f>Иные!DS188</f>
        <v>0</v>
      </c>
      <c r="F139" s="93">
        <f t="shared" si="2"/>
        <v>0</v>
      </c>
      <c r="G139" s="8"/>
      <c r="H139" s="8"/>
    </row>
    <row r="140" spans="1:8" ht="49.5" customHeight="1" x14ac:dyDescent="0.2">
      <c r="A140" s="90" t="s">
        <v>1059</v>
      </c>
      <c r="B140" s="91" t="s">
        <v>1071</v>
      </c>
      <c r="C140" s="102" t="s">
        <v>1069</v>
      </c>
      <c r="D140" s="183">
        <f>Иные!DU188</f>
        <v>12694.15497</v>
      </c>
      <c r="E140" s="183">
        <f>Иные!DV188</f>
        <v>0</v>
      </c>
      <c r="F140" s="93">
        <f t="shared" si="2"/>
        <v>0</v>
      </c>
      <c r="G140" s="8"/>
      <c r="H140" s="8"/>
    </row>
    <row r="141" spans="1:8" ht="68.25" customHeight="1" x14ac:dyDescent="0.2">
      <c r="A141" s="90" t="s">
        <v>1060</v>
      </c>
      <c r="B141" s="91" t="s">
        <v>1073</v>
      </c>
      <c r="C141" s="102" t="s">
        <v>1072</v>
      </c>
      <c r="D141" s="183">
        <f>Иные!DX188</f>
        <v>1584.9340900000002</v>
      </c>
      <c r="E141" s="183">
        <f>Иные!DY188</f>
        <v>0</v>
      </c>
      <c r="F141" s="93">
        <f t="shared" si="2"/>
        <v>0</v>
      </c>
      <c r="G141" s="8"/>
      <c r="H141" s="8"/>
    </row>
    <row r="142" spans="1:8" ht="69.75" customHeight="1" x14ac:dyDescent="0.2">
      <c r="A142" s="90" t="s">
        <v>1061</v>
      </c>
      <c r="B142" s="91" t="s">
        <v>1076</v>
      </c>
      <c r="C142" s="102" t="s">
        <v>1075</v>
      </c>
      <c r="D142" s="183">
        <f>Иные!EA188</f>
        <v>940.80201</v>
      </c>
      <c r="E142" s="183">
        <f>Иные!EB188</f>
        <v>0</v>
      </c>
      <c r="F142" s="93">
        <f t="shared" si="2"/>
        <v>0</v>
      </c>
      <c r="G142" s="8"/>
      <c r="H142" s="8"/>
    </row>
    <row r="143" spans="1:8" ht="84.75" customHeight="1" x14ac:dyDescent="0.2">
      <c r="A143" s="90" t="s">
        <v>1062</v>
      </c>
      <c r="B143" s="91" t="s">
        <v>1090</v>
      </c>
      <c r="C143" s="102" t="s">
        <v>1079</v>
      </c>
      <c r="D143" s="183">
        <f>Иные!ED188</f>
        <v>15983.100000000002</v>
      </c>
      <c r="E143" s="183">
        <f>Иные!EE188</f>
        <v>15983.100000000002</v>
      </c>
      <c r="F143" s="93">
        <f t="shared" si="2"/>
        <v>100</v>
      </c>
      <c r="G143" s="8"/>
      <c r="H143" s="8"/>
    </row>
    <row r="144" spans="1:8" ht="60" customHeight="1" x14ac:dyDescent="0.2">
      <c r="A144" s="90" t="s">
        <v>1083</v>
      </c>
      <c r="B144" s="91" t="s">
        <v>1091</v>
      </c>
      <c r="C144" s="102" t="s">
        <v>1088</v>
      </c>
      <c r="D144" s="183">
        <f>Иные!EG188</f>
        <v>5636</v>
      </c>
      <c r="E144" s="183">
        <f>Иные!EH188</f>
        <v>5636</v>
      </c>
      <c r="F144" s="93">
        <f t="shared" si="2"/>
        <v>100</v>
      </c>
      <c r="G144" s="8"/>
      <c r="H144" s="8"/>
    </row>
    <row r="145" spans="1:10" ht="68.25" customHeight="1" x14ac:dyDescent="0.2">
      <c r="A145" s="90" t="s">
        <v>1084</v>
      </c>
      <c r="B145" s="91" t="s">
        <v>1097</v>
      </c>
      <c r="C145" s="102" t="s">
        <v>1095</v>
      </c>
      <c r="D145" s="183">
        <f>Иные!EJ188</f>
        <v>14846</v>
      </c>
      <c r="E145" s="183">
        <f>Иные!EK188</f>
        <v>14846</v>
      </c>
      <c r="F145" s="93">
        <f t="shared" si="2"/>
        <v>100</v>
      </c>
      <c r="G145" s="8"/>
      <c r="H145" s="8"/>
    </row>
    <row r="146" spans="1:10" ht="66" customHeight="1" x14ac:dyDescent="0.2">
      <c r="A146" s="90" t="s">
        <v>1085</v>
      </c>
      <c r="B146" s="91" t="s">
        <v>1102</v>
      </c>
      <c r="C146" s="102" t="s">
        <v>1101</v>
      </c>
      <c r="D146" s="183">
        <f>Иные!EM188</f>
        <v>4395.18941</v>
      </c>
      <c r="E146" s="183">
        <f>Иные!EN188</f>
        <v>4395.18941</v>
      </c>
      <c r="F146" s="93">
        <f t="shared" si="2"/>
        <v>100</v>
      </c>
      <c r="G146" s="8"/>
      <c r="H146" s="8"/>
    </row>
    <row r="147" spans="1:10" ht="61.5" customHeight="1" x14ac:dyDescent="0.2">
      <c r="A147" s="90" t="s">
        <v>1086</v>
      </c>
      <c r="B147" s="91" t="s">
        <v>1109</v>
      </c>
      <c r="C147" s="102" t="s">
        <v>1107</v>
      </c>
      <c r="D147" s="183">
        <f>Иные!EP188</f>
        <v>15647.940000000002</v>
      </c>
      <c r="E147" s="183">
        <f>Иные!EQ188</f>
        <v>15647.940000000002</v>
      </c>
      <c r="F147" s="93">
        <f t="shared" si="2"/>
        <v>100</v>
      </c>
      <c r="G147" s="8"/>
      <c r="H147" s="8"/>
    </row>
    <row r="148" spans="1:10" ht="73.5" customHeight="1" x14ac:dyDescent="0.2">
      <c r="A148" s="90" t="s">
        <v>1087</v>
      </c>
      <c r="B148" s="91" t="s">
        <v>1114</v>
      </c>
      <c r="C148" s="102" t="s">
        <v>1115</v>
      </c>
      <c r="D148" s="183">
        <f>Иные!ES188</f>
        <v>3242</v>
      </c>
      <c r="E148" s="183">
        <f>Иные!ET188</f>
        <v>3242</v>
      </c>
      <c r="F148" s="93">
        <f t="shared" si="2"/>
        <v>100</v>
      </c>
      <c r="G148" s="8"/>
      <c r="H148" s="8"/>
    </row>
    <row r="149" spans="1:10" ht="73.5" customHeight="1" x14ac:dyDescent="0.2">
      <c r="A149" s="90" t="s">
        <v>1120</v>
      </c>
      <c r="B149" s="91" t="s">
        <v>1124</v>
      </c>
      <c r="C149" s="102" t="s">
        <v>1119</v>
      </c>
      <c r="D149" s="183">
        <f>Иные!EV188</f>
        <v>20000</v>
      </c>
      <c r="E149" s="183">
        <f>Иные!EW188</f>
        <v>20000</v>
      </c>
      <c r="F149" s="93">
        <f t="shared" si="2"/>
        <v>100</v>
      </c>
      <c r="G149" s="8"/>
      <c r="H149" s="8"/>
    </row>
    <row r="150" spans="1:10" ht="73.5" customHeight="1" x14ac:dyDescent="0.2">
      <c r="A150" s="90" t="s">
        <v>1121</v>
      </c>
      <c r="B150" s="91" t="s">
        <v>1129</v>
      </c>
      <c r="C150" s="102" t="s">
        <v>1130</v>
      </c>
      <c r="D150" s="183">
        <f>Иные!EY188</f>
        <v>2920</v>
      </c>
      <c r="E150" s="183">
        <f>Иные!EZ188</f>
        <v>2820</v>
      </c>
      <c r="F150" s="93">
        <f t="shared" si="2"/>
        <v>96.575342465753423</v>
      </c>
      <c r="G150" s="8"/>
      <c r="H150" s="8"/>
    </row>
    <row r="151" spans="1:10" ht="48.75" customHeight="1" x14ac:dyDescent="0.2">
      <c r="A151" s="90" t="s">
        <v>1122</v>
      </c>
      <c r="B151" s="91" t="s">
        <v>1135</v>
      </c>
      <c r="C151" s="102" t="s">
        <v>1134</v>
      </c>
      <c r="D151" s="183">
        <f>Иные!FB188</f>
        <v>500</v>
      </c>
      <c r="E151" s="183">
        <f>Иные!FC188</f>
        <v>0</v>
      </c>
      <c r="F151" s="93"/>
      <c r="G151" s="8"/>
      <c r="H151" s="8"/>
    </row>
    <row r="152" spans="1:10" x14ac:dyDescent="0.25">
      <c r="A152" s="90"/>
      <c r="B152" s="288" t="s">
        <v>90</v>
      </c>
      <c r="C152" s="289"/>
      <c r="D152" s="290">
        <f>D6+D10+D77+D99</f>
        <v>62022918.656509995</v>
      </c>
      <c r="E152" s="291">
        <f>E6+E10+E77+E99</f>
        <v>27357113.547539998</v>
      </c>
      <c r="F152" s="291">
        <f>E152/D152*100</f>
        <v>44.108071887179022</v>
      </c>
      <c r="G152" s="5"/>
      <c r="H152" s="8"/>
    </row>
    <row r="153" spans="1:10" ht="10.5" customHeight="1" x14ac:dyDescent="0.3">
      <c r="A153" s="109"/>
      <c r="B153" s="110"/>
      <c r="C153" s="111"/>
      <c r="D153" s="111"/>
      <c r="E153" s="109"/>
      <c r="F153" s="112"/>
      <c r="G153" s="10"/>
      <c r="H153" s="14"/>
      <c r="J153" s="6"/>
    </row>
    <row r="154" spans="1:10" x14ac:dyDescent="0.2">
      <c r="A154" s="208"/>
      <c r="B154" s="208"/>
      <c r="C154" s="208"/>
      <c r="D154" s="208"/>
      <c r="E154" s="208"/>
      <c r="F154" s="208"/>
      <c r="G154" s="10"/>
      <c r="H154" s="8"/>
    </row>
    <row r="155" spans="1:10" ht="17.25" customHeight="1" x14ac:dyDescent="0.2">
      <c r="A155" s="207" t="s">
        <v>970</v>
      </c>
      <c r="B155" s="207"/>
      <c r="C155" s="207"/>
      <c r="D155" s="207"/>
      <c r="E155" s="207"/>
      <c r="F155" s="207"/>
      <c r="G155" s="10"/>
      <c r="H155" s="8"/>
    </row>
    <row r="156" spans="1:10" ht="65.25" customHeight="1" x14ac:dyDescent="0.2">
      <c r="A156" s="207" t="s">
        <v>861</v>
      </c>
      <c r="B156" s="207"/>
      <c r="C156" s="207"/>
      <c r="D156" s="207"/>
      <c r="E156" s="207"/>
      <c r="F156" s="207"/>
      <c r="G156" s="10"/>
      <c r="H156" s="8"/>
    </row>
    <row r="157" spans="1:10" ht="49.5" customHeight="1" x14ac:dyDescent="0.2">
      <c r="A157" s="207" t="s">
        <v>922</v>
      </c>
      <c r="B157" s="207"/>
      <c r="C157" s="207"/>
      <c r="D157" s="207"/>
      <c r="E157" s="207"/>
      <c r="F157" s="207"/>
      <c r="G157" s="10"/>
      <c r="H157" s="8"/>
    </row>
    <row r="158" spans="1:10" ht="49.5" customHeight="1" x14ac:dyDescent="0.2">
      <c r="A158" s="207" t="s">
        <v>973</v>
      </c>
      <c r="B158" s="207"/>
      <c r="C158" s="207"/>
      <c r="D158" s="207"/>
      <c r="E158" s="207"/>
      <c r="F158" s="207"/>
      <c r="G158" s="10"/>
      <c r="H158" s="8"/>
    </row>
    <row r="159" spans="1:10" ht="49.5" customHeight="1" x14ac:dyDescent="0.2">
      <c r="A159" s="207" t="s">
        <v>977</v>
      </c>
      <c r="B159" s="207"/>
      <c r="C159" s="207"/>
      <c r="D159" s="207"/>
      <c r="E159" s="207"/>
      <c r="F159" s="207"/>
      <c r="G159" s="10"/>
      <c r="H159" s="8"/>
    </row>
    <row r="160" spans="1:10" ht="34.5" customHeight="1" x14ac:dyDescent="0.2">
      <c r="A160" s="207" t="s">
        <v>980</v>
      </c>
      <c r="B160" s="207"/>
      <c r="C160" s="207"/>
      <c r="D160" s="207"/>
      <c r="E160" s="207"/>
      <c r="F160" s="207"/>
      <c r="G160" s="10"/>
      <c r="H160" s="8"/>
    </row>
    <row r="161" spans="1:10" ht="54" customHeight="1" x14ac:dyDescent="0.3">
      <c r="A161" s="207" t="s">
        <v>1017</v>
      </c>
      <c r="B161" s="207"/>
      <c r="C161" s="207"/>
      <c r="D161" s="207"/>
      <c r="E161" s="207"/>
      <c r="F161" s="207"/>
      <c r="G161" s="10"/>
      <c r="H161" s="8"/>
      <c r="J161" s="15"/>
    </row>
    <row r="162" spans="1:10" ht="48" customHeight="1" x14ac:dyDescent="0.2">
      <c r="A162" s="207" t="s">
        <v>1018</v>
      </c>
      <c r="B162" s="207"/>
      <c r="C162" s="207"/>
      <c r="D162" s="207"/>
      <c r="E162" s="207"/>
      <c r="F162" s="207"/>
    </row>
    <row r="163" spans="1:10" ht="54.75" customHeight="1" x14ac:dyDescent="0.2">
      <c r="A163" s="207" t="s">
        <v>1021</v>
      </c>
      <c r="B163" s="207"/>
      <c r="C163" s="207"/>
      <c r="D163" s="207"/>
      <c r="E163" s="207"/>
      <c r="F163" s="207"/>
    </row>
    <row r="164" spans="1:10" ht="102.75" customHeight="1" x14ac:dyDescent="0.2">
      <c r="A164" s="207" t="s">
        <v>1023</v>
      </c>
      <c r="B164" s="207"/>
      <c r="C164" s="207"/>
      <c r="D164" s="207"/>
      <c r="E164" s="207"/>
      <c r="F164" s="207"/>
    </row>
    <row r="165" spans="1:10" ht="67.5" customHeight="1" x14ac:dyDescent="0.2">
      <c r="A165" s="207" t="s">
        <v>1078</v>
      </c>
      <c r="B165" s="207"/>
      <c r="C165" s="207"/>
      <c r="D165" s="207"/>
      <c r="E165" s="207"/>
      <c r="F165" s="207"/>
    </row>
    <row r="166" spans="1:10" ht="65.25" customHeight="1" x14ac:dyDescent="0.2">
      <c r="A166" s="207" t="s">
        <v>1089</v>
      </c>
      <c r="B166" s="207"/>
      <c r="C166" s="207"/>
      <c r="D166" s="207"/>
      <c r="E166" s="207"/>
      <c r="F166" s="207"/>
    </row>
    <row r="167" spans="1:10" ht="79.5" customHeight="1" x14ac:dyDescent="0.2">
      <c r="A167" s="207" t="s">
        <v>1096</v>
      </c>
      <c r="B167" s="207"/>
      <c r="C167" s="207"/>
      <c r="D167" s="207"/>
      <c r="E167" s="207"/>
      <c r="F167" s="207"/>
    </row>
    <row r="168" spans="1:10" ht="54" customHeight="1" x14ac:dyDescent="0.2">
      <c r="A168" s="207" t="s">
        <v>1103</v>
      </c>
      <c r="B168" s="207"/>
      <c r="C168" s="207"/>
      <c r="D168" s="207"/>
      <c r="E168" s="207"/>
      <c r="F168" s="207"/>
    </row>
    <row r="169" spans="1:10" ht="57" customHeight="1" x14ac:dyDescent="0.2">
      <c r="A169" s="207" t="s">
        <v>1108</v>
      </c>
      <c r="B169" s="207"/>
      <c r="C169" s="207"/>
      <c r="D169" s="207"/>
      <c r="E169" s="207"/>
      <c r="F169" s="207"/>
    </row>
    <row r="170" spans="1:10" ht="69.75" customHeight="1" x14ac:dyDescent="0.2">
      <c r="A170" s="207" t="s">
        <v>1113</v>
      </c>
      <c r="B170" s="207"/>
      <c r="C170" s="207"/>
      <c r="D170" s="207"/>
      <c r="E170" s="207"/>
      <c r="F170" s="207"/>
    </row>
    <row r="171" spans="1:10" ht="73.5" customHeight="1" x14ac:dyDescent="0.2">
      <c r="A171" s="207" t="s">
        <v>1123</v>
      </c>
      <c r="B171" s="207"/>
      <c r="C171" s="207"/>
      <c r="D171" s="207"/>
      <c r="E171" s="207"/>
      <c r="F171" s="207"/>
    </row>
    <row r="172" spans="1:10" ht="74.25" customHeight="1" x14ac:dyDescent="0.2">
      <c r="A172" s="207" t="s">
        <v>1128</v>
      </c>
      <c r="B172" s="207"/>
      <c r="C172" s="207"/>
      <c r="D172" s="207"/>
      <c r="E172" s="207"/>
      <c r="F172" s="207"/>
    </row>
  </sheetData>
  <mergeCells count="22">
    <mergeCell ref="A172:F172"/>
    <mergeCell ref="A1:F1"/>
    <mergeCell ref="A2:F2"/>
    <mergeCell ref="A155:F155"/>
    <mergeCell ref="A164:F164"/>
    <mergeCell ref="G5:N5"/>
    <mergeCell ref="A154:F154"/>
    <mergeCell ref="A161:F161"/>
    <mergeCell ref="A162:F162"/>
    <mergeCell ref="A163:F163"/>
    <mergeCell ref="A157:F157"/>
    <mergeCell ref="A156:F156"/>
    <mergeCell ref="A158:F158"/>
    <mergeCell ref="A159:F159"/>
    <mergeCell ref="A160:F160"/>
    <mergeCell ref="A165:F165"/>
    <mergeCell ref="A171:F171"/>
    <mergeCell ref="A166:F166"/>
    <mergeCell ref="A167:F167"/>
    <mergeCell ref="A168:F168"/>
    <mergeCell ref="A169:F169"/>
    <mergeCell ref="A170:F170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3" manualBreakCount="3">
    <brk id="33" max="5" man="1"/>
    <brk id="57" max="5" man="1"/>
    <brk id="7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R4" sqref="R4"/>
    </sheetView>
  </sheetViews>
  <sheetFormatPr defaultRowHeight="15.75" x14ac:dyDescent="0.25"/>
  <cols>
    <col min="1" max="1" width="29.125" style="158" customWidth="1"/>
    <col min="2" max="2" width="15.25" style="16" customWidth="1"/>
    <col min="3" max="3" width="13.375" style="16" customWidth="1"/>
    <col min="4" max="4" width="12.375" style="16" customWidth="1"/>
    <col min="5" max="5" width="13.875" style="16" customWidth="1"/>
    <col min="6" max="6" width="13.5" style="16" customWidth="1"/>
    <col min="7" max="7" width="12" style="16" customWidth="1"/>
    <col min="8" max="8" width="15.75" style="16" customWidth="1"/>
    <col min="9" max="9" width="13.625" style="16" customWidth="1"/>
    <col min="10" max="10" width="12.75" style="16" customWidth="1"/>
    <col min="11" max="11" width="16.25" style="16" customWidth="1"/>
    <col min="12" max="12" width="14" style="16" customWidth="1"/>
    <col min="13" max="13" width="13.125" style="16" customWidth="1"/>
    <col min="14" max="14" width="14.625" style="16" customWidth="1"/>
    <col min="15" max="15" width="13.625" style="16" customWidth="1"/>
    <col min="16" max="16" width="12.625" style="16" customWidth="1"/>
    <col min="17" max="17" width="9" style="16"/>
    <col min="18" max="18" width="12.875" style="16" customWidth="1"/>
    <col min="19" max="19" width="14.75" style="16" customWidth="1"/>
    <col min="20" max="20" width="9" style="16"/>
    <col min="21" max="21" width="15.625" style="16" customWidth="1"/>
    <col min="22" max="16384" width="9" style="16"/>
  </cols>
  <sheetData>
    <row r="1" spans="1:20" ht="25.5" customHeight="1" x14ac:dyDescent="0.25">
      <c r="A1" s="238" t="s">
        <v>967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</row>
    <row r="2" spans="1:20" ht="16.5" customHeight="1" x14ac:dyDescent="0.25">
      <c r="O2" s="299" t="s">
        <v>91</v>
      </c>
      <c r="P2" s="299"/>
    </row>
    <row r="3" spans="1:20" ht="15.75" customHeight="1" x14ac:dyDescent="0.25">
      <c r="A3" s="278" t="s">
        <v>92</v>
      </c>
      <c r="B3" s="306" t="s">
        <v>93</v>
      </c>
      <c r="C3" s="307"/>
      <c r="D3" s="308"/>
      <c r="E3" s="317" t="s">
        <v>110</v>
      </c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9"/>
    </row>
    <row r="4" spans="1:20" ht="17.25" customHeight="1" x14ac:dyDescent="0.25">
      <c r="A4" s="278"/>
      <c r="B4" s="309"/>
      <c r="C4" s="310"/>
      <c r="D4" s="311"/>
      <c r="E4" s="220" t="s">
        <v>94</v>
      </c>
      <c r="F4" s="221"/>
      <c r="G4" s="222"/>
      <c r="H4" s="226" t="s">
        <v>95</v>
      </c>
      <c r="I4" s="227"/>
      <c r="J4" s="228"/>
      <c r="K4" s="232" t="s">
        <v>96</v>
      </c>
      <c r="L4" s="233"/>
      <c r="M4" s="234"/>
      <c r="N4" s="300" t="s">
        <v>80</v>
      </c>
      <c r="O4" s="301"/>
      <c r="P4" s="302"/>
    </row>
    <row r="5" spans="1:20" ht="9.75" customHeight="1" x14ac:dyDescent="0.25">
      <c r="A5" s="278"/>
      <c r="B5" s="312"/>
      <c r="C5" s="313"/>
      <c r="D5" s="314"/>
      <c r="E5" s="223"/>
      <c r="F5" s="224"/>
      <c r="G5" s="225"/>
      <c r="H5" s="229"/>
      <c r="I5" s="230"/>
      <c r="J5" s="231"/>
      <c r="K5" s="235"/>
      <c r="L5" s="236"/>
      <c r="M5" s="237"/>
      <c r="N5" s="303"/>
      <c r="O5" s="304"/>
      <c r="P5" s="305"/>
    </row>
    <row r="6" spans="1:20" ht="64.5" customHeight="1" x14ac:dyDescent="0.25">
      <c r="A6" s="278"/>
      <c r="B6" s="315" t="s">
        <v>113</v>
      </c>
      <c r="C6" s="315" t="s">
        <v>97</v>
      </c>
      <c r="D6" s="315" t="s">
        <v>6</v>
      </c>
      <c r="E6" s="84" t="s">
        <v>850</v>
      </c>
      <c r="F6" s="41" t="s">
        <v>97</v>
      </c>
      <c r="G6" s="84" t="s">
        <v>6</v>
      </c>
      <c r="H6" s="204" t="s">
        <v>113</v>
      </c>
      <c r="I6" s="204" t="s">
        <v>97</v>
      </c>
      <c r="J6" s="204" t="s">
        <v>6</v>
      </c>
      <c r="K6" s="206" t="s">
        <v>113</v>
      </c>
      <c r="L6" s="206" t="s">
        <v>97</v>
      </c>
      <c r="M6" s="206" t="s">
        <v>6</v>
      </c>
      <c r="N6" s="203" t="s">
        <v>113</v>
      </c>
      <c r="O6" s="203" t="s">
        <v>97</v>
      </c>
      <c r="P6" s="203" t="s">
        <v>6</v>
      </c>
    </row>
    <row r="7" spans="1:20" ht="37.5" customHeight="1" x14ac:dyDescent="0.25">
      <c r="A7" s="279" t="s">
        <v>209</v>
      </c>
      <c r="B7" s="146">
        <f t="shared" ref="B7:B70" si="0">E7+H7+K7+N7</f>
        <v>38632588.365109995</v>
      </c>
      <c r="C7" s="146">
        <f t="shared" ref="C7:C70" si="1">F7+I7+L7+O7</f>
        <v>17811425.848219998</v>
      </c>
      <c r="D7" s="146">
        <f t="shared" ref="D7:D9" si="2">C7/B7*100</f>
        <v>46.104666039684567</v>
      </c>
      <c r="E7" s="139">
        <f t="shared" ref="E7:F8" si="3">E10+E14+E23+E37+E52+E57+E75+E81+E98+E103+E115+E124+E138+E151+E162+E175+E188+E202+E206+E218+E227+E234+E247+E260+E274+E282+E292+E303+E313+E322+E331+E341+E352+E361+E370+E383+E392</f>
        <v>4274636.7</v>
      </c>
      <c r="F7" s="139">
        <f t="shared" si="3"/>
        <v>2371816.96</v>
      </c>
      <c r="G7" s="140">
        <f t="shared" ref="G7:G8" si="4">F7/E7*100</f>
        <v>55.48581380026986</v>
      </c>
      <c r="H7" s="139">
        <f t="shared" ref="H7:I8" si="5">H10+H14+H23+H37+H52+H57+H75+H81+H98+H103+H115+H124+H138+H151+H162+H175+H188+H202+H206+H218+H227+H234+H247+H260+H274+H282+H292+H303+H313+H322+H331+H341+H352+H361+H370+H383+H392</f>
        <v>15463262.014600001</v>
      </c>
      <c r="I7" s="139">
        <f t="shared" si="5"/>
        <v>5071688.7497300003</v>
      </c>
      <c r="J7" s="140">
        <f t="shared" ref="J7:J9" si="6">I7/H7*100</f>
        <v>32.798310892885645</v>
      </c>
      <c r="K7" s="139">
        <f t="shared" ref="K7:L8" si="7">K10+K14+K23+K37+K52+K57+K75+K81+K98+K103+K115+K124+K138+K151+K162+K175+K188+K202+K206+K218+K227+K234+K247+K260+K274+K282+K292+K303+K313+K322+K331+K341+K352+K361+K370+K383+K392</f>
        <v>17069713.632499997</v>
      </c>
      <c r="L7" s="139">
        <f t="shared" si="7"/>
        <v>9290615.5313399993</v>
      </c>
      <c r="M7" s="140">
        <f t="shared" ref="M7:M9" si="8">L7/K7*100</f>
        <v>54.427483268676923</v>
      </c>
      <c r="N7" s="139">
        <f t="shared" ref="N7:O8" si="9">N10+N14+N23+N37+N52+N57+N75+N81+N98+N103+N115+N124+N138+N151+N162+N175+N188+N202+N206+N218+N227+N234+N247+N260+N274+N282+N292+N303+N313+N322+N331+N341+N352+N361+N370+N383+N392</f>
        <v>1824976.0180100002</v>
      </c>
      <c r="O7" s="139">
        <f t="shared" si="9"/>
        <v>1077304.6071500001</v>
      </c>
      <c r="P7" s="140">
        <f t="shared" ref="P7:P9" si="10">O7/N7*100</f>
        <v>59.031165150582098</v>
      </c>
    </row>
    <row r="8" spans="1:20" ht="30.75" customHeight="1" x14ac:dyDescent="0.25">
      <c r="A8" s="279" t="s">
        <v>208</v>
      </c>
      <c r="B8" s="146">
        <f t="shared" si="0"/>
        <v>31245560.058010001</v>
      </c>
      <c r="C8" s="146">
        <f t="shared" si="1"/>
        <v>15429014.165229999</v>
      </c>
      <c r="D8" s="146">
        <f t="shared" si="2"/>
        <v>49.379861127740199</v>
      </c>
      <c r="E8" s="139">
        <f t="shared" si="3"/>
        <v>4274636.7</v>
      </c>
      <c r="F8" s="139">
        <f t="shared" si="3"/>
        <v>2371816.96</v>
      </c>
      <c r="G8" s="140">
        <f t="shared" si="4"/>
        <v>55.48581380026986</v>
      </c>
      <c r="H8" s="139">
        <f t="shared" si="5"/>
        <v>8882589.8949100003</v>
      </c>
      <c r="I8" s="139">
        <f t="shared" si="5"/>
        <v>3298897.3393600006</v>
      </c>
      <c r="J8" s="140">
        <f t="shared" si="6"/>
        <v>37.138913069153077</v>
      </c>
      <c r="K8" s="139">
        <f t="shared" si="7"/>
        <v>17012136.6325</v>
      </c>
      <c r="L8" s="139">
        <f t="shared" si="7"/>
        <v>9267397.5394899994</v>
      </c>
      <c r="M8" s="140">
        <f t="shared" si="8"/>
        <v>54.475212253971407</v>
      </c>
      <c r="N8" s="139">
        <f t="shared" si="9"/>
        <v>1076196.8306</v>
      </c>
      <c r="O8" s="139">
        <f t="shared" si="9"/>
        <v>490902.32637999993</v>
      </c>
      <c r="P8" s="140">
        <f t="shared" si="10"/>
        <v>45.614548605045847</v>
      </c>
    </row>
    <row r="9" spans="1:20" ht="18" customHeight="1" x14ac:dyDescent="0.25">
      <c r="A9" s="279" t="s">
        <v>103</v>
      </c>
      <c r="B9" s="146">
        <f t="shared" si="0"/>
        <v>7387028.3071000008</v>
      </c>
      <c r="C9" s="146">
        <f t="shared" si="1"/>
        <v>2382411.6829900006</v>
      </c>
      <c r="D9" s="146">
        <f t="shared" si="2"/>
        <v>32.251286768458151</v>
      </c>
      <c r="E9" s="140">
        <f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351)+SUM(E354:E360)+SUM(E363:E369)+SUM(E372:E382)+SUM(E385:E391)+SUM(E394:E398)</f>
        <v>0</v>
      </c>
      <c r="F9" s="140">
        <f>SUM(F12:F13)+SUM(F16:F22)+SUM(F25:F36)+SUM(F39:F51)+SUM(F54:F56)+SUM(F59:F74)+SUM(F77:F80)+SUM(F83:F97)+SUM(F100:F102)+SUM(F105:F114)+SUM(F117:F123)+SUM(F126:F137)+SUM(F140:F150)+SUM(F153:F161)+SUM(F164:F174)+SUM(F177:F187)+SUM(F190:F201)+SUM(F204:F205)+SUM(F208:F217)+SUM(F220:F226)+SUM(F229:F233)+SUM(F236:F246)+SUM(F249:F259)+SUM(F262:F273)+SUM(F276:F281)+SUM(F284:F291)+SUM(F294:F302)+SUM(F305:F312)+SUM(F315:F321)+SUM(F324:F330)+SUM(F333:F340)+SUM(F343:F351)+SUM(F354:F360)+SUM(F363:F369)+SUM(F372:F382)+SUM(F385:F391)+SUM(F394:F398)</f>
        <v>0</v>
      </c>
      <c r="G9" s="140"/>
      <c r="H9" s="140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6580672.119690001</v>
      </c>
      <c r="I9" s="140">
        <f>SUM(I12:I13)+SUM(I16:I22)+SUM(I25:I36)+SUM(I39:I51)+SUM(I54:I56)+SUM(I59:I74)+SUM(I77:I80)+SUM(I83:I97)+SUM(I100:I102)+SUM(I105:I114)+SUM(I117:I123)+SUM(I126:I137)+SUM(I140:I150)+SUM(I153:I161)+SUM(I164:I174)+SUM(I177:I187)+SUM(I190:I201)+SUM(I204:I205)+SUM(I208:I217)+SUM(I220:I226)+SUM(I229:I233)+SUM(I236:I246)+SUM(I249:I259)+SUM(I262:I273)+SUM(I276:I281)+SUM(I284:I291)+SUM(I294:I302)+SUM(I305:I312)+SUM(I315:I321)+SUM(I324:I330)+SUM(I333:I340)+SUM(I343:I351)+SUM(I354:I360)+SUM(I363:I369)+SUM(I372:I382)+SUM(I385:I391)+SUM(I394:I398)</f>
        <v>1772791.4103700004</v>
      </c>
      <c r="J9" s="140">
        <f t="shared" si="6"/>
        <v>26.939366954108511</v>
      </c>
      <c r="K9" s="140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57576.999999999993</v>
      </c>
      <c r="L9" s="140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23217.991850000002</v>
      </c>
      <c r="M9" s="140">
        <f t="shared" si="8"/>
        <v>40.325115671188158</v>
      </c>
      <c r="N9" s="140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748779.18741000001</v>
      </c>
      <c r="O9" s="140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586402.28076999995</v>
      </c>
      <c r="P9" s="140">
        <f t="shared" si="10"/>
        <v>78.314447120030692</v>
      </c>
      <c r="R9" s="17"/>
      <c r="S9" s="17"/>
    </row>
    <row r="10" spans="1:20" s="60" customFormat="1" ht="31.5" x14ac:dyDescent="0.25">
      <c r="A10" s="25" t="s">
        <v>198</v>
      </c>
      <c r="B10" s="54">
        <f t="shared" si="0"/>
        <v>539851.90989999997</v>
      </c>
      <c r="C10" s="54">
        <f t="shared" si="1"/>
        <v>251196.48787999997</v>
      </c>
      <c r="D10" s="54">
        <f t="shared" ref="D10" si="11">C10/B10*100</f>
        <v>46.530628728632379</v>
      </c>
      <c r="E10" s="54">
        <f>E11+E12+E13</f>
        <v>105285.5</v>
      </c>
      <c r="F10" s="54">
        <f t="shared" ref="F10:O10" si="12">F11+F12+F13</f>
        <v>57097.15</v>
      </c>
      <c r="G10" s="55">
        <f>F10/E10*100</f>
        <v>54.230782016516997</v>
      </c>
      <c r="H10" s="54">
        <f t="shared" si="12"/>
        <v>155400.08490000002</v>
      </c>
      <c r="I10" s="54">
        <f t="shared" si="12"/>
        <v>43776.617400000003</v>
      </c>
      <c r="J10" s="54">
        <f>I10/H10*100</f>
        <v>28.170266076862355</v>
      </c>
      <c r="K10" s="54">
        <f t="shared" si="12"/>
        <v>249080.685</v>
      </c>
      <c r="L10" s="54">
        <f t="shared" si="12"/>
        <v>132040.98203999997</v>
      </c>
      <c r="M10" s="54">
        <f>L10/K10*100</f>
        <v>53.011329256622197</v>
      </c>
      <c r="N10" s="54">
        <f t="shared" si="12"/>
        <v>30085.64</v>
      </c>
      <c r="O10" s="54">
        <f t="shared" si="12"/>
        <v>18281.738440000001</v>
      </c>
      <c r="P10" s="54">
        <f>O10/N10*100</f>
        <v>60.765662422338373</v>
      </c>
      <c r="R10" s="61"/>
      <c r="S10" s="61"/>
    </row>
    <row r="11" spans="1:20" ht="31.5" x14ac:dyDescent="0.25">
      <c r="A11" s="186" t="s">
        <v>197</v>
      </c>
      <c r="B11" s="48">
        <f t="shared" si="0"/>
        <v>435656.31890000001</v>
      </c>
      <c r="C11" s="48">
        <f t="shared" si="1"/>
        <v>229287.70987000002</v>
      </c>
      <c r="D11" s="48">
        <f t="shared" ref="D11:D403" si="13">C11/B11*100</f>
        <v>52.630410698261997</v>
      </c>
      <c r="E11" s="52">
        <f>Дотации!B11</f>
        <v>105285.5</v>
      </c>
      <c r="F11" s="52">
        <f>Дотации!C11</f>
        <v>57097.15</v>
      </c>
      <c r="G11" s="52">
        <f>F11/E11*100</f>
        <v>54.230782016516997</v>
      </c>
      <c r="H11" s="48">
        <f>Субсидии!B12</f>
        <v>52313.893900000003</v>
      </c>
      <c r="I11" s="48">
        <f>Субсидии!C12</f>
        <v>22269.868130000003</v>
      </c>
      <c r="J11" s="48">
        <f>I11/H11*100</f>
        <v>42.569700838117122</v>
      </c>
      <c r="K11" s="48">
        <f>'Субвенции '!B14</f>
        <v>247971.285</v>
      </c>
      <c r="L11" s="48">
        <f>'Субвенции '!C14</f>
        <v>131638.95329999999</v>
      </c>
      <c r="M11" s="48">
        <f>L11/K11*100</f>
        <v>53.086369778662068</v>
      </c>
      <c r="N11" s="48">
        <f>Иные!B12</f>
        <v>30085.64</v>
      </c>
      <c r="O11" s="48">
        <f>Иные!C12</f>
        <v>18281.738440000001</v>
      </c>
      <c r="P11" s="48">
        <f>O11/N11*100</f>
        <v>60.765662422338373</v>
      </c>
    </row>
    <row r="12" spans="1:20" ht="19.5" customHeight="1" x14ac:dyDescent="0.25">
      <c r="A12" s="189" t="s">
        <v>199</v>
      </c>
      <c r="B12" s="142">
        <f t="shared" si="0"/>
        <v>96588.990999999995</v>
      </c>
      <c r="C12" s="142">
        <f t="shared" si="1"/>
        <v>21869.86737</v>
      </c>
      <c r="D12" s="142">
        <f>C12/B12*100</f>
        <v>22.642194667920283</v>
      </c>
      <c r="E12" s="48"/>
      <c r="F12" s="48"/>
      <c r="G12" s="126"/>
      <c r="H12" s="48">
        <f>Субсидии!B13</f>
        <v>95610.091</v>
      </c>
      <c r="I12" s="48">
        <f>Субсидии!C13</f>
        <v>21506.74927</v>
      </c>
      <c r="J12" s="48">
        <f>I12/H12*100</f>
        <v>22.4942252905083</v>
      </c>
      <c r="K12" s="48">
        <f>'Субвенции '!B15</f>
        <v>978.9</v>
      </c>
      <c r="L12" s="48">
        <f>'Субвенции '!C15</f>
        <v>363.11809999999997</v>
      </c>
      <c r="M12" s="48">
        <f>L12/K12*100</f>
        <v>37.094504035141483</v>
      </c>
      <c r="N12" s="48">
        <f>Иные!B13</f>
        <v>0</v>
      </c>
      <c r="O12" s="48">
        <f>Иные!C13</f>
        <v>0</v>
      </c>
      <c r="P12" s="48"/>
      <c r="R12" s="17"/>
      <c r="S12" s="17"/>
      <c r="T12" s="17"/>
    </row>
    <row r="13" spans="1:20" ht="16.5" customHeight="1" x14ac:dyDescent="0.25">
      <c r="A13" s="189" t="s">
        <v>358</v>
      </c>
      <c r="B13" s="142">
        <f t="shared" si="0"/>
        <v>7606.6</v>
      </c>
      <c r="C13" s="142">
        <f t="shared" si="1"/>
        <v>38.910640000000001</v>
      </c>
      <c r="D13" s="142">
        <f>C13/B13*100</f>
        <v>0.51153787500328662</v>
      </c>
      <c r="E13" s="48"/>
      <c r="F13" s="48"/>
      <c r="G13" s="126"/>
      <c r="H13" s="48">
        <f>Субсидии!B14</f>
        <v>7476.1</v>
      </c>
      <c r="I13" s="48">
        <f>Субсидии!C14</f>
        <v>0</v>
      </c>
      <c r="J13" s="48">
        <f>I13/H13*100</f>
        <v>0</v>
      </c>
      <c r="K13" s="48">
        <f>'Субвенции '!B16</f>
        <v>130.5</v>
      </c>
      <c r="L13" s="48">
        <f>'Субвенции '!C16</f>
        <v>38.910640000000001</v>
      </c>
      <c r="M13" s="48">
        <f>L13/K13*100</f>
        <v>29.81658237547893</v>
      </c>
      <c r="N13" s="48"/>
      <c r="O13" s="48"/>
      <c r="P13" s="48"/>
    </row>
    <row r="14" spans="1:20" s="59" customFormat="1" ht="31.5" x14ac:dyDescent="0.25">
      <c r="A14" s="27" t="s">
        <v>201</v>
      </c>
      <c r="B14" s="54">
        <f t="shared" si="0"/>
        <v>512690.98786000011</v>
      </c>
      <c r="C14" s="54">
        <f t="shared" si="1"/>
        <v>314846.81192999991</v>
      </c>
      <c r="D14" s="54">
        <f t="shared" ref="D14" si="14">C14/B14*100</f>
        <v>61.410639037012828</v>
      </c>
      <c r="E14" s="55">
        <f>SUM(E15:E22)</f>
        <v>73095.199999999997</v>
      </c>
      <c r="F14" s="55">
        <f t="shared" ref="F14:O14" si="15">SUM(F15:F22)</f>
        <v>40202.28</v>
      </c>
      <c r="G14" s="55">
        <f t="shared" ref="G14:G393" si="16">F14/E14*100</f>
        <v>54.999890553688893</v>
      </c>
      <c r="H14" s="55">
        <f t="shared" si="15"/>
        <v>97684.935060000003</v>
      </c>
      <c r="I14" s="55">
        <f t="shared" si="15"/>
        <v>31150.058809999999</v>
      </c>
      <c r="J14" s="54">
        <f t="shared" ref="J14:J402" si="17">I14/H14*100</f>
        <v>31.888293513085742</v>
      </c>
      <c r="K14" s="55">
        <f t="shared" si="15"/>
        <v>258875.85280000008</v>
      </c>
      <c r="L14" s="55">
        <f t="shared" si="15"/>
        <v>163574.42042999994</v>
      </c>
      <c r="M14" s="54">
        <f t="shared" ref="M14:M402" si="18">L14/K14*100</f>
        <v>63.18643421577552</v>
      </c>
      <c r="N14" s="55">
        <f t="shared" si="15"/>
        <v>83035</v>
      </c>
      <c r="O14" s="55">
        <f t="shared" si="15"/>
        <v>79920.052689999997</v>
      </c>
      <c r="P14" s="54">
        <f t="shared" ref="P14:P394" si="19">O14/N14*100</f>
        <v>96.248633335340514</v>
      </c>
    </row>
    <row r="15" spans="1:20" ht="31.5" x14ac:dyDescent="0.25">
      <c r="A15" s="186" t="s">
        <v>200</v>
      </c>
      <c r="B15" s="48">
        <f t="shared" si="0"/>
        <v>406501.89746999997</v>
      </c>
      <c r="C15" s="48">
        <f t="shared" si="1"/>
        <v>234880.89624999996</v>
      </c>
      <c r="D15" s="48">
        <f t="shared" si="13"/>
        <v>57.781008578769125</v>
      </c>
      <c r="E15" s="52">
        <f>Дотации!B13</f>
        <v>73095.199999999997</v>
      </c>
      <c r="F15" s="52">
        <f>Дотации!C13</f>
        <v>40202.28</v>
      </c>
      <c r="G15" s="52">
        <f t="shared" si="16"/>
        <v>54.999890553688893</v>
      </c>
      <c r="H15" s="48">
        <f>Субсидии!B16</f>
        <v>63188.644670000001</v>
      </c>
      <c r="I15" s="48">
        <f>Субсидии!C16</f>
        <v>21745.194649999998</v>
      </c>
      <c r="J15" s="48">
        <f t="shared" si="17"/>
        <v>34.413136669671182</v>
      </c>
      <c r="K15" s="48">
        <f>'Субвенции '!B18</f>
        <v>257608.0528</v>
      </c>
      <c r="L15" s="48">
        <f>'Субвенции '!C18</f>
        <v>163013.36890999996</v>
      </c>
      <c r="M15" s="48">
        <f t="shared" si="18"/>
        <v>63.27960913417531</v>
      </c>
      <c r="N15" s="48">
        <f>Иные!B15</f>
        <v>12610</v>
      </c>
      <c r="O15" s="48">
        <f>Иные!C15</f>
        <v>9920.0526900000004</v>
      </c>
      <c r="P15" s="48">
        <f t="shared" si="19"/>
        <v>78.668141871530537</v>
      </c>
    </row>
    <row r="16" spans="1:20" x14ac:dyDescent="0.25">
      <c r="A16" s="189" t="s">
        <v>359</v>
      </c>
      <c r="B16" s="142">
        <f t="shared" si="0"/>
        <v>77001.600000000006</v>
      </c>
      <c r="C16" s="142">
        <f t="shared" si="1"/>
        <v>72359.321289999993</v>
      </c>
      <c r="D16" s="142">
        <f t="shared" ref="D16:D22" si="20">C16/B16*100</f>
        <v>93.971191884324469</v>
      </c>
      <c r="E16" s="48"/>
      <c r="F16" s="48"/>
      <c r="G16" s="126"/>
      <c r="H16" s="141">
        <f>Субсидии!B17</f>
        <v>6000</v>
      </c>
      <c r="I16" s="141">
        <f>Субсидии!C17</f>
        <v>2092.2496599999999</v>
      </c>
      <c r="J16" s="48">
        <f>I16/H16*100</f>
        <v>34.870827666666663</v>
      </c>
      <c r="K16" s="48">
        <f>'Субвенции '!B19</f>
        <v>576.6</v>
      </c>
      <c r="L16" s="48">
        <f>'Субвенции '!C19</f>
        <v>267.07163000000003</v>
      </c>
      <c r="M16" s="48">
        <f t="shared" ref="M16:M22" si="21">L16/K16*100</f>
        <v>46.318354144987865</v>
      </c>
      <c r="N16" s="48">
        <f>Иные!B16</f>
        <v>70425</v>
      </c>
      <c r="O16" s="48">
        <f>Иные!C16</f>
        <v>70000</v>
      </c>
      <c r="P16" s="48">
        <f t="shared" si="19"/>
        <v>99.396521121760742</v>
      </c>
    </row>
    <row r="17" spans="1:16" x14ac:dyDescent="0.25">
      <c r="A17" s="189" t="s">
        <v>360</v>
      </c>
      <c r="B17" s="142">
        <f t="shared" si="0"/>
        <v>3081.9313899999997</v>
      </c>
      <c r="C17" s="142">
        <f t="shared" si="1"/>
        <v>51.519069999999999</v>
      </c>
      <c r="D17" s="142">
        <f t="shared" si="20"/>
        <v>1.6716488292752032</v>
      </c>
      <c r="E17" s="48"/>
      <c r="F17" s="48"/>
      <c r="G17" s="126"/>
      <c r="H17" s="141">
        <f>Субсидии!B18</f>
        <v>2966.7313899999999</v>
      </c>
      <c r="I17" s="141">
        <f>Субсидии!C18</f>
        <v>0</v>
      </c>
      <c r="J17" s="48">
        <f t="shared" ref="J17:J22" si="22">I17/H17*100</f>
        <v>0</v>
      </c>
      <c r="K17" s="48">
        <f>'Субвенции '!B20</f>
        <v>115.2</v>
      </c>
      <c r="L17" s="48">
        <f>'Субвенции '!C20</f>
        <v>51.519069999999999</v>
      </c>
      <c r="M17" s="48">
        <f t="shared" si="21"/>
        <v>44.721414930555554</v>
      </c>
      <c r="N17" s="48"/>
      <c r="O17" s="48"/>
      <c r="P17" s="48"/>
    </row>
    <row r="18" spans="1:16" x14ac:dyDescent="0.25">
      <c r="A18" s="189" t="s">
        <v>361</v>
      </c>
      <c r="B18" s="142">
        <f t="shared" si="0"/>
        <v>5413.2</v>
      </c>
      <c r="C18" s="142">
        <f t="shared" si="1"/>
        <v>3194.20298</v>
      </c>
      <c r="D18" s="142">
        <f t="shared" si="20"/>
        <v>59.007666075519104</v>
      </c>
      <c r="E18" s="48"/>
      <c r="F18" s="48"/>
      <c r="G18" s="126"/>
      <c r="H18" s="141">
        <f>Субсидии!B19</f>
        <v>5298</v>
      </c>
      <c r="I18" s="141">
        <f>Субсидии!C19</f>
        <v>3143.45</v>
      </c>
      <c r="J18" s="48">
        <f t="shared" si="22"/>
        <v>59.332767081917702</v>
      </c>
      <c r="K18" s="48">
        <f>'Субвенции '!B21</f>
        <v>115.2</v>
      </c>
      <c r="L18" s="48">
        <f>'Субвенции '!C21</f>
        <v>50.752980000000001</v>
      </c>
      <c r="M18" s="48">
        <f t="shared" si="21"/>
        <v>44.056406250000002</v>
      </c>
      <c r="N18" s="48"/>
      <c r="O18" s="48"/>
      <c r="P18" s="48"/>
    </row>
    <row r="19" spans="1:16" x14ac:dyDescent="0.25">
      <c r="A19" s="189" t="s">
        <v>362</v>
      </c>
      <c r="B19" s="142">
        <f t="shared" si="0"/>
        <v>3779.7</v>
      </c>
      <c r="C19" s="142">
        <f t="shared" si="1"/>
        <v>50.752980000000001</v>
      </c>
      <c r="D19" s="142">
        <f t="shared" si="20"/>
        <v>1.3427779982538297</v>
      </c>
      <c r="E19" s="48"/>
      <c r="F19" s="48"/>
      <c r="G19" s="126"/>
      <c r="H19" s="141">
        <f>Субсидии!B20</f>
        <v>3664.5</v>
      </c>
      <c r="I19" s="141">
        <f>Субсидии!C20</f>
        <v>0</v>
      </c>
      <c r="J19" s="48">
        <f t="shared" si="22"/>
        <v>0</v>
      </c>
      <c r="K19" s="48">
        <f>'Субвенции '!B22</f>
        <v>115.2</v>
      </c>
      <c r="L19" s="48">
        <f>'Субвенции '!C22</f>
        <v>50.752980000000001</v>
      </c>
      <c r="M19" s="48">
        <f t="shared" si="21"/>
        <v>44.056406250000002</v>
      </c>
      <c r="N19" s="48"/>
      <c r="O19" s="48"/>
      <c r="P19" s="48"/>
    </row>
    <row r="20" spans="1:16" x14ac:dyDescent="0.25">
      <c r="A20" s="189" t="s">
        <v>363</v>
      </c>
      <c r="B20" s="142">
        <f t="shared" si="0"/>
        <v>5771.259</v>
      </c>
      <c r="C20" s="142">
        <f t="shared" si="1"/>
        <v>49.599499999999999</v>
      </c>
      <c r="D20" s="142">
        <f t="shared" si="20"/>
        <v>0.85942252808269382</v>
      </c>
      <c r="E20" s="48"/>
      <c r="F20" s="48"/>
      <c r="G20" s="126"/>
      <c r="H20" s="141">
        <f>Субсидии!B21</f>
        <v>5656.0590000000002</v>
      </c>
      <c r="I20" s="141">
        <f>Субсидии!C21</f>
        <v>0</v>
      </c>
      <c r="J20" s="48">
        <f t="shared" si="22"/>
        <v>0</v>
      </c>
      <c r="K20" s="48">
        <f>'Субвенции '!B23</f>
        <v>115.2</v>
      </c>
      <c r="L20" s="48">
        <f>'Субвенции '!C23</f>
        <v>49.599499999999999</v>
      </c>
      <c r="M20" s="48">
        <f t="shared" si="21"/>
        <v>43.055121527777771</v>
      </c>
      <c r="N20" s="48"/>
      <c r="O20" s="48"/>
      <c r="P20" s="48"/>
    </row>
    <row r="21" spans="1:16" x14ac:dyDescent="0.25">
      <c r="A21" s="189" t="s">
        <v>365</v>
      </c>
      <c r="B21" s="142">
        <f t="shared" si="0"/>
        <v>5923.2</v>
      </c>
      <c r="C21" s="142">
        <f t="shared" si="1"/>
        <v>4219.9174800000001</v>
      </c>
      <c r="D21" s="142">
        <f t="shared" si="20"/>
        <v>71.24387965964344</v>
      </c>
      <c r="E21" s="48"/>
      <c r="F21" s="48"/>
      <c r="G21" s="126"/>
      <c r="H21" s="141">
        <f>Субсидии!B22</f>
        <v>5808</v>
      </c>
      <c r="I21" s="141">
        <f>Субсидии!C22</f>
        <v>4169.1644999999999</v>
      </c>
      <c r="J21" s="48">
        <f t="shared" si="22"/>
        <v>71.783135330578503</v>
      </c>
      <c r="K21" s="48">
        <f>'Субвенции '!B24</f>
        <v>115.2</v>
      </c>
      <c r="L21" s="48">
        <f>'Субвенции '!C24</f>
        <v>50.752980000000001</v>
      </c>
      <c r="M21" s="48">
        <f t="shared" si="21"/>
        <v>44.056406250000002</v>
      </c>
      <c r="N21" s="48"/>
      <c r="O21" s="48"/>
      <c r="P21" s="48"/>
    </row>
    <row r="22" spans="1:16" x14ac:dyDescent="0.25">
      <c r="A22" s="189" t="s">
        <v>364</v>
      </c>
      <c r="B22" s="142">
        <f t="shared" si="0"/>
        <v>5218.2</v>
      </c>
      <c r="C22" s="142">
        <f t="shared" si="1"/>
        <v>40.602379999999997</v>
      </c>
      <c r="D22" s="142">
        <f t="shared" si="20"/>
        <v>0.7780916791230692</v>
      </c>
      <c r="E22" s="48"/>
      <c r="F22" s="48"/>
      <c r="G22" s="126"/>
      <c r="H22" s="141">
        <f>Субсидии!B23</f>
        <v>5103</v>
      </c>
      <c r="I22" s="141">
        <f>Субсидии!C23</f>
        <v>0</v>
      </c>
      <c r="J22" s="48">
        <f t="shared" si="22"/>
        <v>0</v>
      </c>
      <c r="K22" s="48">
        <f>'Субвенции '!B25</f>
        <v>115.2</v>
      </c>
      <c r="L22" s="48">
        <f>'Субвенции '!C25</f>
        <v>40.602379999999997</v>
      </c>
      <c r="M22" s="48">
        <f t="shared" si="21"/>
        <v>35.245121527777776</v>
      </c>
      <c r="N22" s="48"/>
      <c r="O22" s="48"/>
      <c r="P22" s="48"/>
    </row>
    <row r="23" spans="1:16" s="59" customFormat="1" ht="31.5" x14ac:dyDescent="0.25">
      <c r="A23" s="25" t="s">
        <v>204</v>
      </c>
      <c r="B23" s="54">
        <f t="shared" si="0"/>
        <v>799168.09382000007</v>
      </c>
      <c r="C23" s="54">
        <f t="shared" si="1"/>
        <v>398899.26274000003</v>
      </c>
      <c r="D23" s="54">
        <f t="shared" ref="D23" si="23">C23/B23*100</f>
        <v>49.914312874188113</v>
      </c>
      <c r="E23" s="54">
        <f t="shared" ref="E23:F23" si="24">SUM(E24:E36)</f>
        <v>158532.1</v>
      </c>
      <c r="F23" s="54">
        <f t="shared" si="24"/>
        <v>87192.75</v>
      </c>
      <c r="G23" s="55">
        <f t="shared" si="16"/>
        <v>55.00005992477233</v>
      </c>
      <c r="H23" s="54">
        <f>SUM(H24:H36)</f>
        <v>151298.79382000002</v>
      </c>
      <c r="I23" s="54">
        <f t="shared" ref="I23:O23" si="25">SUM(I24:I36)</f>
        <v>41223.411279999993</v>
      </c>
      <c r="J23" s="54">
        <f t="shared" si="17"/>
        <v>27.246358175890968</v>
      </c>
      <c r="K23" s="54">
        <f t="shared" si="25"/>
        <v>464389.2</v>
      </c>
      <c r="L23" s="54">
        <f t="shared" si="25"/>
        <v>254071.804</v>
      </c>
      <c r="M23" s="54">
        <f t="shared" si="18"/>
        <v>54.710963131786869</v>
      </c>
      <c r="N23" s="54">
        <f t="shared" si="25"/>
        <v>24948</v>
      </c>
      <c r="O23" s="54">
        <f t="shared" si="25"/>
        <v>16411.297460000002</v>
      </c>
      <c r="P23" s="54">
        <f t="shared" si="19"/>
        <v>65.782016434183106</v>
      </c>
    </row>
    <row r="24" spans="1:16" ht="31.5" x14ac:dyDescent="0.25">
      <c r="A24" s="186" t="s">
        <v>203</v>
      </c>
      <c r="B24" s="48">
        <f t="shared" si="0"/>
        <v>728747.5734600001</v>
      </c>
      <c r="C24" s="48">
        <f t="shared" si="1"/>
        <v>388746.93373000005</v>
      </c>
      <c r="D24" s="48">
        <f t="shared" si="13"/>
        <v>53.344525304458912</v>
      </c>
      <c r="E24" s="52">
        <f>Дотации!B15</f>
        <v>158532.1</v>
      </c>
      <c r="F24" s="52">
        <f>Дотации!C15</f>
        <v>87192.75</v>
      </c>
      <c r="G24" s="52">
        <f t="shared" si="16"/>
        <v>55.00005992477233</v>
      </c>
      <c r="H24" s="48">
        <f>Субсидии!B25</f>
        <v>83268.273460000011</v>
      </c>
      <c r="I24" s="48">
        <f>Субсидии!C25</f>
        <v>31908.949559999994</v>
      </c>
      <c r="J24" s="48">
        <f t="shared" si="17"/>
        <v>38.320657117177106</v>
      </c>
      <c r="K24" s="48">
        <f>'Субвенции '!B27</f>
        <v>462199.2</v>
      </c>
      <c r="L24" s="48">
        <f>'Субвенции '!C27</f>
        <v>253233.93671000001</v>
      </c>
      <c r="M24" s="48">
        <f t="shared" si="18"/>
        <v>54.788917140055624</v>
      </c>
      <c r="N24" s="48">
        <f>Иные!B18</f>
        <v>24748</v>
      </c>
      <c r="O24" s="48">
        <f>Иные!C18</f>
        <v>16411.297460000002</v>
      </c>
      <c r="P24" s="48">
        <f t="shared" si="19"/>
        <v>66.313631242928722</v>
      </c>
    </row>
    <row r="25" spans="1:16" x14ac:dyDescent="0.25">
      <c r="A25" s="189" t="s">
        <v>205</v>
      </c>
      <c r="B25" s="142">
        <f t="shared" si="0"/>
        <v>24186.799999999999</v>
      </c>
      <c r="C25" s="142">
        <f t="shared" si="1"/>
        <v>4772.8312100000003</v>
      </c>
      <c r="D25" s="142">
        <f>C25/B25*100</f>
        <v>19.733206583756431</v>
      </c>
      <c r="E25" s="48"/>
      <c r="F25" s="48"/>
      <c r="G25" s="126"/>
      <c r="H25" s="141">
        <f>Субсидии!B26</f>
        <v>22833.8</v>
      </c>
      <c r="I25" s="141">
        <f>Субсидии!C26</f>
        <v>4381.7008100000003</v>
      </c>
      <c r="J25" s="48">
        <f>I25/H25*100</f>
        <v>19.189538359799947</v>
      </c>
      <c r="K25" s="48">
        <f>'Субвенции '!B28</f>
        <v>1153</v>
      </c>
      <c r="L25" s="48">
        <f>'Субвенции '!C28</f>
        <v>391.13040000000001</v>
      </c>
      <c r="M25" s="48">
        <f t="shared" si="18"/>
        <v>33.92284475281874</v>
      </c>
      <c r="N25" s="48">
        <f>Иные!B19</f>
        <v>200</v>
      </c>
      <c r="O25" s="48">
        <f>Иные!C19</f>
        <v>0</v>
      </c>
      <c r="P25" s="48">
        <f t="shared" si="19"/>
        <v>0</v>
      </c>
    </row>
    <row r="26" spans="1:16" x14ac:dyDescent="0.25">
      <c r="A26" s="189" t="s">
        <v>206</v>
      </c>
      <c r="B26" s="142">
        <f t="shared" si="0"/>
        <v>7630.2</v>
      </c>
      <c r="C26" s="142">
        <f t="shared" si="1"/>
        <v>52.398800000000001</v>
      </c>
      <c r="D26" s="142">
        <f>C26/B26*100</f>
        <v>0.6867290503525465</v>
      </c>
      <c r="E26" s="48"/>
      <c r="F26" s="48"/>
      <c r="G26" s="126"/>
      <c r="H26" s="141">
        <f>Субсидии!B27</f>
        <v>7515</v>
      </c>
      <c r="I26" s="141">
        <f>Субсидии!C27</f>
        <v>0</v>
      </c>
      <c r="J26" s="48">
        <f>I26/H26*100</f>
        <v>0</v>
      </c>
      <c r="K26" s="48">
        <f>'Субвенции '!B29</f>
        <v>115.2</v>
      </c>
      <c r="L26" s="48">
        <f>'Субвенции '!C29</f>
        <v>52.398800000000001</v>
      </c>
      <c r="M26" s="48">
        <f>L26/K26*100</f>
        <v>45.485069444444441</v>
      </c>
      <c r="N26" s="48">
        <f>Иные!B20</f>
        <v>0</v>
      </c>
      <c r="O26" s="48">
        <f>Иные!C20</f>
        <v>0</v>
      </c>
      <c r="P26" s="48"/>
    </row>
    <row r="27" spans="1:16" x14ac:dyDescent="0.25">
      <c r="A27" s="189" t="s">
        <v>373</v>
      </c>
      <c r="B27" s="142">
        <f t="shared" si="0"/>
        <v>0</v>
      </c>
      <c r="C27" s="142">
        <f t="shared" si="1"/>
        <v>0</v>
      </c>
      <c r="D27" s="142"/>
      <c r="E27" s="48"/>
      <c r="F27" s="48"/>
      <c r="G27" s="126"/>
      <c r="H27" s="141">
        <f>Субсидии!B28</f>
        <v>0</v>
      </c>
      <c r="I27" s="141">
        <f>Субсидии!C28</f>
        <v>0</v>
      </c>
      <c r="J27" s="48"/>
      <c r="K27" s="48">
        <f>'Субвенции '!B30</f>
        <v>0</v>
      </c>
      <c r="L27" s="48">
        <f>'Субвенции '!C30</f>
        <v>0</v>
      </c>
      <c r="M27" s="48"/>
      <c r="N27" s="48"/>
      <c r="O27" s="48"/>
      <c r="P27" s="48"/>
    </row>
    <row r="28" spans="1:16" x14ac:dyDescent="0.25">
      <c r="A28" s="189" t="s">
        <v>207</v>
      </c>
      <c r="B28" s="142">
        <f t="shared" si="0"/>
        <v>9006.1</v>
      </c>
      <c r="C28" s="142">
        <f t="shared" si="1"/>
        <v>3698.7117999999996</v>
      </c>
      <c r="D28" s="142">
        <f>C28/B28*100</f>
        <v>41.068962147877542</v>
      </c>
      <c r="E28" s="48"/>
      <c r="F28" s="48"/>
      <c r="G28" s="126"/>
      <c r="H28" s="141">
        <f>Субсидии!B29</f>
        <v>8718</v>
      </c>
      <c r="I28" s="141">
        <f>Субсидии!C29</f>
        <v>3561.5625099999997</v>
      </c>
      <c r="J28" s="48">
        <f>I28/H28*100</f>
        <v>40.852976714842853</v>
      </c>
      <c r="K28" s="48">
        <f>'Субвенции '!B31</f>
        <v>288.10000000000002</v>
      </c>
      <c r="L28" s="48">
        <f>'Субвенции '!C31</f>
        <v>137.14929000000001</v>
      </c>
      <c r="M28" s="48">
        <f>L28/K28*100</f>
        <v>47.60475182228393</v>
      </c>
      <c r="N28" s="48">
        <f>Иные!B21</f>
        <v>0</v>
      </c>
      <c r="O28" s="48">
        <f>Иные!C21</f>
        <v>0</v>
      </c>
      <c r="P28" s="48"/>
    </row>
    <row r="29" spans="1:16" x14ac:dyDescent="0.25">
      <c r="A29" s="189" t="s">
        <v>372</v>
      </c>
      <c r="B29" s="142">
        <f t="shared" si="0"/>
        <v>6403.2</v>
      </c>
      <c r="C29" s="142">
        <f t="shared" si="1"/>
        <v>47.987079999999999</v>
      </c>
      <c r="D29" s="142">
        <f>C29/B29*100</f>
        <v>0.74942341329335327</v>
      </c>
      <c r="E29" s="48"/>
      <c r="F29" s="48"/>
      <c r="G29" s="126"/>
      <c r="H29" s="141">
        <f>Субсидии!B30</f>
        <v>6288</v>
      </c>
      <c r="I29" s="141">
        <f>Субсидии!C30</f>
        <v>0</v>
      </c>
      <c r="J29" s="48">
        <f>I29/H29*100</f>
        <v>0</v>
      </c>
      <c r="K29" s="48">
        <f>'Субвенции '!B32</f>
        <v>115.2</v>
      </c>
      <c r="L29" s="48">
        <f>'Субвенции '!C32</f>
        <v>47.987079999999999</v>
      </c>
      <c r="M29" s="48">
        <f>L29/K29*100</f>
        <v>41.655451388888885</v>
      </c>
      <c r="N29" s="48"/>
      <c r="O29" s="48"/>
      <c r="P29" s="48"/>
    </row>
    <row r="30" spans="1:16" x14ac:dyDescent="0.25">
      <c r="A30" s="189" t="s">
        <v>371</v>
      </c>
      <c r="B30" s="142">
        <f t="shared" si="0"/>
        <v>9256.8203599999997</v>
      </c>
      <c r="C30" s="142">
        <f t="shared" si="1"/>
        <v>1507.72109</v>
      </c>
      <c r="D30" s="142">
        <f>C30/B30*100</f>
        <v>16.28767796461808</v>
      </c>
      <c r="E30" s="48"/>
      <c r="F30" s="48"/>
      <c r="G30" s="126"/>
      <c r="H30" s="141">
        <f>Субсидии!B31</f>
        <v>8968.7203599999993</v>
      </c>
      <c r="I30" s="141">
        <f>Субсидии!C31</f>
        <v>1371.1984</v>
      </c>
      <c r="J30" s="48">
        <f t="shared" ref="J30:J32" si="26">I30/H30*100</f>
        <v>15.288673801398353</v>
      </c>
      <c r="K30" s="48">
        <f>'Субвенции '!B33</f>
        <v>288.10000000000002</v>
      </c>
      <c r="L30" s="48">
        <f>'Субвенции '!C33</f>
        <v>136.52269000000001</v>
      </c>
      <c r="M30" s="48">
        <f>L30/K30*100</f>
        <v>47.387257896563696</v>
      </c>
      <c r="N30" s="48"/>
      <c r="O30" s="48"/>
      <c r="P30" s="48"/>
    </row>
    <row r="31" spans="1:16" x14ac:dyDescent="0.25">
      <c r="A31" s="189" t="s">
        <v>374</v>
      </c>
      <c r="B31" s="142">
        <f t="shared" si="0"/>
        <v>7834.2</v>
      </c>
      <c r="C31" s="142">
        <f t="shared" si="1"/>
        <v>48.820709999999998</v>
      </c>
      <c r="D31" s="142">
        <f>C31/B31*100</f>
        <v>0.62317415945469856</v>
      </c>
      <c r="E31" s="48"/>
      <c r="F31" s="48"/>
      <c r="G31" s="126"/>
      <c r="H31" s="141">
        <f>Субсидии!B32</f>
        <v>7719</v>
      </c>
      <c r="I31" s="141">
        <f>Субсидии!C32</f>
        <v>0</v>
      </c>
      <c r="J31" s="48">
        <f t="shared" si="26"/>
        <v>0</v>
      </c>
      <c r="K31" s="48">
        <f>'Субвенции '!B34</f>
        <v>115.2</v>
      </c>
      <c r="L31" s="48">
        <f>'Субвенции '!C34</f>
        <v>48.820709999999998</v>
      </c>
      <c r="M31" s="48">
        <f>L31/K31*100</f>
        <v>42.379088541666668</v>
      </c>
      <c r="N31" s="48"/>
      <c r="O31" s="48"/>
      <c r="P31" s="48"/>
    </row>
    <row r="32" spans="1:16" x14ac:dyDescent="0.25">
      <c r="A32" s="189" t="s">
        <v>370</v>
      </c>
      <c r="B32" s="142">
        <f t="shared" si="0"/>
        <v>6103.2</v>
      </c>
      <c r="C32" s="142">
        <f t="shared" si="1"/>
        <v>23.858319999999999</v>
      </c>
      <c r="D32" s="142">
        <f>C32/B32*100</f>
        <v>0.39091492987285359</v>
      </c>
      <c r="E32" s="48"/>
      <c r="F32" s="48"/>
      <c r="G32" s="126"/>
      <c r="H32" s="141">
        <f>Субсидии!B33</f>
        <v>5988</v>
      </c>
      <c r="I32" s="141">
        <f>Субсидии!C33</f>
        <v>0</v>
      </c>
      <c r="J32" s="48">
        <f t="shared" si="26"/>
        <v>0</v>
      </c>
      <c r="K32" s="48">
        <f>'Субвенции '!B35</f>
        <v>115.2</v>
      </c>
      <c r="L32" s="48">
        <f>'Субвенции '!C35</f>
        <v>23.858319999999999</v>
      </c>
      <c r="M32" s="48">
        <f>L32/K32*100</f>
        <v>20.710347222222218</v>
      </c>
      <c r="N32" s="48"/>
      <c r="O32" s="48"/>
      <c r="P32" s="48"/>
    </row>
    <row r="33" spans="1:16" x14ac:dyDescent="0.25">
      <c r="A33" s="189" t="s">
        <v>369</v>
      </c>
      <c r="B33" s="142">
        <f t="shared" si="0"/>
        <v>0</v>
      </c>
      <c r="C33" s="142">
        <f t="shared" si="1"/>
        <v>0</v>
      </c>
      <c r="D33" s="142"/>
      <c r="E33" s="48"/>
      <c r="F33" s="48"/>
      <c r="G33" s="126"/>
      <c r="H33" s="141">
        <f>Субсидии!B34</f>
        <v>0</v>
      </c>
      <c r="I33" s="141">
        <f>Субсидии!C34</f>
        <v>0</v>
      </c>
      <c r="J33" s="48"/>
      <c r="K33" s="48">
        <f>'Субвенции '!B36</f>
        <v>0</v>
      </c>
      <c r="L33" s="48">
        <f>'Субвенции '!C36</f>
        <v>0</v>
      </c>
      <c r="M33" s="48"/>
      <c r="N33" s="48"/>
      <c r="O33" s="48"/>
      <c r="P33" s="48"/>
    </row>
    <row r="34" spans="1:16" x14ac:dyDescent="0.25">
      <c r="A34" s="189" t="s">
        <v>368</v>
      </c>
      <c r="B34" s="142">
        <f t="shared" si="0"/>
        <v>0</v>
      </c>
      <c r="C34" s="142">
        <f t="shared" si="1"/>
        <v>0</v>
      </c>
      <c r="D34" s="142"/>
      <c r="E34" s="48"/>
      <c r="F34" s="48"/>
      <c r="G34" s="126"/>
      <c r="H34" s="141">
        <f>Субсидии!B35</f>
        <v>0</v>
      </c>
      <c r="I34" s="141">
        <f>Субсидии!C35</f>
        <v>0</v>
      </c>
      <c r="J34" s="48"/>
      <c r="K34" s="48">
        <f>'Субвенции '!B37</f>
        <v>0</v>
      </c>
      <c r="L34" s="48">
        <f>'Субвенции '!C37</f>
        <v>0</v>
      </c>
      <c r="M34" s="48"/>
      <c r="N34" s="48"/>
      <c r="O34" s="48"/>
      <c r="P34" s="48"/>
    </row>
    <row r="35" spans="1:16" x14ac:dyDescent="0.25">
      <c r="A35" s="189" t="s">
        <v>367</v>
      </c>
      <c r="B35" s="142">
        <f t="shared" si="0"/>
        <v>0</v>
      </c>
      <c r="C35" s="142">
        <f t="shared" si="1"/>
        <v>0</v>
      </c>
      <c r="D35" s="142"/>
      <c r="E35" s="48"/>
      <c r="F35" s="48"/>
      <c r="G35" s="126"/>
      <c r="H35" s="141">
        <f>Субсидии!B36</f>
        <v>0</v>
      </c>
      <c r="I35" s="141">
        <f>Субсидии!C36</f>
        <v>0</v>
      </c>
      <c r="J35" s="48"/>
      <c r="K35" s="48">
        <f>'Субвенции '!B38</f>
        <v>0</v>
      </c>
      <c r="L35" s="48">
        <f>'Субвенции '!C38</f>
        <v>0</v>
      </c>
      <c r="M35" s="48"/>
      <c r="N35" s="48"/>
      <c r="O35" s="48"/>
      <c r="P35" s="48"/>
    </row>
    <row r="36" spans="1:16" x14ac:dyDescent="0.25">
      <c r="A36" s="189" t="s">
        <v>366</v>
      </c>
      <c r="B36" s="142">
        <f t="shared" si="0"/>
        <v>0</v>
      </c>
      <c r="C36" s="142">
        <f t="shared" si="1"/>
        <v>0</v>
      </c>
      <c r="D36" s="142"/>
      <c r="E36" s="48"/>
      <c r="F36" s="48"/>
      <c r="G36" s="126"/>
      <c r="H36" s="141">
        <f>Субсидии!B37</f>
        <v>0</v>
      </c>
      <c r="I36" s="141">
        <f>Субсидии!C37</f>
        <v>0</v>
      </c>
      <c r="J36" s="48"/>
      <c r="K36" s="48">
        <f>'Субвенции '!B39</f>
        <v>0</v>
      </c>
      <c r="L36" s="48">
        <f>'Субвенции '!C39</f>
        <v>0</v>
      </c>
      <c r="M36" s="48"/>
      <c r="N36" s="48"/>
      <c r="O36" s="48"/>
      <c r="P36" s="48"/>
    </row>
    <row r="37" spans="1:16" s="59" customFormat="1" ht="31.5" x14ac:dyDescent="0.25">
      <c r="A37" s="25" t="s">
        <v>212</v>
      </c>
      <c r="B37" s="54">
        <f t="shared" si="0"/>
        <v>614876.14759999991</v>
      </c>
      <c r="C37" s="54">
        <f t="shared" si="1"/>
        <v>312405.20406000002</v>
      </c>
      <c r="D37" s="54">
        <f t="shared" ref="D37" si="27">C37/B37*100</f>
        <v>50.807826141799104</v>
      </c>
      <c r="E37" s="54">
        <f t="shared" ref="E37:F37" si="28">SUM(E38:E51)</f>
        <v>134265.20000000001</v>
      </c>
      <c r="F37" s="54">
        <f t="shared" si="28"/>
        <v>76112.479999999996</v>
      </c>
      <c r="G37" s="55">
        <f t="shared" si="16"/>
        <v>56.688166404995478</v>
      </c>
      <c r="H37" s="54">
        <f>SUM(H38:H51)</f>
        <v>115544.5462</v>
      </c>
      <c r="I37" s="54">
        <f t="shared" ref="I37:O37" si="29">SUM(I38:I51)</f>
        <v>27450.169369999996</v>
      </c>
      <c r="J37" s="54">
        <f t="shared" si="17"/>
        <v>23.757217690297178</v>
      </c>
      <c r="K37" s="54">
        <f t="shared" si="29"/>
        <v>350154.80139999994</v>
      </c>
      <c r="L37" s="54">
        <f t="shared" si="29"/>
        <v>201412.62051000001</v>
      </c>
      <c r="M37" s="54">
        <f t="shared" si="18"/>
        <v>57.52102204645081</v>
      </c>
      <c r="N37" s="54">
        <f>SUM(N38:N51)</f>
        <v>14911.6</v>
      </c>
      <c r="O37" s="54">
        <f t="shared" si="29"/>
        <v>7429.9341800000002</v>
      </c>
      <c r="P37" s="54">
        <f t="shared" si="19"/>
        <v>49.826538936130262</v>
      </c>
    </row>
    <row r="38" spans="1:16" ht="31.5" x14ac:dyDescent="0.25">
      <c r="A38" s="186" t="s">
        <v>211</v>
      </c>
      <c r="B38" s="48">
        <f t="shared" si="0"/>
        <v>560534.83074</v>
      </c>
      <c r="C38" s="48">
        <f t="shared" si="1"/>
        <v>310022.27068999998</v>
      </c>
      <c r="D38" s="48">
        <f t="shared" si="13"/>
        <v>55.308297306113616</v>
      </c>
      <c r="E38" s="52">
        <f>Дотации!B17</f>
        <v>134265.20000000001</v>
      </c>
      <c r="F38" s="52">
        <f>Дотации!C17</f>
        <v>76112.479999999996</v>
      </c>
      <c r="G38" s="52">
        <f t="shared" si="16"/>
        <v>56.688166404995478</v>
      </c>
      <c r="H38" s="48">
        <f>Субсидии!B39</f>
        <v>64431.629339999992</v>
      </c>
      <c r="I38" s="48">
        <f>Субсидии!C39</f>
        <v>27348.128549999998</v>
      </c>
      <c r="J38" s="48">
        <f t="shared" si="17"/>
        <v>42.44519163978665</v>
      </c>
      <c r="K38" s="48">
        <f>'Субвенции '!B41</f>
        <v>348426.40139999997</v>
      </c>
      <c r="L38" s="48">
        <f>'Субвенции '!C41</f>
        <v>200631.72795999999</v>
      </c>
      <c r="M38" s="48">
        <f t="shared" si="18"/>
        <v>57.582240368080221</v>
      </c>
      <c r="N38" s="48">
        <f>Иные!B23</f>
        <v>13411.6</v>
      </c>
      <c r="O38" s="48">
        <f>Иные!C23</f>
        <v>5929.9341800000002</v>
      </c>
      <c r="P38" s="48">
        <f t="shared" si="19"/>
        <v>44.214964508336067</v>
      </c>
    </row>
    <row r="39" spans="1:16" x14ac:dyDescent="0.25">
      <c r="A39" s="189" t="s">
        <v>376</v>
      </c>
      <c r="B39" s="142">
        <f t="shared" si="0"/>
        <v>8524.7360600000011</v>
      </c>
      <c r="C39" s="142">
        <f t="shared" si="1"/>
        <v>228.31880000000001</v>
      </c>
      <c r="D39" s="142">
        <f>C39/B39*100</f>
        <v>2.6783093153033057</v>
      </c>
      <c r="E39" s="48"/>
      <c r="F39" s="48"/>
      <c r="G39" s="126"/>
      <c r="H39" s="141">
        <f>Субсидии!B40</f>
        <v>8236.6360600000007</v>
      </c>
      <c r="I39" s="141">
        <f>Субсидии!C40</f>
        <v>102.04082000000001</v>
      </c>
      <c r="J39" s="48">
        <f>I39/H39*100</f>
        <v>1.238865226734323</v>
      </c>
      <c r="K39" s="48">
        <f>'Субвенции '!B42</f>
        <v>288.10000000000002</v>
      </c>
      <c r="L39" s="48">
        <f>'Субвенции '!C42</f>
        <v>126.27798</v>
      </c>
      <c r="M39" s="48">
        <f>L39/K39*100</f>
        <v>43.83130163137799</v>
      </c>
      <c r="N39" s="48"/>
      <c r="O39" s="48"/>
      <c r="P39" s="48"/>
    </row>
    <row r="40" spans="1:16" x14ac:dyDescent="0.25">
      <c r="A40" s="28" t="s">
        <v>210</v>
      </c>
      <c r="B40" s="142">
        <f t="shared" si="0"/>
        <v>10000</v>
      </c>
      <c r="C40" s="142">
        <f t="shared" si="1"/>
        <v>0</v>
      </c>
      <c r="D40" s="142">
        <f>C40/B40*100</f>
        <v>0</v>
      </c>
      <c r="E40" s="48"/>
      <c r="F40" s="48"/>
      <c r="G40" s="126"/>
      <c r="H40" s="141">
        <f>Субсидии!B41</f>
        <v>10000</v>
      </c>
      <c r="I40" s="141">
        <f>Субсидии!C41</f>
        <v>0</v>
      </c>
      <c r="J40" s="48">
        <f>I40/H40*100</f>
        <v>0</v>
      </c>
      <c r="K40" s="48"/>
      <c r="L40" s="48"/>
      <c r="M40" s="48"/>
      <c r="N40" s="48">
        <f>Иные!B24</f>
        <v>0</v>
      </c>
      <c r="O40" s="48">
        <f>Иные!C24</f>
        <v>0</v>
      </c>
      <c r="P40" s="48"/>
    </row>
    <row r="41" spans="1:16" x14ac:dyDescent="0.25">
      <c r="A41" s="189" t="s">
        <v>377</v>
      </c>
      <c r="B41" s="142">
        <f t="shared" si="0"/>
        <v>2281.1999999999998</v>
      </c>
      <c r="C41" s="142">
        <f t="shared" si="1"/>
        <v>50.842680000000001</v>
      </c>
      <c r="D41" s="142">
        <f>C41/B41*100</f>
        <v>2.2287690689110997</v>
      </c>
      <c r="E41" s="48"/>
      <c r="F41" s="48"/>
      <c r="G41" s="126"/>
      <c r="H41" s="141">
        <f>Субсидии!B42</f>
        <v>2166</v>
      </c>
      <c r="I41" s="141">
        <f>Субсидии!C42</f>
        <v>0</v>
      </c>
      <c r="J41" s="48">
        <f>I41/H41*100</f>
        <v>0</v>
      </c>
      <c r="K41" s="48">
        <f>'Субвенции '!B43</f>
        <v>115.2</v>
      </c>
      <c r="L41" s="48">
        <f>'Субвенции '!C43</f>
        <v>50.842680000000001</v>
      </c>
      <c r="M41" s="48">
        <f>L41/K41*100</f>
        <v>44.134270833333332</v>
      </c>
      <c r="N41" s="48"/>
      <c r="O41" s="48"/>
      <c r="P41" s="48"/>
    </row>
    <row r="42" spans="1:16" x14ac:dyDescent="0.25">
      <c r="A42" s="189" t="s">
        <v>540</v>
      </c>
      <c r="B42" s="142">
        <f t="shared" si="0"/>
        <v>0</v>
      </c>
      <c r="C42" s="142">
        <f t="shared" si="1"/>
        <v>0</v>
      </c>
      <c r="D42" s="142"/>
      <c r="E42" s="48"/>
      <c r="F42" s="48"/>
      <c r="G42" s="126"/>
      <c r="H42" s="141"/>
      <c r="I42" s="141"/>
      <c r="J42" s="48"/>
      <c r="K42" s="48">
        <f>'Субвенции '!B44</f>
        <v>0</v>
      </c>
      <c r="L42" s="48">
        <f>'Субвенции '!C44</f>
        <v>0</v>
      </c>
      <c r="M42" s="48"/>
      <c r="N42" s="48"/>
      <c r="O42" s="48"/>
      <c r="P42" s="48"/>
    </row>
    <row r="43" spans="1:16" x14ac:dyDescent="0.25">
      <c r="A43" s="189" t="s">
        <v>302</v>
      </c>
      <c r="B43" s="142">
        <f t="shared" si="0"/>
        <v>7656.1</v>
      </c>
      <c r="C43" s="142">
        <f t="shared" si="1"/>
        <v>1640.86663</v>
      </c>
      <c r="D43" s="142">
        <f>C43/B43*100</f>
        <v>21.432147307375818</v>
      </c>
      <c r="E43" s="48"/>
      <c r="F43" s="48"/>
      <c r="G43" s="126"/>
      <c r="H43" s="141">
        <f>Субсидии!B43</f>
        <v>5868</v>
      </c>
      <c r="I43" s="141">
        <f>Субсидии!C43</f>
        <v>0</v>
      </c>
      <c r="J43" s="48">
        <f t="shared" ref="J43:J51" si="30">I43/H43*100</f>
        <v>0</v>
      </c>
      <c r="K43" s="48">
        <f>'Субвенции '!B45</f>
        <v>288.10000000000002</v>
      </c>
      <c r="L43" s="48">
        <f>'Субвенции '!C45</f>
        <v>140.86663000000001</v>
      </c>
      <c r="M43" s="48">
        <f>L43/K43*100</f>
        <v>48.895046858729607</v>
      </c>
      <c r="N43" s="48">
        <f>Иные!B25</f>
        <v>1500</v>
      </c>
      <c r="O43" s="48">
        <f>Иные!C25</f>
        <v>1500</v>
      </c>
      <c r="P43" s="48">
        <f t="shared" si="19"/>
        <v>100</v>
      </c>
    </row>
    <row r="44" spans="1:16" x14ac:dyDescent="0.25">
      <c r="A44" s="189" t="s">
        <v>378</v>
      </c>
      <c r="B44" s="142">
        <f t="shared" si="0"/>
        <v>7964.2808000000005</v>
      </c>
      <c r="C44" s="142">
        <f t="shared" si="1"/>
        <v>121.29707000000001</v>
      </c>
      <c r="D44" s="142">
        <f>C44/B44*100</f>
        <v>1.5230134778773747</v>
      </c>
      <c r="E44" s="48"/>
      <c r="F44" s="48"/>
      <c r="G44" s="126"/>
      <c r="H44" s="141">
        <f>Субсидии!B44</f>
        <v>7676.1808000000001</v>
      </c>
      <c r="I44" s="141">
        <f>Субсидии!C44</f>
        <v>0</v>
      </c>
      <c r="J44" s="48">
        <f t="shared" si="30"/>
        <v>0</v>
      </c>
      <c r="K44" s="48">
        <f>'Субвенции '!B46</f>
        <v>288.10000000000002</v>
      </c>
      <c r="L44" s="48">
        <f>'Субвенции '!C46</f>
        <v>121.29707000000001</v>
      </c>
      <c r="M44" s="48">
        <f>L44/K44*100</f>
        <v>42.102419298854564</v>
      </c>
      <c r="N44" s="48"/>
      <c r="O44" s="48"/>
      <c r="P44" s="48"/>
    </row>
    <row r="45" spans="1:16" x14ac:dyDescent="0.25">
      <c r="A45" s="189" t="s">
        <v>217</v>
      </c>
      <c r="B45" s="142">
        <f t="shared" si="0"/>
        <v>822.2</v>
      </c>
      <c r="C45" s="142">
        <f t="shared" si="1"/>
        <v>123.91080000000001</v>
      </c>
      <c r="D45" s="142">
        <f>C45/B45*100</f>
        <v>15.07063974702019</v>
      </c>
      <c r="E45" s="48"/>
      <c r="F45" s="48"/>
      <c r="G45" s="126"/>
      <c r="H45" s="141">
        <f>Субсидии!B45</f>
        <v>534.1</v>
      </c>
      <c r="I45" s="141">
        <f>Субсидии!C45</f>
        <v>0</v>
      </c>
      <c r="J45" s="48">
        <f t="shared" si="30"/>
        <v>0</v>
      </c>
      <c r="K45" s="48">
        <f>'Субвенции '!B47</f>
        <v>288.10000000000002</v>
      </c>
      <c r="L45" s="48">
        <f>'Субвенции '!C47</f>
        <v>123.91080000000001</v>
      </c>
      <c r="M45" s="48">
        <f>L45/K45*100</f>
        <v>43.009649427282191</v>
      </c>
      <c r="N45" s="48">
        <f>Иные!B26</f>
        <v>0</v>
      </c>
      <c r="O45" s="48">
        <f>Иные!C26</f>
        <v>0</v>
      </c>
      <c r="P45" s="48">
        <f>Иные!D26</f>
        <v>0</v>
      </c>
    </row>
    <row r="46" spans="1:16" x14ac:dyDescent="0.25">
      <c r="A46" s="189" t="s">
        <v>379</v>
      </c>
      <c r="B46" s="142">
        <f t="shared" si="0"/>
        <v>2725.2</v>
      </c>
      <c r="C46" s="142">
        <f t="shared" si="1"/>
        <v>54.170449999999995</v>
      </c>
      <c r="D46" s="142">
        <f>C46/B46*100</f>
        <v>1.9877605313371496</v>
      </c>
      <c r="E46" s="48"/>
      <c r="F46" s="48"/>
      <c r="G46" s="126"/>
      <c r="H46" s="141">
        <f>Субсидии!B46</f>
        <v>2610</v>
      </c>
      <c r="I46" s="141">
        <f>Субсидии!C46</f>
        <v>0</v>
      </c>
      <c r="J46" s="48">
        <f t="shared" si="30"/>
        <v>0</v>
      </c>
      <c r="K46" s="48">
        <f>'Субвенции '!B48</f>
        <v>115.2</v>
      </c>
      <c r="L46" s="48">
        <f>'Субвенции '!C48</f>
        <v>54.170449999999995</v>
      </c>
      <c r="M46" s="48">
        <f>L46/K46*100</f>
        <v>47.022960069444444</v>
      </c>
      <c r="N46" s="48"/>
      <c r="O46" s="48"/>
      <c r="P46" s="48"/>
    </row>
    <row r="47" spans="1:16" x14ac:dyDescent="0.25">
      <c r="A47" s="189" t="s">
        <v>380</v>
      </c>
      <c r="B47" s="142">
        <f t="shared" si="0"/>
        <v>6109.2</v>
      </c>
      <c r="C47" s="142">
        <f t="shared" si="1"/>
        <v>56.965519999999998</v>
      </c>
      <c r="D47" s="142">
        <f>C47/B47*100</f>
        <v>0.93245465854776399</v>
      </c>
      <c r="E47" s="48"/>
      <c r="F47" s="48"/>
      <c r="G47" s="126"/>
      <c r="H47" s="141">
        <f>Субсидии!B47</f>
        <v>5994</v>
      </c>
      <c r="I47" s="141">
        <f>Субсидии!C47</f>
        <v>0</v>
      </c>
      <c r="J47" s="48">
        <f t="shared" si="30"/>
        <v>0</v>
      </c>
      <c r="K47" s="48">
        <f>'Субвенции '!B49</f>
        <v>115.2</v>
      </c>
      <c r="L47" s="48">
        <f>'Субвенции '!C49</f>
        <v>56.965519999999998</v>
      </c>
      <c r="M47" s="48">
        <f>L47/K47*100</f>
        <v>49.449236111111105</v>
      </c>
      <c r="N47" s="48"/>
      <c r="O47" s="48"/>
      <c r="P47" s="48"/>
    </row>
    <row r="48" spans="1:16" x14ac:dyDescent="0.25">
      <c r="A48" s="189" t="s">
        <v>559</v>
      </c>
      <c r="B48" s="142">
        <f t="shared" si="0"/>
        <v>0</v>
      </c>
      <c r="C48" s="142">
        <f t="shared" si="1"/>
        <v>0</v>
      </c>
      <c r="D48" s="142"/>
      <c r="E48" s="48"/>
      <c r="F48" s="48"/>
      <c r="G48" s="126"/>
      <c r="H48" s="141"/>
      <c r="I48" s="141"/>
      <c r="J48" s="48"/>
      <c r="K48" s="48">
        <f>'Субвенции '!B50</f>
        <v>0</v>
      </c>
      <c r="L48" s="48">
        <f>'Субвенции '!C50</f>
        <v>0</v>
      </c>
      <c r="M48" s="48"/>
      <c r="N48" s="48"/>
      <c r="O48" s="48"/>
      <c r="P48" s="48"/>
    </row>
    <row r="49" spans="1:16" x14ac:dyDescent="0.25">
      <c r="A49" s="189" t="s">
        <v>558</v>
      </c>
      <c r="B49" s="142">
        <f t="shared" si="0"/>
        <v>0</v>
      </c>
      <c r="C49" s="142">
        <f t="shared" si="1"/>
        <v>0</v>
      </c>
      <c r="D49" s="142"/>
      <c r="E49" s="48"/>
      <c r="F49" s="48"/>
      <c r="G49" s="126"/>
      <c r="H49" s="141"/>
      <c r="I49" s="141"/>
      <c r="J49" s="48"/>
      <c r="K49" s="48">
        <f>'Субвенции '!B51</f>
        <v>0</v>
      </c>
      <c r="L49" s="48">
        <f>'Субвенции '!C51</f>
        <v>0</v>
      </c>
      <c r="M49" s="48"/>
      <c r="N49" s="48"/>
      <c r="O49" s="48"/>
      <c r="P49" s="48"/>
    </row>
    <row r="50" spans="1:16" x14ac:dyDescent="0.25">
      <c r="A50" s="189" t="s">
        <v>560</v>
      </c>
      <c r="B50" s="142">
        <f t="shared" si="0"/>
        <v>2296.1999999999998</v>
      </c>
      <c r="C50" s="142">
        <f t="shared" si="1"/>
        <v>49.956330000000001</v>
      </c>
      <c r="D50" s="142">
        <f>C50/B50*100</f>
        <v>2.1756088319832769</v>
      </c>
      <c r="E50" s="48"/>
      <c r="F50" s="48"/>
      <c r="G50" s="126"/>
      <c r="H50" s="141">
        <f>Субсидии!B48</f>
        <v>2181</v>
      </c>
      <c r="I50" s="141">
        <f>Субсидии!C48</f>
        <v>0</v>
      </c>
      <c r="J50" s="48">
        <f t="shared" si="30"/>
        <v>0</v>
      </c>
      <c r="K50" s="48">
        <f>'Субвенции '!B52</f>
        <v>115.2</v>
      </c>
      <c r="L50" s="48">
        <f>'Субвенции '!C52</f>
        <v>49.956330000000001</v>
      </c>
      <c r="M50" s="48">
        <f>L50/K50*100</f>
        <v>43.364869791666663</v>
      </c>
      <c r="N50" s="48"/>
      <c r="O50" s="48"/>
      <c r="P50" s="48"/>
    </row>
    <row r="51" spans="1:16" x14ac:dyDescent="0.25">
      <c r="A51" s="189" t="s">
        <v>381</v>
      </c>
      <c r="B51" s="142">
        <f t="shared" si="0"/>
        <v>5962.2</v>
      </c>
      <c r="C51" s="142">
        <f t="shared" si="1"/>
        <v>56.605089999999997</v>
      </c>
      <c r="D51" s="142">
        <f>C51/B51*100</f>
        <v>0.94939938277816915</v>
      </c>
      <c r="E51" s="48"/>
      <c r="F51" s="48"/>
      <c r="G51" s="52"/>
      <c r="H51" s="141">
        <f>Субсидии!B49</f>
        <v>5847</v>
      </c>
      <c r="I51" s="141">
        <f>Субсидии!C49</f>
        <v>0</v>
      </c>
      <c r="J51" s="48">
        <f t="shared" si="30"/>
        <v>0</v>
      </c>
      <c r="K51" s="48">
        <f>'Субвенции '!B53</f>
        <v>115.2</v>
      </c>
      <c r="L51" s="48">
        <f>'Субвенции '!C53</f>
        <v>56.605089999999997</v>
      </c>
      <c r="M51" s="48">
        <f>L51/K51*100</f>
        <v>49.136362847222223</v>
      </c>
      <c r="N51" s="48"/>
      <c r="O51" s="48"/>
      <c r="P51" s="48"/>
    </row>
    <row r="52" spans="1:16" s="59" customFormat="1" ht="31.5" x14ac:dyDescent="0.25">
      <c r="A52" s="25" t="s">
        <v>384</v>
      </c>
      <c r="B52" s="54">
        <f t="shared" si="0"/>
        <v>4458566.8305299999</v>
      </c>
      <c r="C52" s="54">
        <f t="shared" si="1"/>
        <v>1573484.9165700001</v>
      </c>
      <c r="D52" s="54">
        <f t="shared" ref="D52" si="31">C52/B52*100</f>
        <v>35.291271307084038</v>
      </c>
      <c r="E52" s="54">
        <f t="shared" ref="E52:F52" si="32">SUM(E53:E56)</f>
        <v>0</v>
      </c>
      <c r="F52" s="54">
        <f t="shared" si="32"/>
        <v>0</v>
      </c>
      <c r="G52" s="55" t="e">
        <f t="shared" ref="G52" si="33">F52/E52*100</f>
        <v>#DIV/0!</v>
      </c>
      <c r="H52" s="54">
        <f>SUM(H53:H56)</f>
        <v>2114106.51284</v>
      </c>
      <c r="I52" s="54">
        <f t="shared" ref="I52:O52" si="34">SUM(I53:I56)</f>
        <v>424181.48290999996</v>
      </c>
      <c r="J52" s="54">
        <f t="shared" si="17"/>
        <v>20.064338307163755</v>
      </c>
      <c r="K52" s="54">
        <f t="shared" si="34"/>
        <v>2141773.9708000002</v>
      </c>
      <c r="L52" s="54">
        <f t="shared" si="34"/>
        <v>1126192.0728000002</v>
      </c>
      <c r="M52" s="54">
        <f t="shared" si="18"/>
        <v>52.582209334598573</v>
      </c>
      <c r="N52" s="54">
        <f t="shared" si="34"/>
        <v>202686.34689000002</v>
      </c>
      <c r="O52" s="54">
        <f t="shared" si="34"/>
        <v>23111.360859999997</v>
      </c>
      <c r="P52" s="54">
        <f t="shared" si="19"/>
        <v>11.402524745558107</v>
      </c>
    </row>
    <row r="53" spans="1:16" ht="31.5" x14ac:dyDescent="0.25">
      <c r="A53" s="186" t="s">
        <v>215</v>
      </c>
      <c r="B53" s="48">
        <f t="shared" si="0"/>
        <v>2578355.6341300001</v>
      </c>
      <c r="C53" s="48">
        <f t="shared" si="1"/>
        <v>1293943.63928</v>
      </c>
      <c r="D53" s="48">
        <f t="shared" si="13"/>
        <v>50.184839599003105</v>
      </c>
      <c r="E53" s="52">
        <f>Дотации!B19</f>
        <v>0</v>
      </c>
      <c r="F53" s="52">
        <f>Дотации!C19</f>
        <v>0</v>
      </c>
      <c r="G53" s="52" t="e">
        <f>F53/E53*100</f>
        <v>#DIV/0!</v>
      </c>
      <c r="H53" s="48">
        <f>Субсидии!B51</f>
        <v>322538.71644000005</v>
      </c>
      <c r="I53" s="48">
        <f>Субсидии!C51</f>
        <v>145659.88094999999</v>
      </c>
      <c r="J53" s="48">
        <f t="shared" si="17"/>
        <v>45.160433004047199</v>
      </c>
      <c r="K53" s="48">
        <f>'Субвенции '!B55</f>
        <v>2140909.2708000001</v>
      </c>
      <c r="L53" s="48">
        <f>'Субвенции '!C55</f>
        <v>1125812.3974700002</v>
      </c>
      <c r="M53" s="48">
        <f t="shared" si="18"/>
        <v>52.585712660738515</v>
      </c>
      <c r="N53" s="48">
        <f>Иные!B28</f>
        <v>114907.64689</v>
      </c>
      <c r="O53" s="48">
        <f>Иные!C28</f>
        <v>22471.360859999997</v>
      </c>
      <c r="P53" s="48">
        <f t="shared" si="19"/>
        <v>19.556018653407477</v>
      </c>
    </row>
    <row r="54" spans="1:16" ht="18.75" customHeight="1" x14ac:dyDescent="0.25">
      <c r="A54" s="189" t="s">
        <v>383</v>
      </c>
      <c r="B54" s="142">
        <f t="shared" si="0"/>
        <v>1766166.7759899998</v>
      </c>
      <c r="C54" s="142">
        <f t="shared" si="1"/>
        <v>267952.63354000001</v>
      </c>
      <c r="D54" s="142">
        <f>C54/B54*100</f>
        <v>15.171423060531922</v>
      </c>
      <c r="E54" s="48"/>
      <c r="F54" s="48"/>
      <c r="G54" s="126"/>
      <c r="H54" s="141">
        <f>Субсидии!B52</f>
        <v>1696630.2759899998</v>
      </c>
      <c r="I54" s="141">
        <f>Субсидии!C52</f>
        <v>267537.63354000001</v>
      </c>
      <c r="J54" s="48">
        <f>I54/H54*100</f>
        <v>15.768764552070088</v>
      </c>
      <c r="K54" s="48"/>
      <c r="L54" s="48"/>
      <c r="M54" s="48"/>
      <c r="N54" s="48">
        <f>Иные!B29</f>
        <v>69536.5</v>
      </c>
      <c r="O54" s="48">
        <f>Иные!C29</f>
        <v>415</v>
      </c>
      <c r="P54" s="48">
        <f t="shared" si="19"/>
        <v>0.59680887016171369</v>
      </c>
    </row>
    <row r="55" spans="1:16" x14ac:dyDescent="0.25">
      <c r="A55" s="189" t="s">
        <v>561</v>
      </c>
      <c r="B55" s="142">
        <f t="shared" si="0"/>
        <v>38457.1</v>
      </c>
      <c r="C55" s="142">
        <f t="shared" si="1"/>
        <v>491.15773999999999</v>
      </c>
      <c r="D55" s="142">
        <f>C55/B55*100</f>
        <v>1.2771575079764204</v>
      </c>
      <c r="E55" s="48"/>
      <c r="F55" s="48"/>
      <c r="G55" s="126"/>
      <c r="H55" s="141">
        <f>Субсидии!B54</f>
        <v>37655.5</v>
      </c>
      <c r="I55" s="141">
        <f>Субсидии!C54</f>
        <v>0</v>
      </c>
      <c r="J55" s="48"/>
      <c r="K55" s="48">
        <f>'Субвенции '!B56</f>
        <v>576.6</v>
      </c>
      <c r="L55" s="48">
        <f>'Субвенции '!C56</f>
        <v>266.15773999999999</v>
      </c>
      <c r="M55" s="48">
        <f>L55/K55*100</f>
        <v>46.159857787027399</v>
      </c>
      <c r="N55" s="48">
        <f>Иные!B31</f>
        <v>225</v>
      </c>
      <c r="O55" s="48">
        <f>Иные!C31</f>
        <v>225</v>
      </c>
      <c r="P55" s="48">
        <f t="shared" si="19"/>
        <v>100</v>
      </c>
    </row>
    <row r="56" spans="1:16" x14ac:dyDescent="0.25">
      <c r="A56" s="189" t="s">
        <v>214</v>
      </c>
      <c r="B56" s="142">
        <f t="shared" si="0"/>
        <v>75587.32041</v>
      </c>
      <c r="C56" s="142">
        <f t="shared" si="1"/>
        <v>11097.486009999999</v>
      </c>
      <c r="D56" s="142">
        <f>C56/B56*100</f>
        <v>14.681676701601704</v>
      </c>
      <c r="E56" s="48"/>
      <c r="F56" s="48"/>
      <c r="G56" s="126"/>
      <c r="H56" s="141">
        <f>Субсидии!B53</f>
        <v>57282.020409999997</v>
      </c>
      <c r="I56" s="141">
        <f>Субсидии!C53</f>
        <v>10983.968419999999</v>
      </c>
      <c r="J56" s="48">
        <f>I56/H56*100</f>
        <v>19.175246161677766</v>
      </c>
      <c r="K56" s="48">
        <f>'Субвенции '!B57</f>
        <v>288.10000000000002</v>
      </c>
      <c r="L56" s="48">
        <f>'Субвенции '!C57</f>
        <v>113.51759</v>
      </c>
      <c r="M56" s="48">
        <f>L56/K56*100</f>
        <v>39.402148559527937</v>
      </c>
      <c r="N56" s="48">
        <f>Иные!B30</f>
        <v>18017.2</v>
      </c>
      <c r="O56" s="48"/>
      <c r="P56" s="48"/>
    </row>
    <row r="57" spans="1:16" s="59" customFormat="1" ht="31.5" x14ac:dyDescent="0.25">
      <c r="A57" s="25" t="s">
        <v>225</v>
      </c>
      <c r="B57" s="54">
        <f t="shared" si="0"/>
        <v>2425430.3172499998</v>
      </c>
      <c r="C57" s="54">
        <f t="shared" si="1"/>
        <v>1140973.3498</v>
      </c>
      <c r="D57" s="54">
        <f t="shared" ref="D57" si="35">C57/B57*100</f>
        <v>47.042099774429211</v>
      </c>
      <c r="E57" s="54">
        <f>SUM(E58:E74)</f>
        <v>220233.60000000001</v>
      </c>
      <c r="F57" s="54">
        <f t="shared" ref="F57" si="36">SUM(F58:F74)</f>
        <v>137929.18</v>
      </c>
      <c r="G57" s="55">
        <f t="shared" si="16"/>
        <v>62.628581651482783</v>
      </c>
      <c r="H57" s="54">
        <f>SUM(H58:H74)</f>
        <v>980624.27091999992</v>
      </c>
      <c r="I57" s="54">
        <f t="shared" ref="I57:O57" si="37">SUM(I58:I74)</f>
        <v>376325.52541999996</v>
      </c>
      <c r="J57" s="54">
        <f t="shared" si="17"/>
        <v>38.376117803706791</v>
      </c>
      <c r="K57" s="54">
        <f t="shared" si="37"/>
        <v>1089299.8589000001</v>
      </c>
      <c r="L57" s="54">
        <f t="shared" si="37"/>
        <v>557899.3652</v>
      </c>
      <c r="M57" s="54">
        <f t="shared" si="18"/>
        <v>51.216325848364605</v>
      </c>
      <c r="N57" s="54">
        <f t="shared" si="37"/>
        <v>135272.58743000001</v>
      </c>
      <c r="O57" s="54">
        <f t="shared" si="37"/>
        <v>68819.279179999998</v>
      </c>
      <c r="P57" s="54">
        <f t="shared" si="19"/>
        <v>50.874519728996944</v>
      </c>
    </row>
    <row r="58" spans="1:16" ht="31.5" x14ac:dyDescent="0.25">
      <c r="A58" s="186" t="s">
        <v>224</v>
      </c>
      <c r="B58" s="48">
        <f t="shared" si="0"/>
        <v>1650496.2985600003</v>
      </c>
      <c r="C58" s="48">
        <f t="shared" si="1"/>
        <v>837986.52240999998</v>
      </c>
      <c r="D58" s="48">
        <f t="shared" si="13"/>
        <v>50.771790469394787</v>
      </c>
      <c r="E58" s="52">
        <f>Дотации!B22</f>
        <v>220233.60000000001</v>
      </c>
      <c r="F58" s="52">
        <f>Дотации!C22</f>
        <v>137929.18</v>
      </c>
      <c r="G58" s="52">
        <f t="shared" si="16"/>
        <v>62.628581651482783</v>
      </c>
      <c r="H58" s="48">
        <f>Субсидии!B56</f>
        <v>304282.75223000004</v>
      </c>
      <c r="I58" s="48">
        <f>Субсидии!C56</f>
        <v>122908.79066999999</v>
      </c>
      <c r="J58" s="48">
        <f t="shared" si="17"/>
        <v>40.392953517488948</v>
      </c>
      <c r="K58" s="48">
        <f>'Субвенции '!B59</f>
        <v>1086707.3589000001</v>
      </c>
      <c r="L58" s="48">
        <f>'Субвенции '!C59</f>
        <v>556898.38410999998</v>
      </c>
      <c r="M58" s="48">
        <f t="shared" si="18"/>
        <v>51.246398540423087</v>
      </c>
      <c r="N58" s="48">
        <f>Иные!B33</f>
        <v>39272.587430000007</v>
      </c>
      <c r="O58" s="48">
        <f>Иные!C33</f>
        <v>20250.167629999996</v>
      </c>
      <c r="P58" s="48">
        <f t="shared" si="19"/>
        <v>51.563110442096971</v>
      </c>
    </row>
    <row r="59" spans="1:16" x14ac:dyDescent="0.25">
      <c r="A59" s="189" t="s">
        <v>393</v>
      </c>
      <c r="B59" s="142">
        <f t="shared" si="0"/>
        <v>568020.5466</v>
      </c>
      <c r="C59" s="142">
        <f t="shared" si="1"/>
        <v>170676.38321</v>
      </c>
      <c r="D59" s="142">
        <f t="shared" ref="D59:D74" si="38">C59/B59*100</f>
        <v>30.047572087245339</v>
      </c>
      <c r="E59" s="142">
        <f>Дотации!B23</f>
        <v>0</v>
      </c>
      <c r="F59" s="142">
        <f>Дотации!C23</f>
        <v>0</v>
      </c>
      <c r="G59" s="52" t="e">
        <f t="shared" si="16"/>
        <v>#DIV/0!</v>
      </c>
      <c r="H59" s="141">
        <f>Субсидии!B57</f>
        <v>472245.5466</v>
      </c>
      <c r="I59" s="141">
        <f>Субсидии!C57</f>
        <v>122174.77166</v>
      </c>
      <c r="J59" s="48">
        <f t="shared" si="17"/>
        <v>25.871026744373747</v>
      </c>
      <c r="K59" s="48"/>
      <c r="L59" s="48"/>
      <c r="M59" s="48"/>
      <c r="N59" s="48">
        <f>Иные!B34</f>
        <v>95775</v>
      </c>
      <c r="O59" s="48">
        <f>Иные!C34</f>
        <v>48501.611550000001</v>
      </c>
      <c r="P59" s="48">
        <f t="shared" si="19"/>
        <v>50.641202349256076</v>
      </c>
    </row>
    <row r="60" spans="1:16" x14ac:dyDescent="0.25">
      <c r="A60" s="189" t="s">
        <v>385</v>
      </c>
      <c r="B60" s="142">
        <f t="shared" si="0"/>
        <v>3781.2</v>
      </c>
      <c r="C60" s="142">
        <f t="shared" si="1"/>
        <v>37.144480000000001</v>
      </c>
      <c r="D60" s="142">
        <f t="shared" si="38"/>
        <v>0.98234634507563745</v>
      </c>
      <c r="E60" s="48"/>
      <c r="F60" s="48"/>
      <c r="G60" s="52"/>
      <c r="H60" s="141">
        <f>Субсидии!B58</f>
        <v>3666</v>
      </c>
      <c r="I60" s="141">
        <f>Субсидии!C58</f>
        <v>0</v>
      </c>
      <c r="J60" s="48">
        <f t="shared" si="17"/>
        <v>0</v>
      </c>
      <c r="K60" s="48">
        <f>'Субвенции '!B60</f>
        <v>115.2</v>
      </c>
      <c r="L60" s="48">
        <f>'Субвенции '!C60</f>
        <v>37.144480000000001</v>
      </c>
      <c r="M60" s="48">
        <f t="shared" ref="M60:M74" si="39">L60/K60*100</f>
        <v>32.243472222222223</v>
      </c>
      <c r="N60" s="48"/>
      <c r="O60" s="48"/>
      <c r="P60" s="48"/>
    </row>
    <row r="61" spans="1:16" x14ac:dyDescent="0.25">
      <c r="A61" s="189" t="s">
        <v>386</v>
      </c>
      <c r="B61" s="142">
        <f t="shared" si="0"/>
        <v>7428.1</v>
      </c>
      <c r="C61" s="142">
        <f t="shared" si="1"/>
        <v>7092.1569</v>
      </c>
      <c r="D61" s="142">
        <f t="shared" si="38"/>
        <v>95.477402027436355</v>
      </c>
      <c r="E61" s="48"/>
      <c r="F61" s="48"/>
      <c r="G61" s="126"/>
      <c r="H61" s="141">
        <f>Субсидии!B59</f>
        <v>7140</v>
      </c>
      <c r="I61" s="141">
        <f>Субсидии!C59</f>
        <v>6980.8450000000003</v>
      </c>
      <c r="J61" s="48">
        <f t="shared" si="17"/>
        <v>97.770938375350141</v>
      </c>
      <c r="K61" s="48">
        <f>'Субвенции '!B61</f>
        <v>288.10000000000002</v>
      </c>
      <c r="L61" s="48">
        <f>'Субвенции '!C61</f>
        <v>111.31189999999999</v>
      </c>
      <c r="M61" s="48">
        <f t="shared" si="39"/>
        <v>38.636549809094063</v>
      </c>
      <c r="N61" s="48"/>
      <c r="O61" s="48"/>
      <c r="P61" s="48"/>
    </row>
    <row r="62" spans="1:16" x14ac:dyDescent="0.25">
      <c r="A62" s="189" t="s">
        <v>562</v>
      </c>
      <c r="B62" s="142">
        <f t="shared" si="0"/>
        <v>2713.2</v>
      </c>
      <c r="C62" s="142">
        <f t="shared" si="1"/>
        <v>50.509149999999998</v>
      </c>
      <c r="D62" s="142">
        <f t="shared" si="38"/>
        <v>1.861608064278343</v>
      </c>
      <c r="E62" s="48"/>
      <c r="F62" s="48"/>
      <c r="G62" s="126"/>
      <c r="H62" s="141">
        <f>Субсидии!B60</f>
        <v>2598</v>
      </c>
      <c r="I62" s="141">
        <f>Субсидии!C60</f>
        <v>0</v>
      </c>
      <c r="J62" s="48">
        <f t="shared" si="17"/>
        <v>0</v>
      </c>
      <c r="K62" s="48">
        <f>'Субвенции '!B62</f>
        <v>115.2</v>
      </c>
      <c r="L62" s="48">
        <f>'Субвенции '!C62</f>
        <v>50.509149999999998</v>
      </c>
      <c r="M62" s="48">
        <f t="shared" si="39"/>
        <v>43.844748263888889</v>
      </c>
      <c r="N62" s="48"/>
      <c r="O62" s="48"/>
      <c r="P62" s="48"/>
    </row>
    <row r="63" spans="1:16" x14ac:dyDescent="0.25">
      <c r="A63" s="189" t="s">
        <v>563</v>
      </c>
      <c r="B63" s="142">
        <f t="shared" si="0"/>
        <v>3202.2</v>
      </c>
      <c r="C63" s="142">
        <f t="shared" si="1"/>
        <v>37.364789999999999</v>
      </c>
      <c r="D63" s="142">
        <f t="shared" si="38"/>
        <v>1.1668474798575978</v>
      </c>
      <c r="E63" s="48"/>
      <c r="F63" s="48"/>
      <c r="G63" s="126"/>
      <c r="H63" s="141">
        <f>Субсидии!B61</f>
        <v>3087</v>
      </c>
      <c r="I63" s="141">
        <f>Субсидии!C61</f>
        <v>0</v>
      </c>
      <c r="J63" s="48">
        <f t="shared" si="17"/>
        <v>0</v>
      </c>
      <c r="K63" s="48">
        <f>'Субвенции '!B63</f>
        <v>115.2</v>
      </c>
      <c r="L63" s="48">
        <f>'Субвенции '!C63</f>
        <v>37.364789999999999</v>
      </c>
      <c r="M63" s="48">
        <f t="shared" si="39"/>
        <v>32.434713541666667</v>
      </c>
      <c r="N63" s="48"/>
      <c r="O63" s="48"/>
      <c r="P63" s="48"/>
    </row>
    <row r="64" spans="1:16" x14ac:dyDescent="0.25">
      <c r="A64" s="189" t="s">
        <v>388</v>
      </c>
      <c r="B64" s="142">
        <f t="shared" si="0"/>
        <v>3883.2</v>
      </c>
      <c r="C64" s="142">
        <f t="shared" si="1"/>
        <v>50.035419999999995</v>
      </c>
      <c r="D64" s="142">
        <f t="shared" si="38"/>
        <v>1.2885099917593736</v>
      </c>
      <c r="E64" s="48"/>
      <c r="F64" s="48"/>
      <c r="G64" s="126"/>
      <c r="H64" s="141">
        <f>Субсидии!B62</f>
        <v>3768</v>
      </c>
      <c r="I64" s="141">
        <f>Субсидии!C62</f>
        <v>0</v>
      </c>
      <c r="J64" s="48">
        <f t="shared" si="17"/>
        <v>0</v>
      </c>
      <c r="K64" s="48">
        <f>'Субвенции '!B64</f>
        <v>115.2</v>
      </c>
      <c r="L64" s="48">
        <f>'Субвенции '!C64</f>
        <v>50.035419999999995</v>
      </c>
      <c r="M64" s="48">
        <f t="shared" si="39"/>
        <v>43.433524305555551</v>
      </c>
      <c r="N64" s="48"/>
      <c r="O64" s="48"/>
      <c r="P64" s="48"/>
    </row>
    <row r="65" spans="1:16" x14ac:dyDescent="0.25">
      <c r="A65" s="189" t="s">
        <v>223</v>
      </c>
      <c r="B65" s="142">
        <f t="shared" si="0"/>
        <v>5059.2</v>
      </c>
      <c r="C65" s="142">
        <f t="shared" si="1"/>
        <v>4375.7085599999991</v>
      </c>
      <c r="D65" s="142">
        <f t="shared" si="38"/>
        <v>86.490128083491442</v>
      </c>
      <c r="E65" s="48"/>
      <c r="F65" s="48"/>
      <c r="G65" s="126"/>
      <c r="H65" s="141">
        <f>Субсидии!B63</f>
        <v>4944</v>
      </c>
      <c r="I65" s="141">
        <f>Субсидии!C63</f>
        <v>4323.4354699999994</v>
      </c>
      <c r="J65" s="48">
        <f t="shared" si="17"/>
        <v>87.448128438511318</v>
      </c>
      <c r="K65" s="48">
        <f>'Субвенции '!B65</f>
        <v>115.2</v>
      </c>
      <c r="L65" s="48">
        <f>'Субвенции '!C65</f>
        <v>52.273089999999996</v>
      </c>
      <c r="M65" s="48">
        <f t="shared" si="39"/>
        <v>45.375946180555552</v>
      </c>
      <c r="N65" s="48"/>
      <c r="O65" s="48"/>
      <c r="P65" s="48"/>
    </row>
    <row r="66" spans="1:16" x14ac:dyDescent="0.25">
      <c r="A66" s="189" t="s">
        <v>220</v>
      </c>
      <c r="B66" s="142">
        <f t="shared" si="0"/>
        <v>1613.1</v>
      </c>
      <c r="C66" s="142">
        <f t="shared" si="1"/>
        <v>184.85122000000001</v>
      </c>
      <c r="D66" s="142">
        <f t="shared" si="38"/>
        <v>11.459377595933297</v>
      </c>
      <c r="E66" s="48"/>
      <c r="F66" s="48"/>
      <c r="G66" s="126"/>
      <c r="H66" s="141">
        <f>Субсидии!B65</f>
        <v>1100</v>
      </c>
      <c r="I66" s="141">
        <f>Субсидии!C65</f>
        <v>0</v>
      </c>
      <c r="J66" s="48"/>
      <c r="K66" s="48">
        <f>'Субвенции '!B67</f>
        <v>288.10000000000002</v>
      </c>
      <c r="L66" s="48">
        <f>'Субвенции '!C67</f>
        <v>117.35122</v>
      </c>
      <c r="M66" s="48">
        <f t="shared" si="39"/>
        <v>40.732808052759459</v>
      </c>
      <c r="N66" s="48">
        <f>Иные!B36</f>
        <v>225</v>
      </c>
      <c r="O66" s="48">
        <f>Иные!C36</f>
        <v>67.5</v>
      </c>
      <c r="P66" s="48">
        <f t="shared" si="19"/>
        <v>30</v>
      </c>
    </row>
    <row r="67" spans="1:16" x14ac:dyDescent="0.25">
      <c r="A67" s="189" t="s">
        <v>320</v>
      </c>
      <c r="B67" s="142">
        <f t="shared" si="0"/>
        <v>3658.2</v>
      </c>
      <c r="C67" s="142">
        <f t="shared" si="1"/>
        <v>3408.3082600000002</v>
      </c>
      <c r="D67" s="142">
        <f t="shared" si="38"/>
        <v>93.168997321086891</v>
      </c>
      <c r="E67" s="48"/>
      <c r="F67" s="48"/>
      <c r="G67" s="126"/>
      <c r="H67" s="141">
        <f>Субсидии!B64</f>
        <v>3543</v>
      </c>
      <c r="I67" s="141">
        <f>Субсидии!C64</f>
        <v>3382.3270600000001</v>
      </c>
      <c r="J67" s="48">
        <f t="shared" si="17"/>
        <v>95.465059554050242</v>
      </c>
      <c r="K67" s="48">
        <f>'Субвенции '!B66</f>
        <v>115.2</v>
      </c>
      <c r="L67" s="48">
        <f>'Субвенции '!C66</f>
        <v>25.981200000000001</v>
      </c>
      <c r="M67" s="48">
        <f t="shared" si="39"/>
        <v>22.553125000000001</v>
      </c>
      <c r="N67" s="48"/>
      <c r="O67" s="48"/>
      <c r="P67" s="48"/>
    </row>
    <row r="68" spans="1:16" x14ac:dyDescent="0.25">
      <c r="A68" s="189" t="s">
        <v>219</v>
      </c>
      <c r="B68" s="142">
        <f t="shared" si="0"/>
        <v>139893.37208999999</v>
      </c>
      <c r="C68" s="142">
        <f t="shared" si="1"/>
        <v>91884.675889999999</v>
      </c>
      <c r="D68" s="142">
        <f t="shared" si="38"/>
        <v>65.681936547277061</v>
      </c>
      <c r="E68" s="48"/>
      <c r="F68" s="48"/>
      <c r="G68" s="126"/>
      <c r="H68" s="141">
        <f>Субсидии!B66</f>
        <v>139605.27208999998</v>
      </c>
      <c r="I68" s="141">
        <f>Субсидии!C66</f>
        <v>91760.459879999995</v>
      </c>
      <c r="J68" s="48">
        <f t="shared" si="17"/>
        <v>65.728506170486426</v>
      </c>
      <c r="K68" s="48">
        <f>'Субвенции '!B68</f>
        <v>288.10000000000002</v>
      </c>
      <c r="L68" s="48">
        <f>'Субвенции '!C68</f>
        <v>124.21601</v>
      </c>
      <c r="M68" s="48">
        <f t="shared" si="39"/>
        <v>43.115588337382846</v>
      </c>
      <c r="N68" s="48"/>
      <c r="O68" s="48"/>
      <c r="P68" s="48"/>
    </row>
    <row r="69" spans="1:16" x14ac:dyDescent="0.25">
      <c r="A69" s="189" t="s">
        <v>221</v>
      </c>
      <c r="B69" s="142">
        <f t="shared" si="0"/>
        <v>4927.2</v>
      </c>
      <c r="C69" s="142">
        <f t="shared" si="1"/>
        <v>4857.4039599999996</v>
      </c>
      <c r="D69" s="142">
        <f t="shared" si="38"/>
        <v>98.583454294528323</v>
      </c>
      <c r="E69" s="48"/>
      <c r="F69" s="48"/>
      <c r="G69" s="126"/>
      <c r="H69" s="141">
        <f>Субсидии!B67</f>
        <v>4812</v>
      </c>
      <c r="I69" s="141">
        <f>Субсидии!C67</f>
        <v>4812</v>
      </c>
      <c r="J69" s="48">
        <f t="shared" si="17"/>
        <v>100</v>
      </c>
      <c r="K69" s="48">
        <f>'Субвенции '!B69</f>
        <v>115.2</v>
      </c>
      <c r="L69" s="48">
        <f>'Субвенции '!C69</f>
        <v>45.403959999999998</v>
      </c>
      <c r="M69" s="48">
        <f t="shared" si="39"/>
        <v>39.413159722222218</v>
      </c>
      <c r="N69" s="48"/>
      <c r="O69" s="48"/>
      <c r="P69" s="48"/>
    </row>
    <row r="70" spans="1:16" x14ac:dyDescent="0.25">
      <c r="A70" s="189" t="s">
        <v>389</v>
      </c>
      <c r="B70" s="142">
        <f t="shared" si="0"/>
        <v>3568.2</v>
      </c>
      <c r="C70" s="142">
        <f t="shared" si="1"/>
        <v>3444.0827400000003</v>
      </c>
      <c r="D70" s="142">
        <f t="shared" si="38"/>
        <v>96.521572221288054</v>
      </c>
      <c r="E70" s="48"/>
      <c r="F70" s="48"/>
      <c r="G70" s="126"/>
      <c r="H70" s="141">
        <f>Субсидии!B68</f>
        <v>3453</v>
      </c>
      <c r="I70" s="141">
        <f>Субсидии!C68</f>
        <v>3428.0752400000001</v>
      </c>
      <c r="J70" s="48">
        <f t="shared" si="17"/>
        <v>99.278170865913708</v>
      </c>
      <c r="K70" s="48">
        <f>'Субвенции '!B70</f>
        <v>115.2</v>
      </c>
      <c r="L70" s="48">
        <f>'Субвенции '!C70</f>
        <v>16.0075</v>
      </c>
      <c r="M70" s="48">
        <f t="shared" si="39"/>
        <v>13.895399305555555</v>
      </c>
      <c r="N70" s="48"/>
      <c r="O70" s="48"/>
      <c r="P70" s="48"/>
    </row>
    <row r="71" spans="1:16" x14ac:dyDescent="0.25">
      <c r="A71" s="189" t="s">
        <v>392</v>
      </c>
      <c r="B71" s="142">
        <f t="shared" ref="B71:B134" si="40">E71+H71+K71+N71</f>
        <v>2782.2</v>
      </c>
      <c r="C71" s="142">
        <f t="shared" ref="C71:C134" si="41">F71+I71+L71+O71</f>
        <v>2596.9184799999998</v>
      </c>
      <c r="D71" s="142">
        <f t="shared" si="38"/>
        <v>93.34046725612825</v>
      </c>
      <c r="E71" s="48"/>
      <c r="F71" s="48"/>
      <c r="G71" s="126"/>
      <c r="H71" s="141">
        <f>Субсидии!B69</f>
        <v>2667</v>
      </c>
      <c r="I71" s="141">
        <f>Субсидии!C69</f>
        <v>2544.4204799999998</v>
      </c>
      <c r="J71" s="48">
        <f t="shared" si="17"/>
        <v>95.403842519685028</v>
      </c>
      <c r="K71" s="48">
        <f>'Субвенции '!B71</f>
        <v>115.2</v>
      </c>
      <c r="L71" s="48">
        <f>'Субвенции '!C71</f>
        <v>52.497999999999998</v>
      </c>
      <c r="M71" s="48">
        <f t="shared" si="39"/>
        <v>45.57118055555555</v>
      </c>
      <c r="N71" s="48"/>
      <c r="O71" s="48"/>
      <c r="P71" s="48"/>
    </row>
    <row r="72" spans="1:16" x14ac:dyDescent="0.25">
      <c r="A72" s="189" t="s">
        <v>222</v>
      </c>
      <c r="B72" s="142">
        <f t="shared" si="40"/>
        <v>6298.2</v>
      </c>
      <c r="C72" s="142">
        <f t="shared" si="41"/>
        <v>53.549639999999997</v>
      </c>
      <c r="D72" s="142">
        <f t="shared" si="38"/>
        <v>0.85023721063160906</v>
      </c>
      <c r="E72" s="48"/>
      <c r="F72" s="48"/>
      <c r="G72" s="126"/>
      <c r="H72" s="141">
        <f>Субсидии!B70</f>
        <v>6183</v>
      </c>
      <c r="I72" s="141">
        <f>Субсидии!C70</f>
        <v>0</v>
      </c>
      <c r="J72" s="48">
        <f t="shared" si="17"/>
        <v>0</v>
      </c>
      <c r="K72" s="48">
        <f>'Субвенции '!B72</f>
        <v>115.2</v>
      </c>
      <c r="L72" s="48">
        <f>'Субвенции '!C72</f>
        <v>53.549639999999997</v>
      </c>
      <c r="M72" s="48">
        <f t="shared" si="39"/>
        <v>46.484062499999993</v>
      </c>
      <c r="N72" s="48"/>
      <c r="O72" s="48"/>
      <c r="P72" s="48"/>
    </row>
    <row r="73" spans="1:16" x14ac:dyDescent="0.25">
      <c r="A73" s="189" t="s">
        <v>391</v>
      </c>
      <c r="B73" s="142">
        <f t="shared" si="40"/>
        <v>10137.800000000001</v>
      </c>
      <c r="C73" s="142">
        <f t="shared" si="41"/>
        <v>7265.59753</v>
      </c>
      <c r="D73" s="142">
        <f t="shared" si="38"/>
        <v>71.668384955315744</v>
      </c>
      <c r="E73" s="48"/>
      <c r="F73" s="48"/>
      <c r="G73" s="126"/>
      <c r="H73" s="141">
        <f>Субсидии!B71</f>
        <v>9849.7000000000007</v>
      </c>
      <c r="I73" s="141">
        <f>Субсидии!C71</f>
        <v>7152</v>
      </c>
      <c r="J73" s="48">
        <f t="shared" si="17"/>
        <v>72.611348568991943</v>
      </c>
      <c r="K73" s="48">
        <f>'Субвенции '!B73</f>
        <v>288.10000000000002</v>
      </c>
      <c r="L73" s="48">
        <f>'Субвенции '!C73</f>
        <v>113.59752999999999</v>
      </c>
      <c r="M73" s="48">
        <f t="shared" si="39"/>
        <v>39.429895869489755</v>
      </c>
      <c r="N73" s="48"/>
      <c r="O73" s="48"/>
      <c r="P73" s="48"/>
    </row>
    <row r="74" spans="1:16" x14ac:dyDescent="0.25">
      <c r="A74" s="189" t="s">
        <v>390</v>
      </c>
      <c r="B74" s="142">
        <f t="shared" si="40"/>
        <v>7968.1</v>
      </c>
      <c r="C74" s="142">
        <f t="shared" si="41"/>
        <v>6972.1371599999993</v>
      </c>
      <c r="D74" s="142">
        <f t="shared" si="38"/>
        <v>87.500623235150144</v>
      </c>
      <c r="E74" s="48"/>
      <c r="F74" s="48"/>
      <c r="G74" s="126"/>
      <c r="H74" s="141">
        <f>Субсидии!B72</f>
        <v>7680</v>
      </c>
      <c r="I74" s="141">
        <f>Субсидии!C72</f>
        <v>6858.3999599999997</v>
      </c>
      <c r="J74" s="48">
        <f t="shared" si="17"/>
        <v>89.302082812499989</v>
      </c>
      <c r="K74" s="48">
        <f>'Субвенции '!B74</f>
        <v>288.10000000000002</v>
      </c>
      <c r="L74" s="48">
        <f>'Субвенции '!C74</f>
        <v>113.7372</v>
      </c>
      <c r="M74" s="48">
        <f t="shared" si="39"/>
        <v>39.478375564040263</v>
      </c>
      <c r="N74" s="48"/>
      <c r="O74" s="48"/>
      <c r="P74" s="48"/>
    </row>
    <row r="75" spans="1:16" s="59" customFormat="1" ht="31.5" x14ac:dyDescent="0.25">
      <c r="A75" s="25" t="s">
        <v>229</v>
      </c>
      <c r="B75" s="54">
        <f t="shared" si="40"/>
        <v>417075.80265000003</v>
      </c>
      <c r="C75" s="54">
        <f t="shared" si="41"/>
        <v>198467.01370000001</v>
      </c>
      <c r="D75" s="54">
        <f t="shared" ref="D75" si="42">C75/B75*100</f>
        <v>47.585357970658578</v>
      </c>
      <c r="E75" s="54">
        <f t="shared" ref="E75:F75" si="43">SUM(E76:E80)</f>
        <v>76846.7</v>
      </c>
      <c r="F75" s="54">
        <f t="shared" si="43"/>
        <v>41255.550000000003</v>
      </c>
      <c r="G75" s="55">
        <f t="shared" si="16"/>
        <v>53.685519352164768</v>
      </c>
      <c r="H75" s="54">
        <f>SUM(H76:H80)</f>
        <v>167948.19255000001</v>
      </c>
      <c r="I75" s="54">
        <f t="shared" ref="I75:O75" si="44">SUM(I76:I80)</f>
        <v>58205.325980000001</v>
      </c>
      <c r="J75" s="54">
        <f t="shared" si="17"/>
        <v>34.65671472628182</v>
      </c>
      <c r="K75" s="54">
        <f t="shared" si="44"/>
        <v>154988.01010000001</v>
      </c>
      <c r="L75" s="54">
        <f t="shared" si="44"/>
        <v>93872.216639999984</v>
      </c>
      <c r="M75" s="54">
        <f t="shared" si="18"/>
        <v>60.56740555571529</v>
      </c>
      <c r="N75" s="54">
        <f t="shared" si="44"/>
        <v>17292.900000000001</v>
      </c>
      <c r="O75" s="54">
        <f t="shared" si="44"/>
        <v>5133.9210800000001</v>
      </c>
      <c r="P75" s="54">
        <f t="shared" si="19"/>
        <v>29.688028497244535</v>
      </c>
    </row>
    <row r="76" spans="1:16" ht="31.5" x14ac:dyDescent="0.25">
      <c r="A76" s="186" t="s">
        <v>228</v>
      </c>
      <c r="B76" s="48">
        <f t="shared" si="40"/>
        <v>373766.24949000002</v>
      </c>
      <c r="C76" s="48">
        <f t="shared" si="41"/>
        <v>181025.82380999997</v>
      </c>
      <c r="D76" s="48">
        <f t="shared" si="13"/>
        <v>48.432897314031898</v>
      </c>
      <c r="E76" s="52">
        <f>Дотации!B24</f>
        <v>76846.7</v>
      </c>
      <c r="F76" s="52">
        <f>Дотации!C24</f>
        <v>41255.550000000003</v>
      </c>
      <c r="G76" s="52">
        <f t="shared" si="16"/>
        <v>53.685519352164768</v>
      </c>
      <c r="H76" s="48">
        <f>Субсидии!B74</f>
        <v>125445.23939</v>
      </c>
      <c r="I76" s="48">
        <f>Субсидии!C74</f>
        <v>41097.682430000001</v>
      </c>
      <c r="J76" s="48">
        <f t="shared" si="17"/>
        <v>32.761452431232037</v>
      </c>
      <c r="K76" s="48">
        <f>'Субвенции '!B76</f>
        <v>154181.41009999998</v>
      </c>
      <c r="L76" s="48">
        <f>'Субвенции '!C76</f>
        <v>93538.670299999983</v>
      </c>
      <c r="M76" s="48">
        <f t="shared" si="18"/>
        <v>60.667930225396219</v>
      </c>
      <c r="N76" s="48">
        <f>Иные!B41</f>
        <v>17292.900000000001</v>
      </c>
      <c r="O76" s="48">
        <f>Иные!C41</f>
        <v>5133.9210800000001</v>
      </c>
      <c r="P76" s="48">
        <f t="shared" si="19"/>
        <v>29.688028497244535</v>
      </c>
    </row>
    <row r="77" spans="1:16" x14ac:dyDescent="0.25">
      <c r="A77" s="189" t="s">
        <v>226</v>
      </c>
      <c r="B77" s="142">
        <f t="shared" si="40"/>
        <v>26441.998159999999</v>
      </c>
      <c r="C77" s="142">
        <f t="shared" si="41"/>
        <v>7041.8133499999994</v>
      </c>
      <c r="D77" s="142">
        <f>C77/B77*100</f>
        <v>26.631169503114432</v>
      </c>
      <c r="E77" s="48"/>
      <c r="F77" s="48"/>
      <c r="G77" s="126"/>
      <c r="H77" s="141">
        <f>Субсидии!B75</f>
        <v>26153.898160000001</v>
      </c>
      <c r="I77" s="141">
        <f>Субсидии!C75</f>
        <v>6928.6435499999998</v>
      </c>
      <c r="J77" s="48">
        <f>I77/H77*100</f>
        <v>26.49181971885448</v>
      </c>
      <c r="K77" s="48">
        <f>'Субвенции '!B77</f>
        <v>288.10000000000002</v>
      </c>
      <c r="L77" s="48">
        <f>'Субвенции '!C77</f>
        <v>113.16980000000001</v>
      </c>
      <c r="M77" s="48">
        <f>L77/K77*100</f>
        <v>39.281430059007292</v>
      </c>
      <c r="N77" s="48">
        <f>Иные!B42</f>
        <v>0</v>
      </c>
      <c r="O77" s="48">
        <f>Иные!C42</f>
        <v>0</v>
      </c>
      <c r="P77" s="48"/>
    </row>
    <row r="78" spans="1:16" x14ac:dyDescent="0.25">
      <c r="A78" s="189" t="s">
        <v>395</v>
      </c>
      <c r="B78" s="142">
        <f t="shared" si="40"/>
        <v>3673.2</v>
      </c>
      <c r="C78" s="142">
        <f t="shared" si="41"/>
        <v>3604.68129</v>
      </c>
      <c r="D78" s="142">
        <f>C78/B78*100</f>
        <v>98.134631656321474</v>
      </c>
      <c r="E78" s="48"/>
      <c r="F78" s="48"/>
      <c r="G78" s="126"/>
      <c r="H78" s="141">
        <f>Субсидии!B76</f>
        <v>3558</v>
      </c>
      <c r="I78" s="141">
        <f>Субсидии!C76</f>
        <v>3558</v>
      </c>
      <c r="J78" s="48">
        <f t="shared" ref="J78:J80" si="45">I78/H78*100</f>
        <v>100</v>
      </c>
      <c r="K78" s="48">
        <f>'Субвенции '!B78</f>
        <v>115.2</v>
      </c>
      <c r="L78" s="48">
        <f>'Субвенции '!C78</f>
        <v>46.681290000000004</v>
      </c>
      <c r="M78" s="48">
        <f>L78/K78*100</f>
        <v>40.521953125000003</v>
      </c>
      <c r="N78" s="48"/>
      <c r="O78" s="48"/>
      <c r="P78" s="48"/>
    </row>
    <row r="79" spans="1:16" x14ac:dyDescent="0.25">
      <c r="A79" s="189" t="s">
        <v>394</v>
      </c>
      <c r="B79" s="142">
        <f t="shared" si="40"/>
        <v>6285.2550000000001</v>
      </c>
      <c r="C79" s="142">
        <f t="shared" si="41"/>
        <v>54.373040000000003</v>
      </c>
      <c r="D79" s="142">
        <f>C79/B79*100</f>
        <v>0.86508884683278564</v>
      </c>
      <c r="E79" s="48"/>
      <c r="F79" s="48"/>
      <c r="G79" s="126"/>
      <c r="H79" s="141">
        <f>Субсидии!B77</f>
        <v>6170.0550000000003</v>
      </c>
      <c r="I79" s="141">
        <f>Субсидии!C77</f>
        <v>0</v>
      </c>
      <c r="J79" s="48">
        <f t="shared" si="45"/>
        <v>0</v>
      </c>
      <c r="K79" s="48">
        <f>'Субвенции '!B79</f>
        <v>115.2</v>
      </c>
      <c r="L79" s="48">
        <f>'Субвенции '!C79</f>
        <v>54.373040000000003</v>
      </c>
      <c r="M79" s="48">
        <f>L79/K79*100</f>
        <v>47.198819444444446</v>
      </c>
      <c r="N79" s="48"/>
      <c r="O79" s="48"/>
      <c r="P79" s="48"/>
    </row>
    <row r="80" spans="1:16" x14ac:dyDescent="0.25">
      <c r="A80" s="189" t="s">
        <v>227</v>
      </c>
      <c r="B80" s="142">
        <f t="shared" si="40"/>
        <v>6909.1</v>
      </c>
      <c r="C80" s="142">
        <f t="shared" si="41"/>
        <v>6740.3222100000003</v>
      </c>
      <c r="D80" s="142">
        <f>C80/B80*100</f>
        <v>97.557166780043715</v>
      </c>
      <c r="E80" s="48"/>
      <c r="F80" s="48"/>
      <c r="G80" s="126"/>
      <c r="H80" s="141">
        <f>Субсидии!B78</f>
        <v>6621</v>
      </c>
      <c r="I80" s="141">
        <f>Субсидии!C78</f>
        <v>6621</v>
      </c>
      <c r="J80" s="48">
        <f t="shared" si="45"/>
        <v>100</v>
      </c>
      <c r="K80" s="48">
        <f>'Субвенции '!B80</f>
        <v>288.10000000000002</v>
      </c>
      <c r="L80" s="48">
        <f>'Субвенции '!C80</f>
        <v>119.32221000000001</v>
      </c>
      <c r="M80" s="48">
        <f>L80/K80*100</f>
        <v>41.416942034015968</v>
      </c>
      <c r="N80" s="48"/>
      <c r="O80" s="48"/>
      <c r="P80" s="48"/>
    </row>
    <row r="81" spans="1:16" s="59" customFormat="1" ht="31.5" x14ac:dyDescent="0.25">
      <c r="A81" s="25" t="s">
        <v>407</v>
      </c>
      <c r="B81" s="54">
        <f t="shared" si="40"/>
        <v>1537389.3979499994</v>
      </c>
      <c r="C81" s="54">
        <f t="shared" si="41"/>
        <v>702454.89303000004</v>
      </c>
      <c r="D81" s="54">
        <f t="shared" ref="D81" si="46">C81/B81*100</f>
        <v>45.691409994544927</v>
      </c>
      <c r="E81" s="54">
        <f t="shared" ref="E81:F81" si="47">SUM(E82:E97)</f>
        <v>113242.4</v>
      </c>
      <c r="F81" s="54">
        <f t="shared" si="47"/>
        <v>62283.3</v>
      </c>
      <c r="G81" s="55">
        <f t="shared" si="16"/>
        <v>54.99998233877065</v>
      </c>
      <c r="H81" s="54">
        <f>SUM(H82:H97)</f>
        <v>532847.91784999997</v>
      </c>
      <c r="I81" s="54">
        <f t="shared" ref="I81:O81" si="48">SUM(I82:I97)</f>
        <v>134242.83438999997</v>
      </c>
      <c r="J81" s="54">
        <f t="shared" si="17"/>
        <v>25.193461378559835</v>
      </c>
      <c r="K81" s="54">
        <f t="shared" si="48"/>
        <v>863508.88009999949</v>
      </c>
      <c r="L81" s="54">
        <f t="shared" si="48"/>
        <v>489124.46814000001</v>
      </c>
      <c r="M81" s="54">
        <f t="shared" si="18"/>
        <v>56.643826069670119</v>
      </c>
      <c r="N81" s="54">
        <f t="shared" si="48"/>
        <v>27790.2</v>
      </c>
      <c r="O81" s="54">
        <f t="shared" si="48"/>
        <v>16804.290499999999</v>
      </c>
      <c r="P81" s="54">
        <f t="shared" si="19"/>
        <v>60.468404329583805</v>
      </c>
    </row>
    <row r="82" spans="1:16" ht="17.25" customHeight="1" x14ac:dyDescent="0.25">
      <c r="A82" s="186" t="s">
        <v>232</v>
      </c>
      <c r="B82" s="48">
        <f t="shared" si="40"/>
        <v>1151485.9933200001</v>
      </c>
      <c r="C82" s="48">
        <f t="shared" si="41"/>
        <v>628818.78706999996</v>
      </c>
      <c r="D82" s="48">
        <f t="shared" si="13"/>
        <v>54.609330093279738</v>
      </c>
      <c r="E82" s="52">
        <f>Дотации!B26</f>
        <v>113242.4</v>
      </c>
      <c r="F82" s="52">
        <f>Дотации!C26</f>
        <v>62283.3</v>
      </c>
      <c r="G82" s="52">
        <f t="shared" si="16"/>
        <v>54.99998233877065</v>
      </c>
      <c r="H82" s="48">
        <f>Субсидии!B80</f>
        <v>150663.01322000002</v>
      </c>
      <c r="I82" s="48">
        <f>Субсидии!C80</f>
        <v>61652.252389999994</v>
      </c>
      <c r="J82" s="48">
        <f t="shared" si="17"/>
        <v>40.920628807532609</v>
      </c>
      <c r="K82" s="48">
        <f>'Субвенции '!B82</f>
        <v>861204.48010000004</v>
      </c>
      <c r="L82" s="48">
        <f>'Субвенции '!C82</f>
        <v>488278.94417999999</v>
      </c>
      <c r="M82" s="48">
        <f t="shared" si="18"/>
        <v>56.697213665598071</v>
      </c>
      <c r="N82" s="48">
        <f>Иные!B45</f>
        <v>26376.100000000002</v>
      </c>
      <c r="O82" s="48">
        <f>Иные!C45</f>
        <v>16604.290499999999</v>
      </c>
      <c r="P82" s="48">
        <f t="shared" si="19"/>
        <v>62.952030436645288</v>
      </c>
    </row>
    <row r="83" spans="1:16" x14ac:dyDescent="0.25">
      <c r="A83" s="189" t="s">
        <v>564</v>
      </c>
      <c r="B83" s="142">
        <f t="shared" si="40"/>
        <v>330657.58462999994</v>
      </c>
      <c r="C83" s="142">
        <f t="shared" si="41"/>
        <v>67956.581999999995</v>
      </c>
      <c r="D83" s="142">
        <f t="shared" ref="D83:D97" si="49">C83/B83*100</f>
        <v>20.551950161990757</v>
      </c>
      <c r="E83" s="48"/>
      <c r="F83" s="48"/>
      <c r="G83" s="126"/>
      <c r="H83" s="141">
        <f>Субсидии!B81</f>
        <v>329768.48462999996</v>
      </c>
      <c r="I83" s="141">
        <f>Субсидии!C81</f>
        <v>67856.581999999995</v>
      </c>
      <c r="J83" s="48">
        <f t="shared" ref="J83:J96" si="50">I83/H83*100</f>
        <v>20.577036667447178</v>
      </c>
      <c r="K83" s="48"/>
      <c r="L83" s="48"/>
      <c r="M83" s="48"/>
      <c r="N83" s="48">
        <f>Иные!B46</f>
        <v>889.1</v>
      </c>
      <c r="O83" s="48">
        <f>Иные!C46</f>
        <v>100</v>
      </c>
      <c r="P83" s="48">
        <f t="shared" si="19"/>
        <v>11.247328759419638</v>
      </c>
    </row>
    <row r="84" spans="1:16" x14ac:dyDescent="0.25">
      <c r="A84" s="189" t="s">
        <v>206</v>
      </c>
      <c r="B84" s="142">
        <f t="shared" si="40"/>
        <v>3175.2</v>
      </c>
      <c r="C84" s="142">
        <f t="shared" si="41"/>
        <v>44.801629999999996</v>
      </c>
      <c r="D84" s="142">
        <f t="shared" si="49"/>
        <v>1.4109860796170319</v>
      </c>
      <c r="E84" s="48"/>
      <c r="F84" s="48"/>
      <c r="G84" s="126"/>
      <c r="H84" s="141">
        <f>Субсидии!B82</f>
        <v>3060</v>
      </c>
      <c r="I84" s="141">
        <f>Субсидии!C82</f>
        <v>0</v>
      </c>
      <c r="J84" s="48">
        <f t="shared" si="50"/>
        <v>0</v>
      </c>
      <c r="K84" s="48">
        <f>'Субвенции '!B83</f>
        <v>115.2</v>
      </c>
      <c r="L84" s="48">
        <f>'Субвенции '!C83</f>
        <v>44.801629999999996</v>
      </c>
      <c r="M84" s="48">
        <f t="shared" ref="M84:M97" si="51">L84/K84*100</f>
        <v>38.890303819444441</v>
      </c>
      <c r="N84" s="48"/>
      <c r="O84" s="48"/>
      <c r="P84" s="48"/>
    </row>
    <row r="85" spans="1:16" x14ac:dyDescent="0.25">
      <c r="A85" s="189" t="s">
        <v>396</v>
      </c>
      <c r="B85" s="142">
        <f t="shared" si="40"/>
        <v>2566.1999999999998</v>
      </c>
      <c r="C85" s="142">
        <f t="shared" si="41"/>
        <v>45.388860000000001</v>
      </c>
      <c r="D85" s="142">
        <f t="shared" si="49"/>
        <v>1.7687187280804304</v>
      </c>
      <c r="E85" s="48"/>
      <c r="F85" s="48"/>
      <c r="G85" s="126"/>
      <c r="H85" s="141">
        <f>Субсидии!B83</f>
        <v>2451</v>
      </c>
      <c r="I85" s="141">
        <f>Субсидии!C83</f>
        <v>0</v>
      </c>
      <c r="J85" s="48">
        <f t="shared" si="50"/>
        <v>0</v>
      </c>
      <c r="K85" s="48">
        <f>'Субвенции '!B84</f>
        <v>115.2</v>
      </c>
      <c r="L85" s="48">
        <f>'Субвенции '!C84</f>
        <v>45.388860000000001</v>
      </c>
      <c r="M85" s="48">
        <f t="shared" si="51"/>
        <v>39.400052083333328</v>
      </c>
      <c r="N85" s="48"/>
      <c r="O85" s="48"/>
      <c r="P85" s="48"/>
    </row>
    <row r="86" spans="1:16" x14ac:dyDescent="0.25">
      <c r="A86" s="189" t="s">
        <v>397</v>
      </c>
      <c r="B86" s="142">
        <f t="shared" si="40"/>
        <v>3106.2</v>
      </c>
      <c r="C86" s="142">
        <f t="shared" si="41"/>
        <v>41.23095</v>
      </c>
      <c r="D86" s="142">
        <f t="shared" si="49"/>
        <v>1.3273758933745412</v>
      </c>
      <c r="E86" s="48"/>
      <c r="F86" s="48"/>
      <c r="G86" s="126"/>
      <c r="H86" s="141">
        <f>Субсидии!B84</f>
        <v>2991</v>
      </c>
      <c r="I86" s="141">
        <f>Субсидии!C84</f>
        <v>0</v>
      </c>
      <c r="J86" s="48">
        <f t="shared" si="50"/>
        <v>0</v>
      </c>
      <c r="K86" s="48">
        <f>'Субвенции '!B85</f>
        <v>115.2</v>
      </c>
      <c r="L86" s="48">
        <f>'Субвенции '!C85</f>
        <v>41.23095</v>
      </c>
      <c r="M86" s="48">
        <f t="shared" si="51"/>
        <v>35.79075520833333</v>
      </c>
      <c r="N86" s="48"/>
      <c r="O86" s="48"/>
      <c r="P86" s="48"/>
    </row>
    <row r="87" spans="1:16" x14ac:dyDescent="0.25">
      <c r="A87" s="189" t="s">
        <v>398</v>
      </c>
      <c r="B87" s="142">
        <f t="shared" si="40"/>
        <v>4252.2</v>
      </c>
      <c r="C87" s="142">
        <f t="shared" si="41"/>
        <v>51.912970000000001</v>
      </c>
      <c r="D87" s="142">
        <f t="shared" si="49"/>
        <v>1.2208496778138376</v>
      </c>
      <c r="E87" s="48"/>
      <c r="F87" s="48"/>
      <c r="G87" s="126"/>
      <c r="H87" s="141">
        <f>Субсидии!B86</f>
        <v>4137</v>
      </c>
      <c r="I87" s="141">
        <f>Субсидии!C86</f>
        <v>0</v>
      </c>
      <c r="J87" s="48">
        <f t="shared" si="50"/>
        <v>0</v>
      </c>
      <c r="K87" s="48">
        <f>'Субвенции '!B86</f>
        <v>115.2</v>
      </c>
      <c r="L87" s="48">
        <f>'Субвенции '!C86</f>
        <v>51.912970000000001</v>
      </c>
      <c r="M87" s="48">
        <f t="shared" si="51"/>
        <v>45.063342013888892</v>
      </c>
      <c r="N87" s="48"/>
      <c r="O87" s="48"/>
      <c r="P87" s="48"/>
    </row>
    <row r="88" spans="1:16" x14ac:dyDescent="0.25">
      <c r="A88" s="189" t="s">
        <v>399</v>
      </c>
      <c r="B88" s="142">
        <f t="shared" si="40"/>
        <v>2158.1999999999998</v>
      </c>
      <c r="C88" s="142">
        <f t="shared" si="41"/>
        <v>46.065529999999995</v>
      </c>
      <c r="D88" s="142">
        <f t="shared" si="49"/>
        <v>2.1344421276990082</v>
      </c>
      <c r="E88" s="48"/>
      <c r="F88" s="48"/>
      <c r="G88" s="126"/>
      <c r="H88" s="141">
        <f>Субсидии!B85</f>
        <v>2043</v>
      </c>
      <c r="I88" s="141">
        <f>Субсидии!C85</f>
        <v>0</v>
      </c>
      <c r="J88" s="48">
        <f t="shared" si="50"/>
        <v>0</v>
      </c>
      <c r="K88" s="48">
        <f>'Субвенции '!B87</f>
        <v>115.2</v>
      </c>
      <c r="L88" s="48">
        <f>'Субвенции '!C87</f>
        <v>46.065529999999995</v>
      </c>
      <c r="M88" s="48">
        <f t="shared" si="51"/>
        <v>39.987439236111108</v>
      </c>
      <c r="N88" s="48"/>
      <c r="O88" s="48"/>
      <c r="P88" s="48"/>
    </row>
    <row r="89" spans="1:16" x14ac:dyDescent="0.25">
      <c r="A89" s="189" t="s">
        <v>309</v>
      </c>
      <c r="B89" s="142">
        <f t="shared" si="40"/>
        <v>4165.2</v>
      </c>
      <c r="C89" s="142">
        <f t="shared" si="41"/>
        <v>45.30292</v>
      </c>
      <c r="D89" s="142">
        <f t="shared" si="49"/>
        <v>1.0876529338327092</v>
      </c>
      <c r="E89" s="48"/>
      <c r="F89" s="48"/>
      <c r="G89" s="126"/>
      <c r="H89" s="141">
        <f>Субсидии!B87</f>
        <v>4050</v>
      </c>
      <c r="I89" s="141">
        <f>Субсидии!C87</f>
        <v>0</v>
      </c>
      <c r="J89" s="48">
        <f t="shared" si="50"/>
        <v>0</v>
      </c>
      <c r="K89" s="48">
        <f>'Субвенции '!B88</f>
        <v>115.2</v>
      </c>
      <c r="L89" s="48">
        <f>'Субвенции '!C88</f>
        <v>45.30292</v>
      </c>
      <c r="M89" s="48">
        <f t="shared" si="51"/>
        <v>39.325451388888887</v>
      </c>
      <c r="N89" s="48"/>
      <c r="O89" s="48"/>
      <c r="P89" s="48"/>
    </row>
    <row r="90" spans="1:16" x14ac:dyDescent="0.25">
      <c r="A90" s="189" t="s">
        <v>400</v>
      </c>
      <c r="B90" s="142">
        <f t="shared" si="40"/>
        <v>2929.2</v>
      </c>
      <c r="C90" s="142">
        <f t="shared" si="41"/>
        <v>35.903599999999997</v>
      </c>
      <c r="D90" s="142">
        <f t="shared" si="49"/>
        <v>1.2257135053939641</v>
      </c>
      <c r="E90" s="48"/>
      <c r="F90" s="48"/>
      <c r="G90" s="126"/>
      <c r="H90" s="141">
        <f>Субсидии!B88</f>
        <v>2814</v>
      </c>
      <c r="I90" s="141">
        <f>Субсидии!C88</f>
        <v>0</v>
      </c>
      <c r="J90" s="48">
        <f t="shared" si="50"/>
        <v>0</v>
      </c>
      <c r="K90" s="48">
        <f>'Субвенции '!B89</f>
        <v>115.2</v>
      </c>
      <c r="L90" s="48">
        <f>'Субвенции '!C89</f>
        <v>35.903599999999997</v>
      </c>
      <c r="M90" s="48">
        <f t="shared" si="51"/>
        <v>31.16631944444444</v>
      </c>
      <c r="N90" s="48"/>
      <c r="O90" s="48"/>
      <c r="P90" s="48"/>
    </row>
    <row r="91" spans="1:16" x14ac:dyDescent="0.25">
      <c r="A91" s="189" t="s">
        <v>401</v>
      </c>
      <c r="B91" s="142">
        <f t="shared" si="40"/>
        <v>2743.2</v>
      </c>
      <c r="C91" s="142">
        <f t="shared" si="41"/>
        <v>45.387860000000003</v>
      </c>
      <c r="D91" s="142">
        <f t="shared" si="49"/>
        <v>1.6545589093030042</v>
      </c>
      <c r="E91" s="48"/>
      <c r="F91" s="48"/>
      <c r="G91" s="126"/>
      <c r="H91" s="141">
        <f>Субсидии!B89</f>
        <v>2628</v>
      </c>
      <c r="I91" s="141">
        <f>Субсидии!C89</f>
        <v>0</v>
      </c>
      <c r="J91" s="48">
        <f t="shared" si="50"/>
        <v>0</v>
      </c>
      <c r="K91" s="48">
        <f>'Субвенции '!B90</f>
        <v>115.2</v>
      </c>
      <c r="L91" s="48">
        <f>'Субвенции '!C90</f>
        <v>45.387860000000003</v>
      </c>
      <c r="M91" s="48">
        <f t="shared" si="51"/>
        <v>39.399184027777778</v>
      </c>
      <c r="N91" s="48"/>
      <c r="O91" s="48"/>
      <c r="P91" s="48"/>
    </row>
    <row r="92" spans="1:16" x14ac:dyDescent="0.25">
      <c r="A92" s="189" t="s">
        <v>406</v>
      </c>
      <c r="B92" s="142">
        <f t="shared" si="40"/>
        <v>1777.2</v>
      </c>
      <c r="C92" s="142">
        <f t="shared" si="41"/>
        <v>44.010150000000003</v>
      </c>
      <c r="D92" s="142">
        <f t="shared" si="49"/>
        <v>2.4763757596218774</v>
      </c>
      <c r="E92" s="48"/>
      <c r="F92" s="48"/>
      <c r="G92" s="126"/>
      <c r="H92" s="141">
        <f>Субсидии!B90</f>
        <v>1662</v>
      </c>
      <c r="I92" s="141">
        <f>Субсидии!C90</f>
        <v>0</v>
      </c>
      <c r="J92" s="48">
        <f t="shared" si="50"/>
        <v>0</v>
      </c>
      <c r="K92" s="48">
        <f>'Субвенции '!B91</f>
        <v>115.2</v>
      </c>
      <c r="L92" s="48">
        <f>'Субвенции '!C91</f>
        <v>44.010150000000003</v>
      </c>
      <c r="M92" s="48">
        <f t="shared" si="51"/>
        <v>38.203255208333339</v>
      </c>
      <c r="N92" s="48"/>
      <c r="O92" s="48"/>
      <c r="P92" s="48"/>
    </row>
    <row r="93" spans="1:16" x14ac:dyDescent="0.25">
      <c r="A93" s="189" t="s">
        <v>230</v>
      </c>
      <c r="B93" s="142">
        <f t="shared" si="40"/>
        <v>1913.52</v>
      </c>
      <c r="C93" s="142">
        <f t="shared" si="41"/>
        <v>97.039709999999999</v>
      </c>
      <c r="D93" s="142">
        <f t="shared" si="49"/>
        <v>5.0712670889251221</v>
      </c>
      <c r="E93" s="48"/>
      <c r="F93" s="48"/>
      <c r="G93" s="126"/>
      <c r="H93" s="141">
        <f>Субсидии!B91</f>
        <v>1200.42</v>
      </c>
      <c r="I93" s="141">
        <f>Субсидии!C91</f>
        <v>0</v>
      </c>
      <c r="J93" s="48"/>
      <c r="K93" s="48">
        <f>'Субвенции '!B92</f>
        <v>288.10000000000002</v>
      </c>
      <c r="L93" s="48">
        <f>'Субвенции '!C92</f>
        <v>97.039709999999999</v>
      </c>
      <c r="M93" s="48">
        <f t="shared" si="51"/>
        <v>33.682648385977089</v>
      </c>
      <c r="N93" s="48">
        <f>Иные!B47</f>
        <v>425</v>
      </c>
      <c r="O93" s="48">
        <f>Иные!C47</f>
        <v>0</v>
      </c>
      <c r="P93" s="48">
        <f>Иные!D47</f>
        <v>0</v>
      </c>
    </row>
    <row r="94" spans="1:16" x14ac:dyDescent="0.25">
      <c r="A94" s="189" t="s">
        <v>402</v>
      </c>
      <c r="B94" s="142">
        <f t="shared" si="40"/>
        <v>1459.2</v>
      </c>
      <c r="C94" s="142">
        <f t="shared" si="41"/>
        <v>45.386859999999999</v>
      </c>
      <c r="D94" s="142">
        <f t="shared" si="49"/>
        <v>3.1103933662280698</v>
      </c>
      <c r="E94" s="48"/>
      <c r="F94" s="48"/>
      <c r="G94" s="126"/>
      <c r="H94" s="141">
        <f>Субсидии!B92</f>
        <v>1344</v>
      </c>
      <c r="I94" s="141">
        <f>Субсидии!C92</f>
        <v>0</v>
      </c>
      <c r="J94" s="48">
        <f t="shared" si="50"/>
        <v>0</v>
      </c>
      <c r="K94" s="48">
        <f>'Субвенции '!B93</f>
        <v>115.2</v>
      </c>
      <c r="L94" s="48">
        <f>'Субвенции '!C93</f>
        <v>45.386859999999999</v>
      </c>
      <c r="M94" s="48">
        <f t="shared" si="51"/>
        <v>39.398315972222221</v>
      </c>
      <c r="N94" s="48"/>
      <c r="O94" s="48"/>
      <c r="P94" s="48"/>
    </row>
    <row r="95" spans="1:16" x14ac:dyDescent="0.25">
      <c r="A95" s="189" t="s">
        <v>403</v>
      </c>
      <c r="B95" s="142">
        <f t="shared" si="40"/>
        <v>9489.1</v>
      </c>
      <c r="C95" s="142">
        <f t="shared" si="41"/>
        <v>76.230879999999999</v>
      </c>
      <c r="D95" s="142">
        <f t="shared" si="49"/>
        <v>0.80335205657016995</v>
      </c>
      <c r="E95" s="48"/>
      <c r="F95" s="48"/>
      <c r="G95" s="126"/>
      <c r="H95" s="141">
        <f>Субсидии!B93</f>
        <v>9201</v>
      </c>
      <c r="I95" s="141">
        <f>Субсидии!C93</f>
        <v>0</v>
      </c>
      <c r="J95" s="48">
        <f t="shared" si="50"/>
        <v>0</v>
      </c>
      <c r="K95" s="48">
        <f>'Субвенции '!B94</f>
        <v>288.10000000000002</v>
      </c>
      <c r="L95" s="48">
        <f>'Субвенции '!C94</f>
        <v>76.230879999999999</v>
      </c>
      <c r="M95" s="48">
        <f t="shared" si="51"/>
        <v>26.459868101353695</v>
      </c>
      <c r="N95" s="48"/>
      <c r="O95" s="48"/>
      <c r="P95" s="48"/>
    </row>
    <row r="96" spans="1:16" x14ac:dyDescent="0.25">
      <c r="A96" s="189" t="s">
        <v>404</v>
      </c>
      <c r="B96" s="142">
        <f t="shared" si="40"/>
        <v>10489.1</v>
      </c>
      <c r="C96" s="142">
        <f t="shared" si="41"/>
        <v>213.46969000000001</v>
      </c>
      <c r="D96" s="142">
        <f t="shared" si="49"/>
        <v>2.0351573538244465</v>
      </c>
      <c r="E96" s="48"/>
      <c r="F96" s="48"/>
      <c r="G96" s="126"/>
      <c r="H96" s="141">
        <f>Субсидии!B94</f>
        <v>10101</v>
      </c>
      <c r="I96" s="141">
        <f>Субсидии!C94</f>
        <v>0</v>
      </c>
      <c r="J96" s="48">
        <f t="shared" si="50"/>
        <v>0</v>
      </c>
      <c r="K96" s="48">
        <f>'Субвенции '!B95</f>
        <v>288.10000000000002</v>
      </c>
      <c r="L96" s="48">
        <f>'Субвенции '!C95</f>
        <v>113.46969</v>
      </c>
      <c r="M96" s="48">
        <f t="shared" si="51"/>
        <v>39.385522388059698</v>
      </c>
      <c r="N96" s="48">
        <f>Иные!B48</f>
        <v>100</v>
      </c>
      <c r="O96" s="48">
        <f>Иные!C48</f>
        <v>100</v>
      </c>
      <c r="P96" s="48"/>
    </row>
    <row r="97" spans="1:16" x14ac:dyDescent="0.25">
      <c r="A97" s="189" t="s">
        <v>405</v>
      </c>
      <c r="B97" s="142">
        <f t="shared" si="40"/>
        <v>5022.1000000000004</v>
      </c>
      <c r="C97" s="142">
        <f t="shared" si="41"/>
        <v>4847.3923500000001</v>
      </c>
      <c r="D97" s="142">
        <f t="shared" si="49"/>
        <v>96.521223193484801</v>
      </c>
      <c r="E97" s="48"/>
      <c r="F97" s="48"/>
      <c r="G97" s="126"/>
      <c r="H97" s="141">
        <f>Субсидии!B95</f>
        <v>4734</v>
      </c>
      <c r="I97" s="141">
        <f>Субсидии!C95</f>
        <v>4734</v>
      </c>
      <c r="J97" s="48"/>
      <c r="K97" s="48">
        <f>'Субвенции '!B96</f>
        <v>288.10000000000002</v>
      </c>
      <c r="L97" s="48">
        <f>'Субвенции '!C96</f>
        <v>113.39235000000001</v>
      </c>
      <c r="M97" s="48">
        <f t="shared" si="51"/>
        <v>39.358677542519956</v>
      </c>
      <c r="N97" s="48"/>
      <c r="O97" s="48"/>
      <c r="P97" s="48"/>
    </row>
    <row r="98" spans="1:16" s="59" customFormat="1" ht="31.5" x14ac:dyDescent="0.25">
      <c r="A98" s="25" t="s">
        <v>236</v>
      </c>
      <c r="B98" s="54">
        <f t="shared" si="40"/>
        <v>307558.73125000007</v>
      </c>
      <c r="C98" s="54">
        <f t="shared" si="41"/>
        <v>159577.60662000001</v>
      </c>
      <c r="D98" s="54">
        <f t="shared" ref="D98" si="52">C98/B98*100</f>
        <v>51.88524675317602</v>
      </c>
      <c r="E98" s="54">
        <f t="shared" ref="E98:F98" si="53">SUM(E99:E102)</f>
        <v>62697.2</v>
      </c>
      <c r="F98" s="54">
        <f t="shared" si="53"/>
        <v>34483.53</v>
      </c>
      <c r="G98" s="55">
        <f t="shared" si="16"/>
        <v>55.000111647729085</v>
      </c>
      <c r="H98" s="54">
        <f>SUM(H99:H102)</f>
        <v>85836.582850000006</v>
      </c>
      <c r="I98" s="54">
        <f t="shared" ref="I98:O98" si="54">SUM(I99:I102)</f>
        <v>21641.682230000002</v>
      </c>
      <c r="J98" s="54">
        <f t="shared" si="17"/>
        <v>25.212655853063236</v>
      </c>
      <c r="K98" s="54">
        <f t="shared" si="54"/>
        <v>151236.5484</v>
      </c>
      <c r="L98" s="54">
        <f t="shared" si="54"/>
        <v>98259.054969999997</v>
      </c>
      <c r="M98" s="54">
        <f t="shared" si="18"/>
        <v>64.970442667150948</v>
      </c>
      <c r="N98" s="54">
        <f t="shared" si="54"/>
        <v>7788.4</v>
      </c>
      <c r="O98" s="54">
        <f t="shared" si="54"/>
        <v>5193.3394200000002</v>
      </c>
      <c r="P98" s="54">
        <f t="shared" si="19"/>
        <v>66.680440398541435</v>
      </c>
    </row>
    <row r="99" spans="1:16" ht="31.5" x14ac:dyDescent="0.25">
      <c r="A99" s="186" t="s">
        <v>235</v>
      </c>
      <c r="B99" s="48">
        <f t="shared" si="40"/>
        <v>260376.63535999999</v>
      </c>
      <c r="C99" s="48">
        <f t="shared" si="41"/>
        <v>154825.61893</v>
      </c>
      <c r="D99" s="48">
        <f t="shared" si="13"/>
        <v>59.462178208093121</v>
      </c>
      <c r="E99" s="52">
        <f>Дотации!B28</f>
        <v>62697.2</v>
      </c>
      <c r="F99" s="52">
        <f>Дотации!C28</f>
        <v>34483.53</v>
      </c>
      <c r="G99" s="52">
        <f t="shared" si="16"/>
        <v>55.000111647729085</v>
      </c>
      <c r="H99" s="48">
        <f>Субсидии!B97</f>
        <v>39345.886960000003</v>
      </c>
      <c r="I99" s="48">
        <f>Субсидии!C97</f>
        <v>17103.290580000001</v>
      </c>
      <c r="J99" s="48">
        <f t="shared" si="17"/>
        <v>43.469068564619292</v>
      </c>
      <c r="K99" s="48">
        <f>'Субвенции '!B98</f>
        <v>150545.14839999998</v>
      </c>
      <c r="L99" s="48">
        <f>'Субвенции '!C98</f>
        <v>98045.458929999993</v>
      </c>
      <c r="M99" s="48">
        <f t="shared" si="18"/>
        <v>65.126946947165791</v>
      </c>
      <c r="N99" s="48">
        <f>Иные!B50</f>
        <v>7788.4</v>
      </c>
      <c r="O99" s="48">
        <f>Иные!C50</f>
        <v>5193.3394200000002</v>
      </c>
      <c r="P99" s="48">
        <f t="shared" si="19"/>
        <v>66.680440398541435</v>
      </c>
    </row>
    <row r="100" spans="1:16" x14ac:dyDescent="0.25">
      <c r="A100" s="280" t="s">
        <v>234</v>
      </c>
      <c r="B100" s="316">
        <f t="shared" si="40"/>
        <v>25269.1</v>
      </c>
      <c r="C100" s="316">
        <f t="shared" si="41"/>
        <v>4354.3681399999996</v>
      </c>
      <c r="D100" s="316">
        <f>C100/B100*100</f>
        <v>17.231987447119206</v>
      </c>
      <c r="E100" s="56"/>
      <c r="F100" s="56"/>
      <c r="G100" s="143"/>
      <c r="H100" s="144">
        <f>Субсидии!B98</f>
        <v>24981</v>
      </c>
      <c r="I100" s="144">
        <f>Субсидии!C98</f>
        <v>4312.5887199999997</v>
      </c>
      <c r="J100" s="56">
        <f t="shared" ref="J100:J101" si="55">I100/H100*100</f>
        <v>17.263475121092029</v>
      </c>
      <c r="K100" s="56">
        <f>'Субвенции '!B99</f>
        <v>288.10000000000002</v>
      </c>
      <c r="L100" s="56">
        <f>'Субвенции '!C99</f>
        <v>41.779420000000002</v>
      </c>
      <c r="M100" s="56">
        <f>L100/K100*100</f>
        <v>14.501707740367928</v>
      </c>
      <c r="N100" s="56">
        <f>Иные!B51</f>
        <v>0</v>
      </c>
      <c r="O100" s="56">
        <f>Иные!C51</f>
        <v>0</v>
      </c>
      <c r="P100" s="48"/>
    </row>
    <row r="101" spans="1:16" x14ac:dyDescent="0.25">
      <c r="A101" s="189" t="s">
        <v>408</v>
      </c>
      <c r="B101" s="142">
        <f t="shared" si="40"/>
        <v>14265.1</v>
      </c>
      <c r="C101" s="142">
        <f t="shared" si="41"/>
        <v>119.417</v>
      </c>
      <c r="D101" s="142">
        <f>C101/B101*100</f>
        <v>0.837126974223805</v>
      </c>
      <c r="E101" s="48"/>
      <c r="F101" s="48"/>
      <c r="G101" s="126"/>
      <c r="H101" s="141">
        <f>Субсидии!B99</f>
        <v>13977</v>
      </c>
      <c r="I101" s="141">
        <f>Субсидии!C99</f>
        <v>0</v>
      </c>
      <c r="J101" s="48">
        <f t="shared" si="55"/>
        <v>0</v>
      </c>
      <c r="K101" s="48">
        <f>'Субвенции '!B100</f>
        <v>288.10000000000002</v>
      </c>
      <c r="L101" s="48">
        <f>'Субвенции '!C100</f>
        <v>119.417</v>
      </c>
      <c r="M101" s="48">
        <f>L101/K101*100</f>
        <v>41.449843804234639</v>
      </c>
      <c r="N101" s="48"/>
      <c r="O101" s="48"/>
      <c r="P101" s="48"/>
    </row>
    <row r="102" spans="1:16" x14ac:dyDescent="0.25">
      <c r="A102" s="189" t="s">
        <v>409</v>
      </c>
      <c r="B102" s="142">
        <f t="shared" si="40"/>
        <v>7647.8958899999998</v>
      </c>
      <c r="C102" s="142">
        <f t="shared" si="41"/>
        <v>278.20255000000003</v>
      </c>
      <c r="D102" s="142">
        <f>C102/B102*100</f>
        <v>3.6376351613750857</v>
      </c>
      <c r="E102" s="48"/>
      <c r="F102" s="48"/>
      <c r="G102" s="126"/>
      <c r="H102" s="141">
        <f>Субсидии!B100</f>
        <v>7532.69589</v>
      </c>
      <c r="I102" s="141">
        <f>Субсидии!C100</f>
        <v>225.80293</v>
      </c>
      <c r="J102" s="48"/>
      <c r="K102" s="48">
        <f>'Субвенции '!B101</f>
        <v>115.2</v>
      </c>
      <c r="L102" s="48">
        <f>'Субвенции '!C101</f>
        <v>52.399620000000006</v>
      </c>
      <c r="M102" s="48">
        <f>L102/K102*100</f>
        <v>45.485781250000002</v>
      </c>
      <c r="N102" s="48"/>
      <c r="O102" s="48"/>
      <c r="P102" s="48"/>
    </row>
    <row r="103" spans="1:16" s="59" customFormat="1" ht="31.5" x14ac:dyDescent="0.25">
      <c r="A103" s="185" t="s">
        <v>239</v>
      </c>
      <c r="B103" s="54">
        <f t="shared" si="40"/>
        <v>585390.90258000011</v>
      </c>
      <c r="C103" s="54">
        <f t="shared" si="41"/>
        <v>277110.83544000005</v>
      </c>
      <c r="D103" s="54">
        <f t="shared" ref="D103" si="56">C103/B103*100</f>
        <v>47.33774204872099</v>
      </c>
      <c r="E103" s="54">
        <f t="shared" ref="E103:F103" si="57">SUM(E104:E114)</f>
        <v>136731.29999999999</v>
      </c>
      <c r="F103" s="54">
        <f t="shared" si="57"/>
        <v>75202.179999999993</v>
      </c>
      <c r="G103" s="55">
        <f t="shared" si="16"/>
        <v>54.999974402349714</v>
      </c>
      <c r="H103" s="54">
        <f>SUM(H104:H114)</f>
        <v>192641.52548000001</v>
      </c>
      <c r="I103" s="54">
        <f t="shared" ref="I103:O103" si="58">SUM(I104:I114)</f>
        <v>48777.89824000001</v>
      </c>
      <c r="J103" s="54">
        <f t="shared" si="17"/>
        <v>25.320552315219345</v>
      </c>
      <c r="K103" s="54">
        <f t="shared" si="58"/>
        <v>244198.67710000006</v>
      </c>
      <c r="L103" s="54">
        <f t="shared" si="58"/>
        <v>145086.14648000002</v>
      </c>
      <c r="M103" s="54">
        <f t="shared" si="18"/>
        <v>59.413158254164834</v>
      </c>
      <c r="N103" s="54">
        <f t="shared" si="58"/>
        <v>11819.4</v>
      </c>
      <c r="O103" s="54">
        <f t="shared" si="58"/>
        <v>8044.6107200000006</v>
      </c>
      <c r="P103" s="54">
        <f t="shared" si="19"/>
        <v>68.062767314753714</v>
      </c>
    </row>
    <row r="104" spans="1:16" ht="31.5" x14ac:dyDescent="0.25">
      <c r="A104" s="186" t="s">
        <v>238</v>
      </c>
      <c r="B104" s="48">
        <f t="shared" si="40"/>
        <v>522535.39620999998</v>
      </c>
      <c r="C104" s="48">
        <f t="shared" si="41"/>
        <v>253270.34650000001</v>
      </c>
      <c r="D104" s="48">
        <f t="shared" si="13"/>
        <v>48.469510072809321</v>
      </c>
      <c r="E104" s="52">
        <f>Дотации!B30</f>
        <v>136731.29999999999</v>
      </c>
      <c r="F104" s="52">
        <f>Дотации!C30</f>
        <v>75202.179999999993</v>
      </c>
      <c r="G104" s="52">
        <f t="shared" si="16"/>
        <v>54.999974402349714</v>
      </c>
      <c r="H104" s="48">
        <f>Субсидии!B102</f>
        <v>132257.41911000002</v>
      </c>
      <c r="I104" s="48">
        <f>Субсидии!C102</f>
        <v>25687.658130000003</v>
      </c>
      <c r="J104" s="48">
        <f t="shared" si="17"/>
        <v>19.422470438981787</v>
      </c>
      <c r="K104" s="48">
        <f>'Субвенции '!B103</f>
        <v>242412.37709999995</v>
      </c>
      <c r="L104" s="48">
        <f>'Субвенции '!C103</f>
        <v>144335.89765000003</v>
      </c>
      <c r="M104" s="48">
        <f t="shared" si="18"/>
        <v>59.541472005968807</v>
      </c>
      <c r="N104" s="48">
        <f>Иные!B53</f>
        <v>11134.3</v>
      </c>
      <c r="O104" s="48">
        <f>Иные!C53</f>
        <v>8044.6107200000006</v>
      </c>
      <c r="P104" s="48">
        <f t="shared" si="19"/>
        <v>72.25070924979569</v>
      </c>
    </row>
    <row r="105" spans="1:16" x14ac:dyDescent="0.25">
      <c r="A105" s="189" t="s">
        <v>410</v>
      </c>
      <c r="B105" s="142">
        <f t="shared" si="40"/>
        <v>3540.4799999999996</v>
      </c>
      <c r="C105" s="142">
        <f t="shared" si="41"/>
        <v>1779.1412800000001</v>
      </c>
      <c r="D105" s="142">
        <f t="shared" ref="D105:D114" si="59">C105/B105*100</f>
        <v>50.251414497469284</v>
      </c>
      <c r="E105" s="48"/>
      <c r="F105" s="48"/>
      <c r="G105" s="126"/>
      <c r="H105" s="141">
        <f>Субсидии!B103</f>
        <v>3425.2799999999997</v>
      </c>
      <c r="I105" s="141">
        <f>Субсидии!C103</f>
        <v>1733.27952</v>
      </c>
      <c r="J105" s="48">
        <f t="shared" si="17"/>
        <v>50.602564461883418</v>
      </c>
      <c r="K105" s="48">
        <f>'Субвенции '!B104</f>
        <v>115.2</v>
      </c>
      <c r="L105" s="48">
        <f>'Субвенции '!C104</f>
        <v>45.861760000000004</v>
      </c>
      <c r="M105" s="48">
        <f t="shared" ref="M105:M114" si="60">L105/K105*100</f>
        <v>39.81055555555556</v>
      </c>
      <c r="N105" s="48"/>
      <c r="O105" s="48"/>
      <c r="P105" s="48"/>
    </row>
    <row r="106" spans="1:16" x14ac:dyDescent="0.25">
      <c r="A106" s="189" t="s">
        <v>411</v>
      </c>
      <c r="B106" s="142">
        <f t="shared" si="40"/>
        <v>1497.3742</v>
      </c>
      <c r="C106" s="142">
        <f t="shared" si="41"/>
        <v>1279.2052200000001</v>
      </c>
      <c r="D106" s="142">
        <f t="shared" si="59"/>
        <v>85.429895880401844</v>
      </c>
      <c r="E106" s="48"/>
      <c r="F106" s="48"/>
      <c r="G106" s="126"/>
      <c r="H106" s="141">
        <f>Субсидии!B104</f>
        <v>1382.1741999999999</v>
      </c>
      <c r="I106" s="141">
        <f>Субсидии!C104</f>
        <v>1226.79</v>
      </c>
      <c r="J106" s="48">
        <f t="shared" si="17"/>
        <v>88.757987234894131</v>
      </c>
      <c r="K106" s="48">
        <f>'Субвенции '!B105</f>
        <v>115.2</v>
      </c>
      <c r="L106" s="48">
        <f>'Субвенции '!C105</f>
        <v>52.415219999999998</v>
      </c>
      <c r="M106" s="48">
        <f t="shared" si="60"/>
        <v>45.499322916666664</v>
      </c>
      <c r="N106" s="48"/>
      <c r="O106" s="48"/>
      <c r="P106" s="48"/>
    </row>
    <row r="107" spans="1:16" x14ac:dyDescent="0.25">
      <c r="A107" s="189" t="s">
        <v>412</v>
      </c>
      <c r="B107" s="142">
        <f t="shared" si="40"/>
        <v>8915.9329100000014</v>
      </c>
      <c r="C107" s="142">
        <f t="shared" si="41"/>
        <v>3945.27495</v>
      </c>
      <c r="D107" s="142">
        <f t="shared" si="59"/>
        <v>44.249715535376311</v>
      </c>
      <c r="E107" s="48"/>
      <c r="F107" s="48"/>
      <c r="G107" s="126"/>
      <c r="H107" s="141">
        <f>Субсидии!B105</f>
        <v>8800.7329100000006</v>
      </c>
      <c r="I107" s="141">
        <f>Субсидии!C105</f>
        <v>3902.9807999999998</v>
      </c>
      <c r="J107" s="48">
        <f t="shared" si="17"/>
        <v>44.34836098213097</v>
      </c>
      <c r="K107" s="48">
        <f>'Субвенции '!B106</f>
        <v>115.2</v>
      </c>
      <c r="L107" s="48">
        <f>'Субвенции '!C106</f>
        <v>42.294150000000002</v>
      </c>
      <c r="M107" s="48">
        <f t="shared" si="60"/>
        <v>36.713671875000003</v>
      </c>
      <c r="N107" s="48"/>
      <c r="O107" s="48"/>
      <c r="P107" s="48"/>
    </row>
    <row r="108" spans="1:16" x14ac:dyDescent="0.25">
      <c r="A108" s="280" t="s">
        <v>240</v>
      </c>
      <c r="B108" s="142">
        <f t="shared" si="40"/>
        <v>12199.6877</v>
      </c>
      <c r="C108" s="142">
        <f t="shared" si="41"/>
        <v>248.74113</v>
      </c>
      <c r="D108" s="142">
        <f t="shared" si="59"/>
        <v>2.038913914165196</v>
      </c>
      <c r="E108" s="48"/>
      <c r="F108" s="48"/>
      <c r="G108" s="126"/>
      <c r="H108" s="141">
        <f>Субсидии!B106</f>
        <v>10937.9877</v>
      </c>
      <c r="I108" s="141">
        <f>Субсидии!C106</f>
        <v>0</v>
      </c>
      <c r="J108" s="48">
        <f t="shared" si="17"/>
        <v>0</v>
      </c>
      <c r="K108" s="48">
        <f>'Субвенции '!B107</f>
        <v>576.6</v>
      </c>
      <c r="L108" s="48">
        <f>'Субвенции '!C107</f>
        <v>248.74113</v>
      </c>
      <c r="M108" s="48">
        <f t="shared" si="60"/>
        <v>43.139287200832463</v>
      </c>
      <c r="N108" s="48">
        <f>Иные!B54</f>
        <v>685.1</v>
      </c>
      <c r="O108" s="48">
        <f>Иные!C54</f>
        <v>0</v>
      </c>
      <c r="P108" s="48"/>
    </row>
    <row r="109" spans="1:16" x14ac:dyDescent="0.25">
      <c r="A109" s="189" t="s">
        <v>413</v>
      </c>
      <c r="B109" s="142">
        <f t="shared" si="40"/>
        <v>6018.3499999999995</v>
      </c>
      <c r="C109" s="142">
        <f t="shared" si="41"/>
        <v>42.294150000000002</v>
      </c>
      <c r="D109" s="142">
        <f t="shared" si="59"/>
        <v>0.70275324632166636</v>
      </c>
      <c r="E109" s="48"/>
      <c r="F109" s="48"/>
      <c r="G109" s="126"/>
      <c r="H109" s="141">
        <f>Субсидии!B107</f>
        <v>5903.15</v>
      </c>
      <c r="I109" s="141">
        <f>Субсидии!C107</f>
        <v>0</v>
      </c>
      <c r="J109" s="48">
        <f t="shared" si="17"/>
        <v>0</v>
      </c>
      <c r="K109" s="48">
        <f>'Субвенции '!B108</f>
        <v>115.2</v>
      </c>
      <c r="L109" s="48">
        <f>'Субвенции '!C108</f>
        <v>42.294150000000002</v>
      </c>
      <c r="M109" s="48">
        <f t="shared" si="60"/>
        <v>36.713671875000003</v>
      </c>
      <c r="N109" s="48"/>
      <c r="O109" s="48"/>
      <c r="P109" s="48"/>
    </row>
    <row r="110" spans="1:16" x14ac:dyDescent="0.25">
      <c r="A110" s="189" t="s">
        <v>414</v>
      </c>
      <c r="B110" s="142">
        <f t="shared" si="40"/>
        <v>7144.74</v>
      </c>
      <c r="C110" s="142">
        <f t="shared" si="41"/>
        <v>3523.1611499999999</v>
      </c>
      <c r="D110" s="142">
        <f t="shared" si="59"/>
        <v>49.311257652482801</v>
      </c>
      <c r="E110" s="48"/>
      <c r="F110" s="48"/>
      <c r="G110" s="126"/>
      <c r="H110" s="141">
        <f>Субсидии!B108</f>
        <v>6856.6399999999994</v>
      </c>
      <c r="I110" s="141">
        <f>Субсидии!C108</f>
        <v>3387</v>
      </c>
      <c r="J110" s="48">
        <f t="shared" si="17"/>
        <v>49.397372473981427</v>
      </c>
      <c r="K110" s="48">
        <f>'Субвенции '!B109</f>
        <v>288.10000000000002</v>
      </c>
      <c r="L110" s="48">
        <f>'Субвенции '!C109</f>
        <v>136.16114999999999</v>
      </c>
      <c r="M110" s="48">
        <f t="shared" si="60"/>
        <v>47.261766747657056</v>
      </c>
      <c r="N110" s="48"/>
      <c r="O110" s="48"/>
      <c r="P110" s="48"/>
    </row>
    <row r="111" spans="1:16" x14ac:dyDescent="0.25">
      <c r="A111" s="189" t="s">
        <v>223</v>
      </c>
      <c r="B111" s="142">
        <f t="shared" si="40"/>
        <v>4166.0200000000004</v>
      </c>
      <c r="C111" s="142">
        <f t="shared" si="41"/>
        <v>3395.0120699999998</v>
      </c>
      <c r="D111" s="142">
        <f t="shared" si="59"/>
        <v>81.492937383881966</v>
      </c>
      <c r="E111" s="48"/>
      <c r="F111" s="48"/>
      <c r="G111" s="126"/>
      <c r="H111" s="141">
        <f>Субсидии!B109</f>
        <v>4050.82</v>
      </c>
      <c r="I111" s="141">
        <f>Субсидии!C109</f>
        <v>3339.4262399999998</v>
      </c>
      <c r="J111" s="48">
        <f t="shared" si="17"/>
        <v>82.438277682049559</v>
      </c>
      <c r="K111" s="48">
        <f>'Субвенции '!B110</f>
        <v>115.2</v>
      </c>
      <c r="L111" s="48">
        <f>'Субвенции '!C110</f>
        <v>55.585830000000001</v>
      </c>
      <c r="M111" s="48">
        <f t="shared" si="60"/>
        <v>48.251588541666671</v>
      </c>
      <c r="N111" s="48"/>
      <c r="O111" s="48"/>
      <c r="P111" s="48"/>
    </row>
    <row r="112" spans="1:16" x14ac:dyDescent="0.25">
      <c r="A112" s="189" t="s">
        <v>237</v>
      </c>
      <c r="B112" s="142">
        <f t="shared" si="40"/>
        <v>8541.9148100000002</v>
      </c>
      <c r="C112" s="142">
        <f t="shared" si="41"/>
        <v>2231.8477500000004</v>
      </c>
      <c r="D112" s="142">
        <f t="shared" si="59"/>
        <v>26.128190220150422</v>
      </c>
      <c r="E112" s="48"/>
      <c r="F112" s="48"/>
      <c r="G112" s="126"/>
      <c r="H112" s="141">
        <f>Субсидии!B110</f>
        <v>8426.7148099999995</v>
      </c>
      <c r="I112" s="141">
        <f>Субсидии!C110</f>
        <v>2189.5536000000002</v>
      </c>
      <c r="J112" s="48">
        <f t="shared" si="17"/>
        <v>25.983478133158755</v>
      </c>
      <c r="K112" s="48">
        <f>'Субвенции '!B111</f>
        <v>115.2</v>
      </c>
      <c r="L112" s="48">
        <f>'Субвенции '!C111</f>
        <v>42.294150000000002</v>
      </c>
      <c r="M112" s="48">
        <f t="shared" si="60"/>
        <v>36.713671875000003</v>
      </c>
      <c r="N112" s="48">
        <f>Иные!B55</f>
        <v>0</v>
      </c>
      <c r="O112" s="48">
        <f>Иные!C55</f>
        <v>0</v>
      </c>
      <c r="P112" s="48"/>
    </row>
    <row r="113" spans="1:16" x14ac:dyDescent="0.25">
      <c r="A113" s="189" t="s">
        <v>415</v>
      </c>
      <c r="B113" s="142">
        <f t="shared" si="40"/>
        <v>3464.4067499999996</v>
      </c>
      <c r="C113" s="142">
        <f t="shared" si="41"/>
        <v>105.10418</v>
      </c>
      <c r="D113" s="142">
        <f t="shared" si="59"/>
        <v>3.0338290964246624</v>
      </c>
      <c r="E113" s="48"/>
      <c r="F113" s="48"/>
      <c r="G113" s="126"/>
      <c r="H113" s="141">
        <f>Субсидии!B112</f>
        <v>3349.2067499999998</v>
      </c>
      <c r="I113" s="141">
        <f>Субсидии!C112</f>
        <v>62.810029999999998</v>
      </c>
      <c r="J113" s="48">
        <f t="shared" si="17"/>
        <v>1.8753703395587629</v>
      </c>
      <c r="K113" s="48">
        <f>'Субвенции '!B112</f>
        <v>115.2</v>
      </c>
      <c r="L113" s="48">
        <f>'Субвенции '!C112</f>
        <v>42.294150000000002</v>
      </c>
      <c r="M113" s="48">
        <f t="shared" si="60"/>
        <v>36.713671875000003</v>
      </c>
      <c r="N113" s="48"/>
      <c r="O113" s="48"/>
      <c r="P113" s="48"/>
    </row>
    <row r="114" spans="1:16" x14ac:dyDescent="0.25">
      <c r="A114" s="189" t="s">
        <v>345</v>
      </c>
      <c r="B114" s="142">
        <f t="shared" si="40"/>
        <v>7366.5999999999995</v>
      </c>
      <c r="C114" s="142">
        <f t="shared" si="41"/>
        <v>7290.7070599999997</v>
      </c>
      <c r="D114" s="142">
        <f t="shared" si="59"/>
        <v>98.969769771672148</v>
      </c>
      <c r="E114" s="48"/>
      <c r="F114" s="48"/>
      <c r="G114" s="126"/>
      <c r="H114" s="141">
        <f>Субсидии!B111</f>
        <v>7251.4</v>
      </c>
      <c r="I114" s="141">
        <f>Субсидии!C111</f>
        <v>7248.3999199999998</v>
      </c>
      <c r="J114" s="48">
        <f t="shared" si="17"/>
        <v>99.958627575364758</v>
      </c>
      <c r="K114" s="48">
        <f>'Субвенции '!B113</f>
        <v>115.2</v>
      </c>
      <c r="L114" s="48">
        <f>'Субвенции '!C113</f>
        <v>42.307139999999997</v>
      </c>
      <c r="M114" s="48">
        <f t="shared" si="60"/>
        <v>36.724947916666665</v>
      </c>
      <c r="N114" s="48"/>
      <c r="O114" s="48"/>
      <c r="P114" s="48"/>
    </row>
    <row r="115" spans="1:16" s="59" customFormat="1" ht="31.5" x14ac:dyDescent="0.25">
      <c r="A115" s="25" t="s">
        <v>245</v>
      </c>
      <c r="B115" s="54">
        <f t="shared" si="40"/>
        <v>289577.82225000008</v>
      </c>
      <c r="C115" s="54">
        <f t="shared" si="41"/>
        <v>136321.75884000002</v>
      </c>
      <c r="D115" s="54">
        <f t="shared" ref="D115" si="61">C115/B115*100</f>
        <v>47.076035651069262</v>
      </c>
      <c r="E115" s="54">
        <f t="shared" ref="E115:F115" si="62">SUM(E116:E123)</f>
        <v>49880.9</v>
      </c>
      <c r="F115" s="54">
        <f t="shared" si="62"/>
        <v>28901.23</v>
      </c>
      <c r="G115" s="55">
        <f t="shared" si="16"/>
        <v>57.940474209567185</v>
      </c>
      <c r="H115" s="54">
        <f>SUM(H116:H123)</f>
        <v>81151.449949999995</v>
      </c>
      <c r="I115" s="54">
        <f t="shared" ref="I115:O115" si="63">SUM(I116:I123)</f>
        <v>18718.495220000001</v>
      </c>
      <c r="J115" s="54">
        <f t="shared" si="17"/>
        <v>23.06612541308019</v>
      </c>
      <c r="K115" s="54">
        <f t="shared" si="63"/>
        <v>152776.97230000008</v>
      </c>
      <c r="L115" s="54">
        <f t="shared" si="63"/>
        <v>84418.226880000017</v>
      </c>
      <c r="M115" s="54">
        <f t="shared" si="18"/>
        <v>55.255858006030124</v>
      </c>
      <c r="N115" s="54">
        <f t="shared" si="63"/>
        <v>5768.5</v>
      </c>
      <c r="O115" s="54">
        <f t="shared" si="63"/>
        <v>4283.80674</v>
      </c>
      <c r="P115" s="54">
        <f t="shared" si="19"/>
        <v>74.262056687180376</v>
      </c>
    </row>
    <row r="116" spans="1:16" ht="31.5" x14ac:dyDescent="0.25">
      <c r="A116" s="186" t="s">
        <v>244</v>
      </c>
      <c r="B116" s="48">
        <f t="shared" si="40"/>
        <v>259401.22220000002</v>
      </c>
      <c r="C116" s="48">
        <f t="shared" si="41"/>
        <v>135652.09341</v>
      </c>
      <c r="D116" s="48">
        <f t="shared" si="13"/>
        <v>52.294315446752734</v>
      </c>
      <c r="E116" s="52">
        <f>Дотации!B32</f>
        <v>49880.9</v>
      </c>
      <c r="F116" s="52">
        <f>Дотации!C32</f>
        <v>28901.23</v>
      </c>
      <c r="G116" s="52">
        <f t="shared" si="16"/>
        <v>57.940474209567185</v>
      </c>
      <c r="H116" s="48">
        <f>Субсидии!B114</f>
        <v>51954.149900000004</v>
      </c>
      <c r="I116" s="48">
        <f>Субсидии!C114</f>
        <v>18440.80962</v>
      </c>
      <c r="J116" s="48">
        <f t="shared" si="17"/>
        <v>35.494391988887109</v>
      </c>
      <c r="K116" s="48">
        <f>'Субвенции '!B115</f>
        <v>151797.67230000001</v>
      </c>
      <c r="L116" s="48">
        <f>'Субвенции '!C115</f>
        <v>84026.247050000005</v>
      </c>
      <c r="M116" s="48">
        <f t="shared" si="18"/>
        <v>55.354107725668989</v>
      </c>
      <c r="N116" s="48">
        <f>Иные!B57</f>
        <v>5768.5</v>
      </c>
      <c r="O116" s="48">
        <f>Иные!C57</f>
        <v>4283.80674</v>
      </c>
      <c r="P116" s="48">
        <f t="shared" si="19"/>
        <v>74.262056687180376</v>
      </c>
    </row>
    <row r="117" spans="1:16" x14ac:dyDescent="0.25">
      <c r="A117" s="189" t="s">
        <v>241</v>
      </c>
      <c r="B117" s="142">
        <f t="shared" si="40"/>
        <v>5040.34</v>
      </c>
      <c r="C117" s="142">
        <f t="shared" si="41"/>
        <v>48.62838</v>
      </c>
      <c r="D117" s="142">
        <f t="shared" ref="D117:D123" si="64">C117/B117*100</f>
        <v>0.96478372490744668</v>
      </c>
      <c r="E117" s="48"/>
      <c r="F117" s="48"/>
      <c r="G117" s="126"/>
      <c r="H117" s="141">
        <f>Субсидии!B115</f>
        <v>4925.1400000000003</v>
      </c>
      <c r="I117" s="141">
        <f>Субсидии!C115</f>
        <v>0</v>
      </c>
      <c r="J117" s="48">
        <f t="shared" si="17"/>
        <v>0</v>
      </c>
      <c r="K117" s="48">
        <f>'Субвенции '!B116</f>
        <v>115.2</v>
      </c>
      <c r="L117" s="48">
        <f>'Субвенции '!C116</f>
        <v>48.62838</v>
      </c>
      <c r="M117" s="48">
        <f t="shared" ref="M117:M123" si="65">L117/K117*100</f>
        <v>42.212135416666662</v>
      </c>
      <c r="N117" s="48"/>
      <c r="O117" s="48"/>
      <c r="P117" s="48"/>
    </row>
    <row r="118" spans="1:16" x14ac:dyDescent="0.25">
      <c r="A118" s="189" t="s">
        <v>416</v>
      </c>
      <c r="B118" s="142">
        <f t="shared" si="40"/>
        <v>3713.2599999999998</v>
      </c>
      <c r="C118" s="142">
        <f t="shared" si="41"/>
        <v>51.40175</v>
      </c>
      <c r="D118" s="142">
        <f t="shared" si="64"/>
        <v>1.3842755422458972</v>
      </c>
      <c r="E118" s="48"/>
      <c r="F118" s="48"/>
      <c r="G118" s="126"/>
      <c r="H118" s="141">
        <f>Субсидии!B116</f>
        <v>3598.06</v>
      </c>
      <c r="I118" s="141">
        <f>Субсидии!C116</f>
        <v>0</v>
      </c>
      <c r="J118" s="48">
        <f t="shared" si="17"/>
        <v>0</v>
      </c>
      <c r="K118" s="48">
        <f>'Субвенции '!B117</f>
        <v>115.2</v>
      </c>
      <c r="L118" s="48">
        <f>'Субвенции '!C117</f>
        <v>51.40175</v>
      </c>
      <c r="M118" s="48">
        <f t="shared" si="65"/>
        <v>44.619574652777779</v>
      </c>
      <c r="N118" s="48"/>
      <c r="O118" s="48"/>
      <c r="P118" s="48"/>
    </row>
    <row r="119" spans="1:16" x14ac:dyDescent="0.25">
      <c r="A119" s="189" t="s">
        <v>242</v>
      </c>
      <c r="B119" s="142">
        <f t="shared" si="40"/>
        <v>1870.2</v>
      </c>
      <c r="C119" s="142">
        <f t="shared" si="41"/>
        <v>9.5475499999999993</v>
      </c>
      <c r="D119" s="142">
        <f t="shared" si="64"/>
        <v>0.51050957116885887</v>
      </c>
      <c r="E119" s="48"/>
      <c r="F119" s="48"/>
      <c r="G119" s="126"/>
      <c r="H119" s="141">
        <f>Субсидии!B117</f>
        <v>1755</v>
      </c>
      <c r="I119" s="141">
        <f>Субсидии!C117</f>
        <v>0</v>
      </c>
      <c r="J119" s="48">
        <f t="shared" si="17"/>
        <v>0</v>
      </c>
      <c r="K119" s="48">
        <f>'Субвенции '!B118</f>
        <v>115.2</v>
      </c>
      <c r="L119" s="48">
        <f>'Субвенции '!C118</f>
        <v>9.5475499999999993</v>
      </c>
      <c r="M119" s="48">
        <f t="shared" si="65"/>
        <v>8.2878038194444432</v>
      </c>
      <c r="N119" s="48">
        <f>Иные!B59</f>
        <v>0</v>
      </c>
      <c r="O119" s="48">
        <f>Иные!C59</f>
        <v>0</v>
      </c>
      <c r="P119" s="48"/>
    </row>
    <row r="120" spans="1:16" x14ac:dyDescent="0.25">
      <c r="A120" s="189" t="s">
        <v>489</v>
      </c>
      <c r="B120" s="142">
        <f t="shared" si="40"/>
        <v>3907.2</v>
      </c>
      <c r="C120" s="142">
        <f t="shared" si="41"/>
        <v>44.739599999999996</v>
      </c>
      <c r="D120" s="142">
        <f t="shared" si="64"/>
        <v>1.1450552825552824</v>
      </c>
      <c r="E120" s="48"/>
      <c r="F120" s="48"/>
      <c r="G120" s="126"/>
      <c r="H120" s="141">
        <f>Субсидии!B118</f>
        <v>3792</v>
      </c>
      <c r="I120" s="141">
        <f>Субсидии!C118</f>
        <v>0</v>
      </c>
      <c r="J120" s="48">
        <f t="shared" si="17"/>
        <v>0</v>
      </c>
      <c r="K120" s="48">
        <f>'Субвенции '!B119</f>
        <v>115.2</v>
      </c>
      <c r="L120" s="48">
        <f>'Субвенции '!C119</f>
        <v>44.739599999999996</v>
      </c>
      <c r="M120" s="48">
        <f t="shared" si="65"/>
        <v>38.836458333333326</v>
      </c>
      <c r="N120" s="48"/>
      <c r="O120" s="48"/>
      <c r="P120" s="48"/>
    </row>
    <row r="121" spans="1:16" x14ac:dyDescent="0.25">
      <c r="A121" s="189" t="s">
        <v>243</v>
      </c>
      <c r="B121" s="142">
        <f t="shared" si="40"/>
        <v>10288.1</v>
      </c>
      <c r="C121" s="142">
        <f t="shared" si="41"/>
        <v>421.73559999999998</v>
      </c>
      <c r="D121" s="142">
        <f t="shared" si="64"/>
        <v>4.0992564224686774</v>
      </c>
      <c r="E121" s="48"/>
      <c r="F121" s="48"/>
      <c r="G121" s="126"/>
      <c r="H121" s="141">
        <f>Субсидии!B119</f>
        <v>10000</v>
      </c>
      <c r="I121" s="141">
        <f>Субсидии!C119</f>
        <v>277.68559999999997</v>
      </c>
      <c r="J121" s="48">
        <f t="shared" si="17"/>
        <v>2.7768559999999995</v>
      </c>
      <c r="K121" s="48">
        <f>'Субвенции '!B120</f>
        <v>288.10000000000002</v>
      </c>
      <c r="L121" s="48">
        <f>'Субвенции '!C120</f>
        <v>144.05000000000001</v>
      </c>
      <c r="M121" s="48">
        <f t="shared" si="65"/>
        <v>50</v>
      </c>
      <c r="N121" s="48">
        <f>Иные!B60</f>
        <v>0</v>
      </c>
      <c r="O121" s="48">
        <f>Иные!C60</f>
        <v>0</v>
      </c>
      <c r="P121" s="48"/>
    </row>
    <row r="122" spans="1:16" x14ac:dyDescent="0.25">
      <c r="A122" s="189" t="s">
        <v>302</v>
      </c>
      <c r="B122" s="142">
        <f t="shared" si="40"/>
        <v>1924.2</v>
      </c>
      <c r="C122" s="142">
        <f t="shared" si="41"/>
        <v>45.186690000000006</v>
      </c>
      <c r="D122" s="142">
        <f t="shared" si="64"/>
        <v>2.3483364515123171</v>
      </c>
      <c r="E122" s="48"/>
      <c r="F122" s="48"/>
      <c r="G122" s="126"/>
      <c r="H122" s="141">
        <f>Субсидии!B120</f>
        <v>1809</v>
      </c>
      <c r="I122" s="141">
        <f>Субсидии!C120</f>
        <v>0</v>
      </c>
      <c r="J122" s="48">
        <f t="shared" si="17"/>
        <v>0</v>
      </c>
      <c r="K122" s="48">
        <f>'Субвенции '!B121</f>
        <v>115.2</v>
      </c>
      <c r="L122" s="48">
        <f>'Субвенции '!C121</f>
        <v>45.186690000000006</v>
      </c>
      <c r="M122" s="48">
        <f t="shared" si="65"/>
        <v>39.22455729166667</v>
      </c>
      <c r="N122" s="48"/>
      <c r="O122" s="48"/>
      <c r="P122" s="48"/>
    </row>
    <row r="123" spans="1:16" x14ac:dyDescent="0.25">
      <c r="A123" s="189" t="s">
        <v>419</v>
      </c>
      <c r="B123" s="142">
        <f t="shared" si="40"/>
        <v>3433.3000499999998</v>
      </c>
      <c r="C123" s="142">
        <f t="shared" si="41"/>
        <v>48.42586</v>
      </c>
      <c r="D123" s="142">
        <f t="shared" si="64"/>
        <v>1.4104756151446769</v>
      </c>
      <c r="E123" s="48"/>
      <c r="F123" s="48"/>
      <c r="G123" s="126"/>
      <c r="H123" s="141">
        <f>Субсидии!B121</f>
        <v>3318.10005</v>
      </c>
      <c r="I123" s="141">
        <f>Субсидии!C121</f>
        <v>0</v>
      </c>
      <c r="J123" s="48">
        <f t="shared" si="17"/>
        <v>0</v>
      </c>
      <c r="K123" s="48">
        <f>'Субвенции '!B122</f>
        <v>115.2</v>
      </c>
      <c r="L123" s="48">
        <f>'Субвенции '!C122</f>
        <v>48.42586</v>
      </c>
      <c r="M123" s="48">
        <f t="shared" si="65"/>
        <v>42.03633680555555</v>
      </c>
      <c r="N123" s="48"/>
      <c r="O123" s="48"/>
      <c r="P123" s="48"/>
    </row>
    <row r="124" spans="1:16" s="59" customFormat="1" ht="31.5" x14ac:dyDescent="0.25">
      <c r="A124" s="25" t="s">
        <v>248</v>
      </c>
      <c r="B124" s="54">
        <f t="shared" si="40"/>
        <v>546855.89433000016</v>
      </c>
      <c r="C124" s="54">
        <f t="shared" si="41"/>
        <v>258096.27845000004</v>
      </c>
      <c r="D124" s="54">
        <f t="shared" ref="D124" si="66">C124/B124*100</f>
        <v>47.196396916634839</v>
      </c>
      <c r="E124" s="54">
        <f t="shared" ref="E124:F124" si="67">SUM(E125:E137)</f>
        <v>51297.8</v>
      </c>
      <c r="F124" s="54">
        <f t="shared" si="67"/>
        <v>27117.65</v>
      </c>
      <c r="G124" s="55">
        <f t="shared" si="16"/>
        <v>52.86318321643423</v>
      </c>
      <c r="H124" s="54">
        <f>SUM(H125:H137)</f>
        <v>236740.42202999999</v>
      </c>
      <c r="I124" s="54">
        <f t="shared" ref="I124:O124" si="68">SUM(I125:I137)</f>
        <v>87707.668480000008</v>
      </c>
      <c r="J124" s="54">
        <f t="shared" si="17"/>
        <v>37.04803249395475</v>
      </c>
      <c r="K124" s="54">
        <f t="shared" si="68"/>
        <v>247809.37230000013</v>
      </c>
      <c r="L124" s="54">
        <f t="shared" si="68"/>
        <v>137218.61891000002</v>
      </c>
      <c r="M124" s="54">
        <f t="shared" si="18"/>
        <v>55.372651016557192</v>
      </c>
      <c r="N124" s="54">
        <f t="shared" si="68"/>
        <v>11008.3</v>
      </c>
      <c r="O124" s="54">
        <f t="shared" si="68"/>
        <v>6052.3410600000007</v>
      </c>
      <c r="P124" s="54">
        <f t="shared" si="19"/>
        <v>54.979797607259982</v>
      </c>
    </row>
    <row r="125" spans="1:16" ht="31.5" x14ac:dyDescent="0.25">
      <c r="A125" s="186" t="s">
        <v>247</v>
      </c>
      <c r="B125" s="48">
        <f t="shared" si="40"/>
        <v>372470.56103000004</v>
      </c>
      <c r="C125" s="48">
        <f t="shared" si="41"/>
        <v>192944.5705</v>
      </c>
      <c r="D125" s="48">
        <f t="shared" si="13"/>
        <v>51.80129403151934</v>
      </c>
      <c r="E125" s="52">
        <f>Дотации!B34</f>
        <v>51297.8</v>
      </c>
      <c r="F125" s="52">
        <f>Дотации!C34</f>
        <v>27117.65</v>
      </c>
      <c r="G125" s="52">
        <f t="shared" si="16"/>
        <v>52.86318321643423</v>
      </c>
      <c r="H125" s="48">
        <f>Субсидии!B123</f>
        <v>63968.088729999996</v>
      </c>
      <c r="I125" s="48">
        <f>Субсидии!C123</f>
        <v>23187.320810000001</v>
      </c>
      <c r="J125" s="48">
        <f t="shared" si="17"/>
        <v>36.248262642128189</v>
      </c>
      <c r="K125" s="48">
        <f>'Субвенции '!B124</f>
        <v>246196.37230000002</v>
      </c>
      <c r="L125" s="48">
        <f>'Субвенции '!C124</f>
        <v>136587.25863</v>
      </c>
      <c r="M125" s="48">
        <f t="shared" si="18"/>
        <v>55.478989131311415</v>
      </c>
      <c r="N125" s="48">
        <f>Иные!B62</f>
        <v>11008.3</v>
      </c>
      <c r="O125" s="48">
        <f>Иные!C62</f>
        <v>6052.3410600000007</v>
      </c>
      <c r="P125" s="48">
        <f t="shared" si="19"/>
        <v>54.979797607259982</v>
      </c>
    </row>
    <row r="126" spans="1:16" x14ac:dyDescent="0.25">
      <c r="A126" s="189" t="s">
        <v>420</v>
      </c>
      <c r="B126" s="142">
        <f t="shared" si="40"/>
        <v>3694.2</v>
      </c>
      <c r="C126" s="142">
        <f t="shared" si="41"/>
        <v>294.28823999999997</v>
      </c>
      <c r="D126" s="142">
        <f t="shared" ref="D126:D135" si="69">C126/B126*100</f>
        <v>7.9662238102972225</v>
      </c>
      <c r="E126" s="48"/>
      <c r="F126" s="48"/>
      <c r="G126" s="126"/>
      <c r="H126" s="141">
        <f>Субсидии!B124</f>
        <v>3579</v>
      </c>
      <c r="I126" s="141">
        <f>Субсидии!C124</f>
        <v>248.74569</v>
      </c>
      <c r="J126" s="48">
        <f t="shared" si="17"/>
        <v>6.9501450125733442</v>
      </c>
      <c r="K126" s="48">
        <f>'Субвенции '!B125</f>
        <v>115.2</v>
      </c>
      <c r="L126" s="48">
        <f>'Субвенции '!C125</f>
        <v>45.542550000000006</v>
      </c>
      <c r="M126" s="48">
        <f t="shared" ref="M126:M135" si="70">L126/K126*100</f>
        <v>39.53346354166667</v>
      </c>
      <c r="N126" s="48"/>
      <c r="O126" s="48"/>
      <c r="P126" s="48"/>
    </row>
    <row r="127" spans="1:16" x14ac:dyDescent="0.25">
      <c r="A127" s="189" t="s">
        <v>421</v>
      </c>
      <c r="B127" s="142">
        <f t="shared" si="40"/>
        <v>2485.1999999999998</v>
      </c>
      <c r="C127" s="142">
        <f t="shared" si="41"/>
        <v>42.696419999999996</v>
      </c>
      <c r="D127" s="142">
        <f t="shared" si="69"/>
        <v>1.7180275229357798</v>
      </c>
      <c r="E127" s="48"/>
      <c r="F127" s="48"/>
      <c r="G127" s="126"/>
      <c r="H127" s="141">
        <f>Субсидии!B125</f>
        <v>2370</v>
      </c>
      <c r="I127" s="141">
        <f>Субсидии!C125</f>
        <v>0</v>
      </c>
      <c r="J127" s="48">
        <f t="shared" si="17"/>
        <v>0</v>
      </c>
      <c r="K127" s="48">
        <f>'Субвенции '!B126</f>
        <v>115.2</v>
      </c>
      <c r="L127" s="48">
        <f>'Субвенции '!C126</f>
        <v>42.696419999999996</v>
      </c>
      <c r="M127" s="48">
        <f t="shared" si="70"/>
        <v>37.062864583333329</v>
      </c>
      <c r="N127" s="48"/>
      <c r="O127" s="48"/>
      <c r="P127" s="48"/>
    </row>
    <row r="128" spans="1:16" x14ac:dyDescent="0.25">
      <c r="A128" s="189" t="s">
        <v>422</v>
      </c>
      <c r="B128" s="142">
        <f t="shared" si="40"/>
        <v>6639.1</v>
      </c>
      <c r="C128" s="142">
        <f t="shared" si="41"/>
        <v>104.75941</v>
      </c>
      <c r="D128" s="142">
        <f t="shared" si="69"/>
        <v>1.5779158319651758</v>
      </c>
      <c r="E128" s="48"/>
      <c r="F128" s="48"/>
      <c r="G128" s="126"/>
      <c r="H128" s="141">
        <f>Субсидии!B126</f>
        <v>6351</v>
      </c>
      <c r="I128" s="141">
        <f>Субсидии!C126</f>
        <v>0</v>
      </c>
      <c r="J128" s="48">
        <f t="shared" si="17"/>
        <v>0</v>
      </c>
      <c r="K128" s="48">
        <f>'Субвенции '!B127</f>
        <v>288.10000000000002</v>
      </c>
      <c r="L128" s="48">
        <f>'Субвенции '!C127</f>
        <v>104.75941</v>
      </c>
      <c r="M128" s="48">
        <f t="shared" si="70"/>
        <v>36.36216938562999</v>
      </c>
      <c r="N128" s="48"/>
      <c r="O128" s="48"/>
      <c r="P128" s="48"/>
    </row>
    <row r="129" spans="1:16" x14ac:dyDescent="0.25">
      <c r="A129" s="189" t="s">
        <v>423</v>
      </c>
      <c r="B129" s="142">
        <f t="shared" si="40"/>
        <v>3496.2</v>
      </c>
      <c r="C129" s="142">
        <f t="shared" si="41"/>
        <v>45.387869999999999</v>
      </c>
      <c r="D129" s="142">
        <f t="shared" si="69"/>
        <v>1.2982057662605115</v>
      </c>
      <c r="E129" s="48"/>
      <c r="F129" s="48"/>
      <c r="G129" s="126"/>
      <c r="H129" s="141">
        <f>Субсидии!B127</f>
        <v>3381</v>
      </c>
      <c r="I129" s="141">
        <f>Субсидии!C127</f>
        <v>0</v>
      </c>
      <c r="J129" s="48">
        <f t="shared" si="17"/>
        <v>0</v>
      </c>
      <c r="K129" s="48">
        <f>'Субвенции '!B128</f>
        <v>115.2</v>
      </c>
      <c r="L129" s="48">
        <f>'Субвенции '!C128</f>
        <v>45.387869999999999</v>
      </c>
      <c r="M129" s="48">
        <f t="shared" si="70"/>
        <v>39.399192708333331</v>
      </c>
      <c r="N129" s="48"/>
      <c r="O129" s="48"/>
      <c r="P129" s="48"/>
    </row>
    <row r="130" spans="1:16" x14ac:dyDescent="0.25">
      <c r="A130" s="189" t="s">
        <v>246</v>
      </c>
      <c r="B130" s="142">
        <f t="shared" si="40"/>
        <v>134962.76071</v>
      </c>
      <c r="C130" s="142">
        <f t="shared" si="41"/>
        <v>63846.405959999996</v>
      </c>
      <c r="D130" s="142">
        <f t="shared" si="69"/>
        <v>47.306683431875982</v>
      </c>
      <c r="E130" s="48"/>
      <c r="F130" s="48"/>
      <c r="G130" s="126"/>
      <c r="H130" s="141">
        <f>Субсидии!B133</f>
        <v>134674.66071</v>
      </c>
      <c r="I130" s="141">
        <f>Субсидии!C133</f>
        <v>63730.93419</v>
      </c>
      <c r="J130" s="48">
        <f t="shared" si="17"/>
        <v>47.322142008016058</v>
      </c>
      <c r="K130" s="48">
        <f>'Субвенции '!B129</f>
        <v>288.10000000000002</v>
      </c>
      <c r="L130" s="48">
        <f>'Субвенции '!C129</f>
        <v>115.47177000000001</v>
      </c>
      <c r="M130" s="48">
        <f t="shared" si="70"/>
        <v>40.08044776119403</v>
      </c>
      <c r="N130" s="48">
        <f>Иные!B63</f>
        <v>0</v>
      </c>
      <c r="O130" s="48">
        <f>Иные!C63</f>
        <v>0</v>
      </c>
      <c r="P130" s="48"/>
    </row>
    <row r="131" spans="1:16" x14ac:dyDescent="0.25">
      <c r="A131" s="189" t="s">
        <v>424</v>
      </c>
      <c r="B131" s="142">
        <f t="shared" si="40"/>
        <v>3796.2</v>
      </c>
      <c r="C131" s="142">
        <f t="shared" si="41"/>
        <v>43.984110000000001</v>
      </c>
      <c r="D131" s="142">
        <f t="shared" si="69"/>
        <v>1.1586352141615301</v>
      </c>
      <c r="E131" s="48"/>
      <c r="F131" s="48"/>
      <c r="G131" s="126"/>
      <c r="H131" s="141">
        <f>Субсидии!B128</f>
        <v>3681</v>
      </c>
      <c r="I131" s="141">
        <f>Субсидии!C128</f>
        <v>0</v>
      </c>
      <c r="J131" s="48">
        <f t="shared" si="17"/>
        <v>0</v>
      </c>
      <c r="K131" s="48">
        <f>'Субвенции '!B130</f>
        <v>115.2</v>
      </c>
      <c r="L131" s="48">
        <f>'Субвенции '!C130</f>
        <v>43.984110000000001</v>
      </c>
      <c r="M131" s="48">
        <f t="shared" si="70"/>
        <v>38.180651041666671</v>
      </c>
      <c r="N131" s="48"/>
      <c r="O131" s="48"/>
      <c r="P131" s="48"/>
    </row>
    <row r="132" spans="1:16" x14ac:dyDescent="0.25">
      <c r="A132" s="189" t="s">
        <v>566</v>
      </c>
      <c r="B132" s="142">
        <f t="shared" si="40"/>
        <v>4261.9070000000002</v>
      </c>
      <c r="C132" s="142">
        <f t="shared" si="41"/>
        <v>45.387860000000003</v>
      </c>
      <c r="D132" s="142">
        <f t="shared" si="69"/>
        <v>1.0649659882301514</v>
      </c>
      <c r="E132" s="48"/>
      <c r="F132" s="48"/>
      <c r="G132" s="126"/>
      <c r="H132" s="141">
        <f>Субсидии!B129</f>
        <v>4146.7070000000003</v>
      </c>
      <c r="I132" s="141">
        <f>Субсидии!C129</f>
        <v>0</v>
      </c>
      <c r="J132" s="48">
        <f t="shared" si="17"/>
        <v>0</v>
      </c>
      <c r="K132" s="48">
        <f>'Субвенции '!B131</f>
        <v>115.2</v>
      </c>
      <c r="L132" s="48">
        <f>'Субвенции '!C131</f>
        <v>45.387860000000003</v>
      </c>
      <c r="M132" s="48">
        <f t="shared" si="70"/>
        <v>39.399184027777778</v>
      </c>
      <c r="N132" s="48"/>
      <c r="O132" s="48"/>
      <c r="P132" s="48"/>
    </row>
    <row r="133" spans="1:16" x14ac:dyDescent="0.25">
      <c r="A133" s="189" t="s">
        <v>425</v>
      </c>
      <c r="B133" s="142">
        <f t="shared" si="40"/>
        <v>2434.1999999999998</v>
      </c>
      <c r="C133" s="142">
        <f t="shared" si="41"/>
        <v>48.566580000000002</v>
      </c>
      <c r="D133" s="142">
        <f t="shared" si="69"/>
        <v>1.9951762385999507</v>
      </c>
      <c r="E133" s="48"/>
      <c r="F133" s="48"/>
      <c r="G133" s="126"/>
      <c r="H133" s="141">
        <f>Субсидии!B130</f>
        <v>2319</v>
      </c>
      <c r="I133" s="141">
        <f>Субсидии!C130</f>
        <v>0</v>
      </c>
      <c r="J133" s="48">
        <f t="shared" si="17"/>
        <v>0</v>
      </c>
      <c r="K133" s="48">
        <f>'Субвенции '!B132</f>
        <v>115.2</v>
      </c>
      <c r="L133" s="48">
        <f>'Субвенции '!C132</f>
        <v>48.566580000000002</v>
      </c>
      <c r="M133" s="48">
        <f t="shared" si="70"/>
        <v>42.158489583333335</v>
      </c>
      <c r="N133" s="48"/>
      <c r="O133" s="48"/>
      <c r="P133" s="48"/>
    </row>
    <row r="134" spans="1:16" x14ac:dyDescent="0.25">
      <c r="A134" s="189" t="s">
        <v>426</v>
      </c>
      <c r="B134" s="142">
        <f t="shared" si="40"/>
        <v>1915.2</v>
      </c>
      <c r="C134" s="142">
        <f t="shared" si="41"/>
        <v>45.387869999999999</v>
      </c>
      <c r="D134" s="142">
        <f t="shared" si="69"/>
        <v>2.3698762531328321</v>
      </c>
      <c r="E134" s="48"/>
      <c r="F134" s="48"/>
      <c r="G134" s="126"/>
      <c r="H134" s="141">
        <f>Субсидии!B131</f>
        <v>1800</v>
      </c>
      <c r="I134" s="141">
        <f>Субсидии!C131</f>
        <v>0</v>
      </c>
      <c r="J134" s="48">
        <f t="shared" si="17"/>
        <v>0</v>
      </c>
      <c r="K134" s="48">
        <f>'Субвенции '!B133</f>
        <v>115.2</v>
      </c>
      <c r="L134" s="48">
        <f>'Субвенции '!C133</f>
        <v>45.387869999999999</v>
      </c>
      <c r="M134" s="48">
        <f t="shared" si="70"/>
        <v>39.399192708333331</v>
      </c>
      <c r="N134" s="48">
        <f>Иные!B64</f>
        <v>0</v>
      </c>
      <c r="O134" s="48">
        <f>Иные!C64</f>
        <v>0</v>
      </c>
      <c r="P134" s="48"/>
    </row>
    <row r="135" spans="1:16" x14ac:dyDescent="0.25">
      <c r="A135" s="189" t="s">
        <v>427</v>
      </c>
      <c r="B135" s="142">
        <f t="shared" ref="B135:B198" si="71">E135+H135+K135+N135</f>
        <v>5560.2</v>
      </c>
      <c r="C135" s="142">
        <f t="shared" ref="C135:C198" si="72">F135+I135+L135+O135</f>
        <v>45.542550000000006</v>
      </c>
      <c r="D135" s="142">
        <f t="shared" si="69"/>
        <v>0.81908114816013833</v>
      </c>
      <c r="E135" s="48"/>
      <c r="F135" s="48"/>
      <c r="G135" s="126"/>
      <c r="H135" s="141">
        <f>Субсидии!B132</f>
        <v>5445</v>
      </c>
      <c r="I135" s="141">
        <f>Субсидии!C132</f>
        <v>0</v>
      </c>
      <c r="J135" s="48">
        <f t="shared" si="17"/>
        <v>0</v>
      </c>
      <c r="K135" s="48">
        <f>'Субвенции '!B134</f>
        <v>115.2</v>
      </c>
      <c r="L135" s="48">
        <f>'Субвенции '!C134</f>
        <v>45.542550000000006</v>
      </c>
      <c r="M135" s="48">
        <f t="shared" si="70"/>
        <v>39.53346354166667</v>
      </c>
      <c r="N135" s="48"/>
      <c r="O135" s="48"/>
      <c r="P135" s="48"/>
    </row>
    <row r="136" spans="1:16" x14ac:dyDescent="0.25">
      <c r="A136" s="189" t="s">
        <v>565</v>
      </c>
      <c r="B136" s="142">
        <f t="shared" si="71"/>
        <v>0</v>
      </c>
      <c r="C136" s="142">
        <f t="shared" si="72"/>
        <v>0</v>
      </c>
      <c r="D136" s="142"/>
      <c r="E136" s="48"/>
      <c r="F136" s="48"/>
      <c r="G136" s="126"/>
      <c r="H136" s="141"/>
      <c r="I136" s="141"/>
      <c r="J136" s="48"/>
      <c r="K136" s="48">
        <f>'Субвенции '!B135</f>
        <v>0</v>
      </c>
      <c r="L136" s="48">
        <f>'Субвенции '!C135</f>
        <v>0</v>
      </c>
      <c r="M136" s="48"/>
      <c r="N136" s="48"/>
      <c r="O136" s="48"/>
      <c r="P136" s="48"/>
    </row>
    <row r="137" spans="1:16" x14ac:dyDescent="0.25">
      <c r="A137" s="189" t="s">
        <v>428</v>
      </c>
      <c r="B137" s="142">
        <f t="shared" si="71"/>
        <v>5140.1655899999996</v>
      </c>
      <c r="C137" s="142">
        <f t="shared" si="72"/>
        <v>589.30107999999996</v>
      </c>
      <c r="D137" s="142">
        <f>C137/B137*100</f>
        <v>11.464632212364194</v>
      </c>
      <c r="E137" s="48"/>
      <c r="F137" s="48"/>
      <c r="G137" s="126"/>
      <c r="H137" s="141">
        <f>Субсидии!B134</f>
        <v>5024.9655899999998</v>
      </c>
      <c r="I137" s="141">
        <f>Субсидии!C134</f>
        <v>540.66778999999997</v>
      </c>
      <c r="J137" s="48">
        <f t="shared" si="17"/>
        <v>10.759631689338594</v>
      </c>
      <c r="K137" s="48">
        <f>'Субвенции '!B136</f>
        <v>115.2</v>
      </c>
      <c r="L137" s="48">
        <f>'Субвенции '!C136</f>
        <v>48.633290000000002</v>
      </c>
      <c r="M137" s="48">
        <f>L137/K137*100</f>
        <v>42.216397569444446</v>
      </c>
      <c r="N137" s="48"/>
      <c r="O137" s="48"/>
      <c r="P137" s="48"/>
    </row>
    <row r="138" spans="1:16" s="59" customFormat="1" ht="31.5" x14ac:dyDescent="0.25">
      <c r="A138" s="165" t="s">
        <v>251</v>
      </c>
      <c r="B138" s="54">
        <f t="shared" si="71"/>
        <v>1417545.3978500001</v>
      </c>
      <c r="C138" s="54">
        <f t="shared" si="72"/>
        <v>456281.05413999985</v>
      </c>
      <c r="D138" s="54">
        <f t="shared" ref="D138" si="73">C138/B138*100</f>
        <v>32.188108742904753</v>
      </c>
      <c r="E138" s="145">
        <f t="shared" ref="E138:F138" si="74">SUM(E139:E150)</f>
        <v>127836.5</v>
      </c>
      <c r="F138" s="145">
        <f t="shared" si="74"/>
        <v>70310.080000000002</v>
      </c>
      <c r="G138" s="55">
        <f t="shared" si="16"/>
        <v>55.000003911246012</v>
      </c>
      <c r="H138" s="145">
        <f>SUM(H139:H150)</f>
        <v>760119.30455</v>
      </c>
      <c r="I138" s="145">
        <f t="shared" ref="I138:O138" si="75">SUM(I139:I150)</f>
        <v>73840.619099999982</v>
      </c>
      <c r="J138" s="54">
        <f t="shared" si="17"/>
        <v>9.7143459793741904</v>
      </c>
      <c r="K138" s="145">
        <f t="shared" si="75"/>
        <v>494215.89330000011</v>
      </c>
      <c r="L138" s="145">
        <f t="shared" si="75"/>
        <v>284876.7435199999</v>
      </c>
      <c r="M138" s="54">
        <f t="shared" si="18"/>
        <v>57.64216557622386</v>
      </c>
      <c r="N138" s="145">
        <f t="shared" si="75"/>
        <v>35373.700000000004</v>
      </c>
      <c r="O138" s="145">
        <f t="shared" si="75"/>
        <v>27253.611519999999</v>
      </c>
      <c r="P138" s="54">
        <f t="shared" si="19"/>
        <v>77.04484269386576</v>
      </c>
    </row>
    <row r="139" spans="1:16" ht="31.5" x14ac:dyDescent="0.25">
      <c r="A139" s="186" t="s">
        <v>250</v>
      </c>
      <c r="B139" s="48">
        <f t="shared" si="71"/>
        <v>1331329.57654</v>
      </c>
      <c r="C139" s="48">
        <f t="shared" si="72"/>
        <v>425419.84357999999</v>
      </c>
      <c r="D139" s="48">
        <f t="shared" si="13"/>
        <v>31.954510068470498</v>
      </c>
      <c r="E139" s="52">
        <f>Дотации!B36</f>
        <v>127836.5</v>
      </c>
      <c r="F139" s="52">
        <f>Дотации!C36</f>
        <v>70310.080000000002</v>
      </c>
      <c r="G139" s="52">
        <f t="shared" si="16"/>
        <v>55.000003911246012</v>
      </c>
      <c r="H139" s="48">
        <f>Субсидии!B136</f>
        <v>676031.68323999993</v>
      </c>
      <c r="I139" s="48">
        <f>Субсидии!C136</f>
        <v>43819.516399999993</v>
      </c>
      <c r="J139" s="48">
        <f t="shared" si="17"/>
        <v>6.4818731852902669</v>
      </c>
      <c r="K139" s="48">
        <f>'Субвенции '!B138</f>
        <v>492602.69330000016</v>
      </c>
      <c r="L139" s="48">
        <f>'Субвенции '!C138</f>
        <v>284210.63439999998</v>
      </c>
      <c r="M139" s="48">
        <f t="shared" si="18"/>
        <v>57.695712643396526</v>
      </c>
      <c r="N139" s="48">
        <f>Иные!B66</f>
        <v>34858.700000000004</v>
      </c>
      <c r="O139" s="48">
        <f>Иные!C66</f>
        <v>27079.612779999999</v>
      </c>
      <c r="P139" s="48">
        <f t="shared" si="19"/>
        <v>77.683943405806872</v>
      </c>
    </row>
    <row r="140" spans="1:16" x14ac:dyDescent="0.25">
      <c r="A140" s="189" t="s">
        <v>429</v>
      </c>
      <c r="B140" s="142">
        <f t="shared" si="71"/>
        <v>41056.35757</v>
      </c>
      <c r="C140" s="142">
        <f t="shared" si="72"/>
        <v>22703.760469999997</v>
      </c>
      <c r="D140" s="142">
        <f>C140/B140*100</f>
        <v>55.299012902668451</v>
      </c>
      <c r="E140" s="48"/>
      <c r="F140" s="48"/>
      <c r="G140" s="126"/>
      <c r="H140" s="141">
        <f>Субсидии!B137</f>
        <v>40541.35757</v>
      </c>
      <c r="I140" s="141">
        <f>Субсидии!C137</f>
        <v>22529.761729999998</v>
      </c>
      <c r="J140" s="48">
        <f>I140/H140*100</f>
        <v>55.572292297068223</v>
      </c>
      <c r="K140" s="48"/>
      <c r="L140" s="48"/>
      <c r="M140" s="48"/>
      <c r="N140" s="48">
        <f>Иные!B67</f>
        <v>515</v>
      </c>
      <c r="O140" s="48">
        <f>Иные!C67</f>
        <v>173.99874</v>
      </c>
      <c r="P140" s="48">
        <f>Иные!D67</f>
        <v>33.786163106796117</v>
      </c>
    </row>
    <row r="141" spans="1:16" x14ac:dyDescent="0.25">
      <c r="A141" s="189" t="s">
        <v>430</v>
      </c>
      <c r="B141" s="142">
        <f t="shared" si="71"/>
        <v>3106.2</v>
      </c>
      <c r="C141" s="142">
        <f t="shared" si="72"/>
        <v>3041.1326100000001</v>
      </c>
      <c r="D141" s="142">
        <f>C141/B141*100</f>
        <v>97.905241452578736</v>
      </c>
      <c r="E141" s="48"/>
      <c r="F141" s="48"/>
      <c r="G141" s="126"/>
      <c r="H141" s="141">
        <f>Субсидии!B138</f>
        <v>2991</v>
      </c>
      <c r="I141" s="141">
        <f>Субсидии!C138</f>
        <v>2991</v>
      </c>
      <c r="J141" s="48"/>
      <c r="K141" s="48">
        <f>'Субвенции '!B139</f>
        <v>115.2</v>
      </c>
      <c r="L141" s="48">
        <f>'Субвенции '!C139</f>
        <v>50.13261</v>
      </c>
      <c r="M141" s="48">
        <f>L141/K141*100</f>
        <v>43.517890625</v>
      </c>
      <c r="N141" s="48"/>
      <c r="O141" s="48"/>
      <c r="P141" s="48"/>
    </row>
    <row r="142" spans="1:16" x14ac:dyDescent="0.25">
      <c r="A142" s="189" t="s">
        <v>431</v>
      </c>
      <c r="B142" s="142">
        <f t="shared" si="71"/>
        <v>6249.0832</v>
      </c>
      <c r="C142" s="142">
        <f t="shared" si="72"/>
        <v>2098.4677499999998</v>
      </c>
      <c r="D142" s="142">
        <f>C142/B142*100</f>
        <v>33.580409843159067</v>
      </c>
      <c r="E142" s="48"/>
      <c r="F142" s="48"/>
      <c r="G142" s="126"/>
      <c r="H142" s="141">
        <f>Субсидии!B139</f>
        <v>5960.9831999999997</v>
      </c>
      <c r="I142" s="141">
        <f>Субсидии!C139</f>
        <v>1976.17265</v>
      </c>
      <c r="J142" s="48">
        <f>I142/H142*100</f>
        <v>33.151790295265386</v>
      </c>
      <c r="K142" s="48">
        <f>'Субвенции '!B140</f>
        <v>288.10000000000002</v>
      </c>
      <c r="L142" s="48">
        <f>'Субвенции '!C140</f>
        <v>122.29510000000001</v>
      </c>
      <c r="M142" s="48">
        <f>L142/K142*100</f>
        <v>42.448837209302326</v>
      </c>
      <c r="N142" s="48"/>
      <c r="O142" s="48"/>
      <c r="P142" s="48"/>
    </row>
    <row r="143" spans="1:16" x14ac:dyDescent="0.25">
      <c r="A143" s="189" t="s">
        <v>567</v>
      </c>
      <c r="B143" s="142">
        <f t="shared" si="71"/>
        <v>0</v>
      </c>
      <c r="C143" s="142">
        <f t="shared" si="72"/>
        <v>0</v>
      </c>
      <c r="D143" s="142"/>
      <c r="E143" s="48"/>
      <c r="F143" s="48"/>
      <c r="G143" s="126"/>
      <c r="H143" s="141"/>
      <c r="I143" s="141"/>
      <c r="J143" s="48"/>
      <c r="K143" s="48">
        <f>'Субвенции '!B141</f>
        <v>0</v>
      </c>
      <c r="L143" s="48">
        <f>'Субвенции '!C141</f>
        <v>0</v>
      </c>
      <c r="M143" s="48"/>
      <c r="N143" s="48"/>
      <c r="O143" s="48"/>
      <c r="P143" s="48"/>
    </row>
    <row r="144" spans="1:16" x14ac:dyDescent="0.25">
      <c r="A144" s="189" t="s">
        <v>432</v>
      </c>
      <c r="B144" s="142">
        <f t="shared" si="71"/>
        <v>2512.1999999999998</v>
      </c>
      <c r="C144" s="142">
        <f t="shared" si="72"/>
        <v>45.980290000000004</v>
      </c>
      <c r="D144" s="142">
        <f t="shared" ref="D144:D149" si="76">C144/B144*100</f>
        <v>1.8302798344080888</v>
      </c>
      <c r="E144" s="48"/>
      <c r="F144" s="48"/>
      <c r="G144" s="126"/>
      <c r="H144" s="141">
        <f>Субсидии!B140</f>
        <v>2397</v>
      </c>
      <c r="I144" s="141">
        <f>Субсидии!C140</f>
        <v>0</v>
      </c>
      <c r="J144" s="48">
        <f t="shared" ref="J144:J146" si="77">I144/H144*100</f>
        <v>0</v>
      </c>
      <c r="K144" s="48">
        <f>'Субвенции '!B142</f>
        <v>115.2</v>
      </c>
      <c r="L144" s="48">
        <f>'Субвенции '!C142</f>
        <v>45.980290000000004</v>
      </c>
      <c r="M144" s="48">
        <f t="shared" ref="M144:M149" si="78">L144/K144*100</f>
        <v>39.913446180555553</v>
      </c>
      <c r="N144" s="48"/>
      <c r="O144" s="48"/>
      <c r="P144" s="48"/>
    </row>
    <row r="145" spans="1:16" x14ac:dyDescent="0.25">
      <c r="A145" s="189" t="s">
        <v>433</v>
      </c>
      <c r="B145" s="142">
        <f t="shared" si="71"/>
        <v>3451.2</v>
      </c>
      <c r="C145" s="142">
        <f t="shared" si="72"/>
        <v>45.442500000000003</v>
      </c>
      <c r="D145" s="142">
        <f t="shared" si="76"/>
        <v>1.3167159248956886</v>
      </c>
      <c r="E145" s="48"/>
      <c r="F145" s="48"/>
      <c r="G145" s="126"/>
      <c r="H145" s="141">
        <f>Субсидии!B141</f>
        <v>3336</v>
      </c>
      <c r="I145" s="141">
        <f>Субсидии!C141</f>
        <v>0</v>
      </c>
      <c r="J145" s="48">
        <f t="shared" si="77"/>
        <v>0</v>
      </c>
      <c r="K145" s="48">
        <f>'Субвенции '!B143</f>
        <v>115.2</v>
      </c>
      <c r="L145" s="48">
        <f>'Субвенции '!C143</f>
        <v>45.442500000000003</v>
      </c>
      <c r="M145" s="48">
        <f t="shared" si="78"/>
        <v>39.446614583333336</v>
      </c>
      <c r="N145" s="48"/>
      <c r="O145" s="48"/>
      <c r="P145" s="48"/>
    </row>
    <row r="146" spans="1:16" x14ac:dyDescent="0.25">
      <c r="A146" s="189" t="s">
        <v>434</v>
      </c>
      <c r="B146" s="142">
        <f t="shared" si="71"/>
        <v>5226.2</v>
      </c>
      <c r="C146" s="142">
        <f t="shared" si="72"/>
        <v>386.49448000000001</v>
      </c>
      <c r="D146" s="142">
        <f t="shared" si="76"/>
        <v>7.3953250928016541</v>
      </c>
      <c r="E146" s="48"/>
      <c r="F146" s="48"/>
      <c r="G146" s="126"/>
      <c r="H146" s="141">
        <f>Субсидии!B142</f>
        <v>5111</v>
      </c>
      <c r="I146" s="141">
        <f>Субсидии!C142</f>
        <v>338</v>
      </c>
      <c r="J146" s="48">
        <f t="shared" si="77"/>
        <v>6.6131872432009393</v>
      </c>
      <c r="K146" s="48">
        <f>'Субвенции '!B144</f>
        <v>115.2</v>
      </c>
      <c r="L146" s="48">
        <f>'Субвенции '!C144</f>
        <v>48.494480000000003</v>
      </c>
      <c r="M146" s="48">
        <f t="shared" si="78"/>
        <v>42.095902777777781</v>
      </c>
      <c r="N146" s="48"/>
      <c r="O146" s="48"/>
      <c r="P146" s="48"/>
    </row>
    <row r="147" spans="1:16" x14ac:dyDescent="0.25">
      <c r="A147" s="189" t="s">
        <v>435</v>
      </c>
      <c r="B147" s="142">
        <f t="shared" si="71"/>
        <v>9303.9012199999997</v>
      </c>
      <c r="C147" s="142">
        <f t="shared" si="72"/>
        <v>488.84415999999999</v>
      </c>
      <c r="D147" s="142">
        <f t="shared" si="76"/>
        <v>5.2541847601430147</v>
      </c>
      <c r="E147" s="48"/>
      <c r="F147" s="48"/>
      <c r="G147" s="126"/>
      <c r="H147" s="141">
        <f>Субсидии!B143</f>
        <v>9015.8012199999994</v>
      </c>
      <c r="I147" s="141">
        <f>Субсидии!C143</f>
        <v>364</v>
      </c>
      <c r="J147" s="48">
        <f>I147/H147*100</f>
        <v>4.0373560942374018</v>
      </c>
      <c r="K147" s="48">
        <f>'Субвенции '!B145</f>
        <v>288.10000000000002</v>
      </c>
      <c r="L147" s="48">
        <f>'Субвенции '!C145</f>
        <v>124.84416</v>
      </c>
      <c r="M147" s="48">
        <f t="shared" si="78"/>
        <v>43.333620270739324</v>
      </c>
      <c r="N147" s="48"/>
      <c r="O147" s="48"/>
      <c r="P147" s="48"/>
    </row>
    <row r="148" spans="1:16" x14ac:dyDescent="0.25">
      <c r="A148" s="189" t="s">
        <v>436</v>
      </c>
      <c r="B148" s="142">
        <f t="shared" si="71"/>
        <v>8715.1</v>
      </c>
      <c r="C148" s="142">
        <f t="shared" si="72"/>
        <v>1640.9099200000001</v>
      </c>
      <c r="D148" s="142">
        <f t="shared" si="76"/>
        <v>18.828354465238494</v>
      </c>
      <c r="E148" s="48"/>
      <c r="F148" s="48"/>
      <c r="G148" s="126"/>
      <c r="H148" s="141">
        <f>Субсидии!B144</f>
        <v>8427</v>
      </c>
      <c r="I148" s="141">
        <f>Субсидии!C144</f>
        <v>1524.16832</v>
      </c>
      <c r="J148" s="48">
        <f>I148/H148*100</f>
        <v>18.086725050433131</v>
      </c>
      <c r="K148" s="48">
        <f>'Субвенции '!B146</f>
        <v>288.10000000000002</v>
      </c>
      <c r="L148" s="48">
        <f>'Субвенции '!C146</f>
        <v>116.74160000000001</v>
      </c>
      <c r="M148" s="48">
        <f t="shared" si="78"/>
        <v>40.521207913918779</v>
      </c>
      <c r="N148" s="48"/>
      <c r="O148" s="48"/>
      <c r="P148" s="48"/>
    </row>
    <row r="149" spans="1:16" x14ac:dyDescent="0.25">
      <c r="A149" s="189" t="s">
        <v>437</v>
      </c>
      <c r="B149" s="142">
        <f t="shared" si="71"/>
        <v>6595.5793200000007</v>
      </c>
      <c r="C149" s="142">
        <f t="shared" si="72"/>
        <v>410.17838</v>
      </c>
      <c r="D149" s="142">
        <f t="shared" si="76"/>
        <v>6.218989418506454</v>
      </c>
      <c r="E149" s="48"/>
      <c r="F149" s="48"/>
      <c r="G149" s="126"/>
      <c r="H149" s="141">
        <f>Субсидии!B145</f>
        <v>6307.4793200000004</v>
      </c>
      <c r="I149" s="141">
        <f>Субсидии!C145</f>
        <v>298</v>
      </c>
      <c r="J149" s="48">
        <f>I149/H149*100</f>
        <v>4.7245497746633909</v>
      </c>
      <c r="K149" s="48">
        <f>'Субвенции '!B147</f>
        <v>288.10000000000002</v>
      </c>
      <c r="L149" s="48">
        <f>'Субвенции '!C147</f>
        <v>112.17838</v>
      </c>
      <c r="M149" s="48">
        <f t="shared" si="78"/>
        <v>38.937306490801802</v>
      </c>
      <c r="N149" s="48"/>
      <c r="O149" s="48"/>
      <c r="P149" s="48"/>
    </row>
    <row r="150" spans="1:16" x14ac:dyDescent="0.25">
      <c r="A150" s="189" t="s">
        <v>568</v>
      </c>
      <c r="B150" s="142">
        <f t="shared" si="71"/>
        <v>0</v>
      </c>
      <c r="C150" s="142">
        <f t="shared" si="72"/>
        <v>0</v>
      </c>
      <c r="D150" s="142"/>
      <c r="E150" s="48"/>
      <c r="F150" s="48"/>
      <c r="G150" s="126"/>
      <c r="H150" s="141"/>
      <c r="I150" s="141"/>
      <c r="J150" s="48"/>
      <c r="K150" s="48">
        <f>'Субвенции '!B148</f>
        <v>0</v>
      </c>
      <c r="L150" s="48">
        <f>'Субвенции '!C148</f>
        <v>0</v>
      </c>
      <c r="M150" s="48"/>
      <c r="N150" s="48"/>
      <c r="O150" s="48"/>
      <c r="P150" s="48"/>
    </row>
    <row r="151" spans="1:16" s="59" customFormat="1" ht="31.5" x14ac:dyDescent="0.25">
      <c r="A151" s="25" t="s">
        <v>255</v>
      </c>
      <c r="B151" s="54">
        <f t="shared" si="71"/>
        <v>629441.20013000013</v>
      </c>
      <c r="C151" s="54">
        <f t="shared" si="72"/>
        <v>259993.94840999995</v>
      </c>
      <c r="D151" s="54">
        <f t="shared" ref="D151" si="79">C151/B151*100</f>
        <v>41.305518030326375</v>
      </c>
      <c r="E151" s="54">
        <f t="shared" ref="E151:F151" si="80">SUM(E152:E161)</f>
        <v>83886</v>
      </c>
      <c r="F151" s="54">
        <f t="shared" si="80"/>
        <v>43634.47</v>
      </c>
      <c r="G151" s="55">
        <f t="shared" si="16"/>
        <v>52.016391292945187</v>
      </c>
      <c r="H151" s="54">
        <f>SUM(H152:H161)</f>
        <v>274338.07646000001</v>
      </c>
      <c r="I151" s="54">
        <f t="shared" ref="I151:O151" si="81">SUM(I152:I161)</f>
        <v>70259.674010000002</v>
      </c>
      <c r="J151" s="54">
        <f t="shared" si="17"/>
        <v>25.610616986389871</v>
      </c>
      <c r="K151" s="54">
        <f t="shared" si="81"/>
        <v>260588.75620000003</v>
      </c>
      <c r="L151" s="54">
        <f t="shared" si="81"/>
        <v>139535.39334999994</v>
      </c>
      <c r="M151" s="54">
        <f t="shared" si="18"/>
        <v>53.546206438357423</v>
      </c>
      <c r="N151" s="54">
        <f t="shared" si="81"/>
        <v>10628.367470000001</v>
      </c>
      <c r="O151" s="54">
        <f t="shared" si="81"/>
        <v>6564.4110499999997</v>
      </c>
      <c r="P151" s="54">
        <f t="shared" si="19"/>
        <v>61.763117134676925</v>
      </c>
    </row>
    <row r="152" spans="1:16" ht="31.5" x14ac:dyDescent="0.25">
      <c r="A152" s="186" t="s">
        <v>254</v>
      </c>
      <c r="B152" s="48">
        <f t="shared" si="71"/>
        <v>449526.72619999998</v>
      </c>
      <c r="C152" s="48">
        <f t="shared" si="72"/>
        <v>239855.42283999998</v>
      </c>
      <c r="D152" s="48">
        <f t="shared" si="13"/>
        <v>53.357322014550334</v>
      </c>
      <c r="E152" s="52">
        <f>Дотации!B38</f>
        <v>83886</v>
      </c>
      <c r="F152" s="52">
        <f>Дотации!C38</f>
        <v>43634.47</v>
      </c>
      <c r="G152" s="52">
        <f t="shared" si="16"/>
        <v>52.016391292945187</v>
      </c>
      <c r="H152" s="48">
        <f>Субсидии!B147</f>
        <v>96094.70253000001</v>
      </c>
      <c r="I152" s="48">
        <f>Субсидии!C147</f>
        <v>50777.621950000001</v>
      </c>
      <c r="J152" s="48">
        <f t="shared" si="17"/>
        <v>52.841229134506797</v>
      </c>
      <c r="K152" s="48">
        <f>'Субвенции '!B150</f>
        <v>258917.65619999994</v>
      </c>
      <c r="L152" s="48">
        <f>'Субвенции '!C150</f>
        <v>138878.91983999999</v>
      </c>
      <c r="M152" s="48">
        <f t="shared" si="18"/>
        <v>53.638257768224008</v>
      </c>
      <c r="N152" s="48">
        <f>Иные!B69</f>
        <v>10628.367470000001</v>
      </c>
      <c r="O152" s="48">
        <f>Иные!C69</f>
        <v>6564.4110499999997</v>
      </c>
      <c r="P152" s="48">
        <f t="shared" si="19"/>
        <v>61.763117134676925</v>
      </c>
    </row>
    <row r="153" spans="1:16" x14ac:dyDescent="0.25">
      <c r="A153" s="189" t="s">
        <v>438</v>
      </c>
      <c r="B153" s="142">
        <f t="shared" si="71"/>
        <v>44611.41863</v>
      </c>
      <c r="C153" s="142">
        <f t="shared" si="72"/>
        <v>12121.68367</v>
      </c>
      <c r="D153" s="142">
        <f t="shared" ref="D153:D161" si="82">C153/B153*100</f>
        <v>27.171706352885376</v>
      </c>
      <c r="E153" s="48"/>
      <c r="F153" s="48"/>
      <c r="G153" s="126"/>
      <c r="H153" s="141">
        <f>Субсидии!B149</f>
        <v>44496.218630000003</v>
      </c>
      <c r="I153" s="141">
        <f>Субсидии!C149</f>
        <v>12076.29581</v>
      </c>
      <c r="J153" s="48">
        <f t="shared" si="17"/>
        <v>27.140049608300838</v>
      </c>
      <c r="K153" s="48">
        <f>'Субвенции '!B151</f>
        <v>115.2</v>
      </c>
      <c r="L153" s="48">
        <f>'Субвенции '!C151</f>
        <v>45.387860000000003</v>
      </c>
      <c r="M153" s="48">
        <f t="shared" ref="M153:M161" si="83">L153/K153*100</f>
        <v>39.399184027777778</v>
      </c>
      <c r="N153" s="48"/>
      <c r="O153" s="48"/>
      <c r="P153" s="48"/>
    </row>
    <row r="154" spans="1:16" x14ac:dyDescent="0.25">
      <c r="A154" s="189" t="s">
        <v>439</v>
      </c>
      <c r="B154" s="142">
        <f t="shared" si="71"/>
        <v>4893.1000000000004</v>
      </c>
      <c r="C154" s="142">
        <f t="shared" si="72"/>
        <v>100.00658</v>
      </c>
      <c r="D154" s="142">
        <f t="shared" si="82"/>
        <v>2.0438286566798145</v>
      </c>
      <c r="E154" s="48"/>
      <c r="F154" s="48"/>
      <c r="G154" s="126"/>
      <c r="H154" s="141">
        <f>Субсидии!B150</f>
        <v>4605</v>
      </c>
      <c r="I154" s="141">
        <f>Субсидии!C150</f>
        <v>0</v>
      </c>
      <c r="J154" s="48">
        <f t="shared" si="17"/>
        <v>0</v>
      </c>
      <c r="K154" s="48">
        <f>'Субвенции '!B152</f>
        <v>288.10000000000002</v>
      </c>
      <c r="L154" s="48">
        <f>'Субвенции '!C152</f>
        <v>100.00658</v>
      </c>
      <c r="M154" s="48">
        <f t="shared" si="83"/>
        <v>34.71245400902464</v>
      </c>
      <c r="N154" s="48"/>
      <c r="O154" s="48"/>
      <c r="P154" s="48"/>
    </row>
    <row r="155" spans="1:16" x14ac:dyDescent="0.25">
      <c r="A155" s="189" t="s">
        <v>440</v>
      </c>
      <c r="B155" s="142">
        <f t="shared" si="71"/>
        <v>2656.2</v>
      </c>
      <c r="C155" s="142">
        <f t="shared" si="72"/>
        <v>57.6</v>
      </c>
      <c r="D155" s="142">
        <f t="shared" si="82"/>
        <v>2.1685114072735487</v>
      </c>
      <c r="E155" s="48"/>
      <c r="F155" s="48"/>
      <c r="G155" s="126"/>
      <c r="H155" s="141">
        <f>Субсидии!B151</f>
        <v>2541</v>
      </c>
      <c r="I155" s="141">
        <f>Субсидии!C151</f>
        <v>0</v>
      </c>
      <c r="J155" s="48">
        <f t="shared" si="17"/>
        <v>0</v>
      </c>
      <c r="K155" s="48">
        <f>'Субвенции '!B153</f>
        <v>115.2</v>
      </c>
      <c r="L155" s="48">
        <f>'Субвенции '!C153</f>
        <v>57.6</v>
      </c>
      <c r="M155" s="48">
        <f t="shared" si="83"/>
        <v>50</v>
      </c>
      <c r="N155" s="48"/>
      <c r="O155" s="48"/>
      <c r="P155" s="48"/>
    </row>
    <row r="156" spans="1:16" x14ac:dyDescent="0.25">
      <c r="A156" s="189" t="s">
        <v>252</v>
      </c>
      <c r="B156" s="142">
        <f t="shared" si="71"/>
        <v>26110.6</v>
      </c>
      <c r="C156" s="142">
        <f t="shared" si="72"/>
        <v>233.57885000000002</v>
      </c>
      <c r="D156" s="142">
        <f t="shared" si="82"/>
        <v>0.89457480869838313</v>
      </c>
      <c r="E156" s="48"/>
      <c r="F156" s="48"/>
      <c r="G156" s="126"/>
      <c r="H156" s="141">
        <f>Субсидии!B148</f>
        <v>25534</v>
      </c>
      <c r="I156" s="141">
        <f>Субсидии!C148</f>
        <v>0</v>
      </c>
      <c r="J156" s="48">
        <f t="shared" si="17"/>
        <v>0</v>
      </c>
      <c r="K156" s="48">
        <f>'Субвенции '!B154</f>
        <v>576.6</v>
      </c>
      <c r="L156" s="48">
        <f>'Субвенции '!C154</f>
        <v>233.57885000000002</v>
      </c>
      <c r="M156" s="48">
        <f t="shared" si="83"/>
        <v>40.509686090877558</v>
      </c>
      <c r="N156" s="48">
        <f>Иные!B70</f>
        <v>0</v>
      </c>
      <c r="O156" s="48">
        <f>Иные!C70</f>
        <v>0</v>
      </c>
      <c r="P156" s="48">
        <f>Иные!D70</f>
        <v>0</v>
      </c>
    </row>
    <row r="157" spans="1:16" x14ac:dyDescent="0.25">
      <c r="A157" s="189" t="s">
        <v>441</v>
      </c>
      <c r="B157" s="142">
        <f t="shared" si="71"/>
        <v>27995.548670000004</v>
      </c>
      <c r="C157" s="142">
        <f t="shared" si="72"/>
        <v>7201.6005599999999</v>
      </c>
      <c r="D157" s="142">
        <f t="shared" si="82"/>
        <v>25.724091515010123</v>
      </c>
      <c r="E157" s="48"/>
      <c r="F157" s="48"/>
      <c r="G157" s="126"/>
      <c r="H157" s="141">
        <f>Субсидии!B152</f>
        <v>27880.348670000003</v>
      </c>
      <c r="I157" s="141">
        <f>Субсидии!C152</f>
        <v>7156.0416999999998</v>
      </c>
      <c r="J157" s="48">
        <f t="shared" si="17"/>
        <v>25.666973482652644</v>
      </c>
      <c r="K157" s="48">
        <f>'Субвенции '!B155</f>
        <v>115.2</v>
      </c>
      <c r="L157" s="48">
        <f>'Субвенции '!C155</f>
        <v>45.558860000000003</v>
      </c>
      <c r="M157" s="48">
        <f t="shared" si="83"/>
        <v>39.547621527777778</v>
      </c>
      <c r="N157" s="48"/>
      <c r="O157" s="48"/>
      <c r="P157" s="48"/>
    </row>
    <row r="158" spans="1:16" x14ac:dyDescent="0.25">
      <c r="A158" s="189" t="s">
        <v>442</v>
      </c>
      <c r="B158" s="142">
        <f t="shared" si="71"/>
        <v>24856.115280000002</v>
      </c>
      <c r="C158" s="142">
        <f t="shared" si="72"/>
        <v>143.2903</v>
      </c>
      <c r="D158" s="142">
        <f t="shared" si="82"/>
        <v>0.57647906113187286</v>
      </c>
      <c r="E158" s="48"/>
      <c r="F158" s="48"/>
      <c r="G158" s="126"/>
      <c r="H158" s="141">
        <f>Субсидии!B153</f>
        <v>24740.915280000001</v>
      </c>
      <c r="I158" s="141">
        <f>Субсидии!C153</f>
        <v>97.902429999999995</v>
      </c>
      <c r="J158" s="48">
        <f t="shared" si="17"/>
        <v>0.39571062303884169</v>
      </c>
      <c r="K158" s="48">
        <f>'Субвенции '!B156</f>
        <v>115.2</v>
      </c>
      <c r="L158" s="48">
        <f>'Субвенции '!C156</f>
        <v>45.387869999999999</v>
      </c>
      <c r="M158" s="48">
        <f t="shared" si="83"/>
        <v>39.399192708333331</v>
      </c>
      <c r="N158" s="48"/>
      <c r="O158" s="48"/>
      <c r="P158" s="48"/>
    </row>
    <row r="159" spans="1:16" x14ac:dyDescent="0.25">
      <c r="A159" s="189" t="s">
        <v>444</v>
      </c>
      <c r="B159" s="142">
        <f t="shared" si="71"/>
        <v>4079.2</v>
      </c>
      <c r="C159" s="142">
        <f t="shared" si="72"/>
        <v>45.128129999999999</v>
      </c>
      <c r="D159" s="142">
        <f t="shared" si="82"/>
        <v>1.1062985389292017</v>
      </c>
      <c r="E159" s="48"/>
      <c r="F159" s="48"/>
      <c r="G159" s="126"/>
      <c r="H159" s="141">
        <f>Субсидии!B154</f>
        <v>3964</v>
      </c>
      <c r="I159" s="141">
        <f>Субсидии!C154</f>
        <v>0</v>
      </c>
      <c r="J159" s="48">
        <f t="shared" si="17"/>
        <v>0</v>
      </c>
      <c r="K159" s="48">
        <f>'Субвенции '!B157</f>
        <v>115.2</v>
      </c>
      <c r="L159" s="48">
        <f>'Субвенции '!C157</f>
        <v>45.128129999999999</v>
      </c>
      <c r="M159" s="48">
        <f t="shared" si="83"/>
        <v>39.173723958333326</v>
      </c>
      <c r="N159" s="48"/>
      <c r="O159" s="48"/>
      <c r="P159" s="48"/>
    </row>
    <row r="160" spans="1:16" x14ac:dyDescent="0.25">
      <c r="A160" s="189" t="s">
        <v>443</v>
      </c>
      <c r="B160" s="142">
        <f t="shared" si="71"/>
        <v>2173.1999999999998</v>
      </c>
      <c r="C160" s="142">
        <f t="shared" si="72"/>
        <v>38.437510000000003</v>
      </c>
      <c r="D160" s="142">
        <f t="shared" si="82"/>
        <v>1.768705595435303</v>
      </c>
      <c r="E160" s="48"/>
      <c r="F160" s="48"/>
      <c r="G160" s="126"/>
      <c r="H160" s="141">
        <f>Субсидии!B155</f>
        <v>2058</v>
      </c>
      <c r="I160" s="141">
        <f>Субсидии!C155</f>
        <v>0</v>
      </c>
      <c r="J160" s="48">
        <f t="shared" si="17"/>
        <v>0</v>
      </c>
      <c r="K160" s="48">
        <f>'Субвенции '!B158</f>
        <v>115.2</v>
      </c>
      <c r="L160" s="48">
        <f>'Субвенции '!C158</f>
        <v>38.437510000000003</v>
      </c>
      <c r="M160" s="48">
        <f t="shared" si="83"/>
        <v>33.365894097222224</v>
      </c>
      <c r="N160" s="48"/>
      <c r="O160" s="48"/>
      <c r="P160" s="48"/>
    </row>
    <row r="161" spans="1:16" x14ac:dyDescent="0.25">
      <c r="A161" s="189" t="s">
        <v>253</v>
      </c>
      <c r="B161" s="142">
        <f t="shared" si="71"/>
        <v>42539.091349999995</v>
      </c>
      <c r="C161" s="142">
        <f t="shared" si="72"/>
        <v>197.19997000000001</v>
      </c>
      <c r="D161" s="142">
        <f t="shared" si="82"/>
        <v>0.46357353610939328</v>
      </c>
      <c r="E161" s="48"/>
      <c r="F161" s="48"/>
      <c r="G161" s="126"/>
      <c r="H161" s="141">
        <f>Субсидии!B156</f>
        <v>42423.891349999998</v>
      </c>
      <c r="I161" s="141">
        <f>Субсидии!C156</f>
        <v>151.81211999999999</v>
      </c>
      <c r="J161" s="48">
        <f t="shared" si="17"/>
        <v>0.35784581557486</v>
      </c>
      <c r="K161" s="48">
        <f>'Субвенции '!B159</f>
        <v>115.2</v>
      </c>
      <c r="L161" s="48">
        <f>'Субвенции '!C159</f>
        <v>45.38785</v>
      </c>
      <c r="M161" s="48">
        <f t="shared" si="83"/>
        <v>39.399175347222219</v>
      </c>
      <c r="N161" s="48">
        <f>Иные!B71</f>
        <v>0</v>
      </c>
      <c r="O161" s="48">
        <f>Иные!C71</f>
        <v>0</v>
      </c>
      <c r="P161" s="48">
        <f>Иные!D71</f>
        <v>0</v>
      </c>
    </row>
    <row r="162" spans="1:16" s="59" customFormat="1" ht="31.5" x14ac:dyDescent="0.25">
      <c r="A162" s="25" t="s">
        <v>259</v>
      </c>
      <c r="B162" s="54">
        <f t="shared" si="71"/>
        <v>661849.39766000002</v>
      </c>
      <c r="C162" s="54">
        <f t="shared" si="72"/>
        <v>333508.63361000002</v>
      </c>
      <c r="D162" s="54">
        <f t="shared" ref="D162" si="84">C162/B162*100</f>
        <v>50.390411291320291</v>
      </c>
      <c r="E162" s="54">
        <f t="shared" ref="E162:F162" si="85">SUM(E163:E174)</f>
        <v>90381.6</v>
      </c>
      <c r="F162" s="54">
        <f t="shared" si="85"/>
        <v>49709.88</v>
      </c>
      <c r="G162" s="55">
        <f t="shared" si="16"/>
        <v>54.999999999999993</v>
      </c>
      <c r="H162" s="54">
        <f>SUM(H163:H174)</f>
        <v>170934.45145999998</v>
      </c>
      <c r="I162" s="54">
        <f t="shared" ref="I162:O162" si="86">SUM(I163:I174)</f>
        <v>68667.438470000008</v>
      </c>
      <c r="J162" s="54">
        <f t="shared" si="17"/>
        <v>40.171795611412328</v>
      </c>
      <c r="K162" s="54">
        <f t="shared" si="86"/>
        <v>375641.94620000001</v>
      </c>
      <c r="L162" s="54">
        <f t="shared" si="86"/>
        <v>206903.03514000005</v>
      </c>
      <c r="M162" s="54">
        <f t="shared" si="18"/>
        <v>55.079853896252665</v>
      </c>
      <c r="N162" s="54">
        <f t="shared" si="86"/>
        <v>24891.4</v>
      </c>
      <c r="O162" s="54">
        <f t="shared" si="86"/>
        <v>8228.2799999999988</v>
      </c>
      <c r="P162" s="54">
        <f t="shared" si="19"/>
        <v>33.056718384662972</v>
      </c>
    </row>
    <row r="163" spans="1:16" ht="31.5" x14ac:dyDescent="0.25">
      <c r="A163" s="186" t="s">
        <v>257</v>
      </c>
      <c r="B163" s="48">
        <f t="shared" si="71"/>
        <v>595519.39549000002</v>
      </c>
      <c r="C163" s="48">
        <f t="shared" si="72"/>
        <v>315637.82331000012</v>
      </c>
      <c r="D163" s="48">
        <f t="shared" si="13"/>
        <v>53.002106346223997</v>
      </c>
      <c r="E163" s="52">
        <f>Дотации!B40</f>
        <v>90381.6</v>
      </c>
      <c r="F163" s="52">
        <f>Дотации!C40</f>
        <v>49709.88</v>
      </c>
      <c r="G163" s="52">
        <f t="shared" si="16"/>
        <v>54.999999999999993</v>
      </c>
      <c r="H163" s="48">
        <f>Субсидии!B158</f>
        <v>117010.14928999999</v>
      </c>
      <c r="I163" s="48">
        <f>Субсидии!C158</f>
        <v>51551.625860000007</v>
      </c>
      <c r="J163" s="48">
        <f t="shared" si="17"/>
        <v>44.057396877798659</v>
      </c>
      <c r="K163" s="48">
        <f>'Субвенции '!B161</f>
        <v>373971.24619999999</v>
      </c>
      <c r="L163" s="48">
        <f>'Субвенции '!C161</f>
        <v>206148.03745000009</v>
      </c>
      <c r="M163" s="48">
        <f t="shared" si="18"/>
        <v>55.124034145596326</v>
      </c>
      <c r="N163" s="48">
        <f>Иные!B73</f>
        <v>14156.4</v>
      </c>
      <c r="O163" s="48">
        <f>Иные!C73</f>
        <v>8228.2799999999988</v>
      </c>
      <c r="P163" s="48">
        <f t="shared" si="19"/>
        <v>58.124099347291683</v>
      </c>
    </row>
    <row r="164" spans="1:16" x14ac:dyDescent="0.25">
      <c r="A164" s="30" t="s">
        <v>258</v>
      </c>
      <c r="B164" s="142">
        <f t="shared" si="71"/>
        <v>22035</v>
      </c>
      <c r="C164" s="142">
        <f t="shared" si="72"/>
        <v>1785.7933600000001</v>
      </c>
      <c r="D164" s="142">
        <f t="shared" ref="D164:D174" si="87">C164/B164*100</f>
        <v>8.1043492625368732</v>
      </c>
      <c r="E164" s="48"/>
      <c r="F164" s="48"/>
      <c r="G164" s="126"/>
      <c r="H164" s="141">
        <f>Субсидии!B159</f>
        <v>11300</v>
      </c>
      <c r="I164" s="141">
        <f>Субсидии!C159</f>
        <v>1785.7933600000001</v>
      </c>
      <c r="J164" s="48">
        <f t="shared" si="17"/>
        <v>15.803481061946902</v>
      </c>
      <c r="K164" s="48"/>
      <c r="L164" s="48"/>
      <c r="M164" s="48"/>
      <c r="N164" s="48">
        <f>Иные!B74</f>
        <v>10735</v>
      </c>
      <c r="O164" s="48">
        <f>Иные!C74</f>
        <v>0</v>
      </c>
      <c r="P164" s="48">
        <f>O164/N164*100</f>
        <v>0</v>
      </c>
    </row>
    <row r="165" spans="1:16" x14ac:dyDescent="0.25">
      <c r="A165" s="189" t="s">
        <v>256</v>
      </c>
      <c r="B165" s="142">
        <f t="shared" si="71"/>
        <v>5325.1</v>
      </c>
      <c r="C165" s="142">
        <f t="shared" si="72"/>
        <v>5156.09836</v>
      </c>
      <c r="D165" s="142">
        <f t="shared" si="87"/>
        <v>96.826319881316778</v>
      </c>
      <c r="E165" s="48"/>
      <c r="F165" s="48"/>
      <c r="G165" s="126"/>
      <c r="H165" s="141">
        <f>Субсидии!B160</f>
        <v>5037</v>
      </c>
      <c r="I165" s="141">
        <f>Субсидии!C160</f>
        <v>5037</v>
      </c>
      <c r="J165" s="48">
        <f t="shared" si="17"/>
        <v>100</v>
      </c>
      <c r="K165" s="48">
        <f>'Субвенции '!B162</f>
        <v>288.10000000000002</v>
      </c>
      <c r="L165" s="48">
        <f>'Субвенции '!C162</f>
        <v>119.09836</v>
      </c>
      <c r="M165" s="48">
        <f t="shared" ref="M165:M167" si="88">L165/K165*100</f>
        <v>41.339243318292255</v>
      </c>
      <c r="N165" s="48">
        <f>Иные!B75</f>
        <v>0</v>
      </c>
      <c r="O165" s="48">
        <f>Иные!C75</f>
        <v>0</v>
      </c>
      <c r="P165" s="48"/>
    </row>
    <row r="166" spans="1:16" x14ac:dyDescent="0.25">
      <c r="A166" s="189" t="s">
        <v>446</v>
      </c>
      <c r="B166" s="142">
        <f t="shared" si="71"/>
        <v>5994.1</v>
      </c>
      <c r="C166" s="142">
        <f t="shared" si="72"/>
        <v>134.71581</v>
      </c>
      <c r="D166" s="142">
        <f t="shared" si="87"/>
        <v>2.2474735156236969</v>
      </c>
      <c r="E166" s="48"/>
      <c r="F166" s="48"/>
      <c r="G166" s="126"/>
      <c r="H166" s="141">
        <f>Субсидии!B161</f>
        <v>5706</v>
      </c>
      <c r="I166" s="141">
        <f>Субсидии!C161</f>
        <v>0</v>
      </c>
      <c r="J166" s="48">
        <f t="shared" si="17"/>
        <v>0</v>
      </c>
      <c r="K166" s="48">
        <f>'Субвенции '!B163</f>
        <v>288.10000000000002</v>
      </c>
      <c r="L166" s="48">
        <f>'Субвенции '!C163</f>
        <v>134.71581</v>
      </c>
      <c r="M166" s="48">
        <f t="shared" si="88"/>
        <v>46.760086775425194</v>
      </c>
      <c r="N166" s="48"/>
      <c r="O166" s="48"/>
      <c r="P166" s="48"/>
    </row>
    <row r="167" spans="1:16" x14ac:dyDescent="0.25">
      <c r="A167" s="189" t="s">
        <v>447</v>
      </c>
      <c r="B167" s="142">
        <f t="shared" si="71"/>
        <v>2746.2</v>
      </c>
      <c r="C167" s="142">
        <f t="shared" si="72"/>
        <v>51.375480000000003</v>
      </c>
      <c r="D167" s="142">
        <f t="shared" si="87"/>
        <v>1.8707843565654363</v>
      </c>
      <c r="E167" s="48"/>
      <c r="F167" s="48"/>
      <c r="G167" s="126"/>
      <c r="H167" s="141">
        <f>Субсидии!B162</f>
        <v>2631</v>
      </c>
      <c r="I167" s="141">
        <f>Субсидии!C162</f>
        <v>0</v>
      </c>
      <c r="J167" s="48">
        <f t="shared" si="17"/>
        <v>0</v>
      </c>
      <c r="K167" s="48">
        <f>'Субвенции '!B164</f>
        <v>115.2</v>
      </c>
      <c r="L167" s="48">
        <f>'Субвенции '!C164</f>
        <v>51.375480000000003</v>
      </c>
      <c r="M167" s="48">
        <f t="shared" si="88"/>
        <v>44.596770833333331</v>
      </c>
      <c r="N167" s="48"/>
      <c r="O167" s="48"/>
      <c r="P167" s="48"/>
    </row>
    <row r="168" spans="1:16" x14ac:dyDescent="0.25">
      <c r="A168" s="189" t="s">
        <v>448</v>
      </c>
      <c r="B168" s="142">
        <f t="shared" si="71"/>
        <v>3388.2</v>
      </c>
      <c r="C168" s="142">
        <f t="shared" si="72"/>
        <v>46.736699999999999</v>
      </c>
      <c r="D168" s="142">
        <f t="shared" si="87"/>
        <v>1.3793961395431202</v>
      </c>
      <c r="E168" s="48"/>
      <c r="F168" s="48"/>
      <c r="G168" s="126"/>
      <c r="H168" s="141">
        <f>Субсидии!B163</f>
        <v>3273</v>
      </c>
      <c r="I168" s="141">
        <f>Субсидии!C163</f>
        <v>0</v>
      </c>
      <c r="J168" s="48">
        <f t="shared" si="17"/>
        <v>0</v>
      </c>
      <c r="K168" s="48">
        <f>'Субвенции '!B165</f>
        <v>115.2</v>
      </c>
      <c r="L168" s="48">
        <f>'Субвенции '!C165</f>
        <v>46.736699999999999</v>
      </c>
      <c r="M168" s="48">
        <f t="shared" ref="M168:M174" si="89">L168/K168*100</f>
        <v>40.57005208333333</v>
      </c>
      <c r="N168" s="48"/>
      <c r="O168" s="48"/>
      <c r="P168" s="48"/>
    </row>
    <row r="169" spans="1:16" x14ac:dyDescent="0.25">
      <c r="A169" s="189" t="s">
        <v>449</v>
      </c>
      <c r="B169" s="142">
        <f t="shared" si="71"/>
        <v>4558.2</v>
      </c>
      <c r="C169" s="142">
        <f t="shared" si="72"/>
        <v>4495.3462900000004</v>
      </c>
      <c r="D169" s="142">
        <f t="shared" si="87"/>
        <v>98.621084858058012</v>
      </c>
      <c r="E169" s="48"/>
      <c r="F169" s="48"/>
      <c r="G169" s="126"/>
      <c r="H169" s="141">
        <f>Субсидии!B164</f>
        <v>4443</v>
      </c>
      <c r="I169" s="141">
        <f>Субсидии!C164</f>
        <v>4443</v>
      </c>
      <c r="J169" s="48">
        <f t="shared" si="17"/>
        <v>100</v>
      </c>
      <c r="K169" s="48">
        <f>'Субвенции '!B166</f>
        <v>115.2</v>
      </c>
      <c r="L169" s="48">
        <f>'Субвенции '!C166</f>
        <v>52.346290000000003</v>
      </c>
      <c r="M169" s="48">
        <f t="shared" si="89"/>
        <v>45.439487847222225</v>
      </c>
      <c r="N169" s="48"/>
      <c r="O169" s="48"/>
      <c r="P169" s="48"/>
    </row>
    <row r="170" spans="1:16" x14ac:dyDescent="0.25">
      <c r="A170" s="189" t="s">
        <v>450</v>
      </c>
      <c r="B170" s="142">
        <f t="shared" si="71"/>
        <v>5473.0951699999996</v>
      </c>
      <c r="C170" s="142">
        <f t="shared" si="72"/>
        <v>1046.74459</v>
      </c>
      <c r="D170" s="142">
        <f t="shared" si="87"/>
        <v>19.125276602855052</v>
      </c>
      <c r="E170" s="48"/>
      <c r="F170" s="48"/>
      <c r="G170" s="126"/>
      <c r="H170" s="141">
        <f>Субсидии!B165</f>
        <v>5357.8951699999998</v>
      </c>
      <c r="I170" s="141">
        <f>Субсидии!C165</f>
        <v>1000</v>
      </c>
      <c r="J170" s="48">
        <f t="shared" si="17"/>
        <v>18.664045642386096</v>
      </c>
      <c r="K170" s="48">
        <f>'Субвенции '!B167</f>
        <v>115.2</v>
      </c>
      <c r="L170" s="48">
        <f>'Субвенции '!C167</f>
        <v>46.744589999999995</v>
      </c>
      <c r="M170" s="48">
        <f t="shared" si="89"/>
        <v>40.576901041666666</v>
      </c>
      <c r="N170" s="48"/>
      <c r="O170" s="48"/>
      <c r="P170" s="48"/>
    </row>
    <row r="171" spans="1:16" x14ac:dyDescent="0.25">
      <c r="A171" s="189" t="s">
        <v>451</v>
      </c>
      <c r="B171" s="142">
        <f t="shared" si="71"/>
        <v>4390.607</v>
      </c>
      <c r="C171" s="142">
        <f t="shared" si="72"/>
        <v>57.6</v>
      </c>
      <c r="D171" s="142">
        <f t="shared" si="87"/>
        <v>1.311891499284723</v>
      </c>
      <c r="E171" s="48"/>
      <c r="F171" s="48"/>
      <c r="G171" s="126"/>
      <c r="H171" s="141">
        <f>Субсидии!B166</f>
        <v>4275.4070000000002</v>
      </c>
      <c r="I171" s="141">
        <f>Субсидии!C166</f>
        <v>0</v>
      </c>
      <c r="J171" s="48">
        <f t="shared" si="17"/>
        <v>0</v>
      </c>
      <c r="K171" s="48">
        <f>'Субвенции '!B168</f>
        <v>115.2</v>
      </c>
      <c r="L171" s="48">
        <f>'Субвенции '!C168</f>
        <v>57.6</v>
      </c>
      <c r="M171" s="48">
        <f t="shared" si="89"/>
        <v>50</v>
      </c>
      <c r="N171" s="48"/>
      <c r="O171" s="48"/>
      <c r="P171" s="48"/>
    </row>
    <row r="172" spans="1:16" x14ac:dyDescent="0.25">
      <c r="A172" s="189" t="s">
        <v>452</v>
      </c>
      <c r="B172" s="142">
        <f t="shared" si="71"/>
        <v>6966.1</v>
      </c>
      <c r="C172" s="142">
        <f t="shared" si="72"/>
        <v>4983.79853</v>
      </c>
      <c r="D172" s="142">
        <f t="shared" si="87"/>
        <v>71.543597278247503</v>
      </c>
      <c r="E172" s="48"/>
      <c r="F172" s="48"/>
      <c r="G172" s="126"/>
      <c r="H172" s="141">
        <f>Субсидии!B167</f>
        <v>6678</v>
      </c>
      <c r="I172" s="141">
        <f>Субсидии!C167</f>
        <v>4850.0192500000003</v>
      </c>
      <c r="J172" s="48">
        <f t="shared" si="17"/>
        <v>72.626823150643901</v>
      </c>
      <c r="K172" s="48">
        <f>'Субвенции '!B169</f>
        <v>288.10000000000002</v>
      </c>
      <c r="L172" s="48">
        <f>'Субвенции '!C169</f>
        <v>133.77928</v>
      </c>
      <c r="M172" s="48">
        <f t="shared" si="89"/>
        <v>46.435015619576532</v>
      </c>
      <c r="N172" s="48"/>
      <c r="O172" s="48"/>
      <c r="P172" s="48"/>
    </row>
    <row r="173" spans="1:16" x14ac:dyDescent="0.25">
      <c r="A173" s="189" t="s">
        <v>569</v>
      </c>
      <c r="B173" s="142">
        <f t="shared" si="71"/>
        <v>2992.2</v>
      </c>
      <c r="C173" s="142">
        <f t="shared" si="72"/>
        <v>57.6</v>
      </c>
      <c r="D173" s="142">
        <f t="shared" si="87"/>
        <v>1.9250050130338883</v>
      </c>
      <c r="E173" s="48"/>
      <c r="F173" s="48"/>
      <c r="G173" s="126"/>
      <c r="H173" s="141">
        <f>Субсидии!B168</f>
        <v>2877</v>
      </c>
      <c r="I173" s="141">
        <f>Субсидии!C168</f>
        <v>0</v>
      </c>
      <c r="J173" s="48">
        <f t="shared" si="17"/>
        <v>0</v>
      </c>
      <c r="K173" s="48">
        <f>'Субвенции '!B170</f>
        <v>115.2</v>
      </c>
      <c r="L173" s="48">
        <f>'Субвенции '!C170</f>
        <v>57.6</v>
      </c>
      <c r="M173" s="48">
        <f t="shared" si="89"/>
        <v>50</v>
      </c>
      <c r="N173" s="48"/>
      <c r="O173" s="48"/>
      <c r="P173" s="48"/>
    </row>
    <row r="174" spans="1:16" x14ac:dyDescent="0.25">
      <c r="A174" s="189" t="s">
        <v>453</v>
      </c>
      <c r="B174" s="142">
        <f t="shared" si="71"/>
        <v>2461.1999999999998</v>
      </c>
      <c r="C174" s="142">
        <f t="shared" si="72"/>
        <v>55.001179999999998</v>
      </c>
      <c r="D174" s="142">
        <f t="shared" si="87"/>
        <v>2.2347302129042745</v>
      </c>
      <c r="E174" s="48"/>
      <c r="F174" s="48"/>
      <c r="G174" s="126"/>
      <c r="H174" s="141">
        <f>Субсидии!B169</f>
        <v>2346</v>
      </c>
      <c r="I174" s="141">
        <f>Субсидии!C169</f>
        <v>0</v>
      </c>
      <c r="J174" s="48">
        <f t="shared" si="17"/>
        <v>0</v>
      </c>
      <c r="K174" s="48">
        <f>'Субвенции '!B171</f>
        <v>115.2</v>
      </c>
      <c r="L174" s="48">
        <f>'Субвенции '!C171</f>
        <v>55.001179999999998</v>
      </c>
      <c r="M174" s="48">
        <f t="shared" si="89"/>
        <v>47.744079861111111</v>
      </c>
      <c r="N174" s="48"/>
      <c r="O174" s="48"/>
      <c r="P174" s="48"/>
    </row>
    <row r="175" spans="1:16" s="59" customFormat="1" ht="31.5" x14ac:dyDescent="0.25">
      <c r="A175" s="25" t="s">
        <v>263</v>
      </c>
      <c r="B175" s="54">
        <f t="shared" si="71"/>
        <v>1027935.8062999999</v>
      </c>
      <c r="C175" s="54">
        <f t="shared" si="72"/>
        <v>527896.96754999994</v>
      </c>
      <c r="D175" s="54">
        <f t="shared" ref="D175" si="90">C175/B175*100</f>
        <v>51.355051970622256</v>
      </c>
      <c r="E175" s="54">
        <f t="shared" ref="E175:F175" si="91">SUM(E176:E187)</f>
        <v>202275.1</v>
      </c>
      <c r="F175" s="54">
        <f t="shared" si="91"/>
        <v>111251.23</v>
      </c>
      <c r="G175" s="55">
        <f t="shared" si="16"/>
        <v>54.999962921783251</v>
      </c>
      <c r="H175" s="54">
        <f>SUM(H176:H187)</f>
        <v>272074.05870000005</v>
      </c>
      <c r="I175" s="54">
        <f t="shared" ref="I175:O175" si="92">SUM(I176:I187)</f>
        <v>68363.838079999987</v>
      </c>
      <c r="J175" s="54">
        <f t="shared" si="17"/>
        <v>25.126922576393341</v>
      </c>
      <c r="K175" s="54">
        <f t="shared" si="92"/>
        <v>452002.14759999991</v>
      </c>
      <c r="L175" s="54">
        <f t="shared" si="92"/>
        <v>253407.30208999995</v>
      </c>
      <c r="M175" s="54">
        <f t="shared" si="18"/>
        <v>56.063296034215568</v>
      </c>
      <c r="N175" s="54">
        <f t="shared" si="92"/>
        <v>101584.5</v>
      </c>
      <c r="O175" s="54">
        <f t="shared" si="92"/>
        <v>94874.597380000007</v>
      </c>
      <c r="P175" s="54">
        <f t="shared" si="19"/>
        <v>93.394757448232752</v>
      </c>
    </row>
    <row r="176" spans="1:16" ht="31.5" x14ac:dyDescent="0.25">
      <c r="A176" s="186" t="s">
        <v>262</v>
      </c>
      <c r="B176" s="48">
        <f t="shared" si="71"/>
        <v>881660.3820499999</v>
      </c>
      <c r="C176" s="48">
        <f t="shared" si="72"/>
        <v>432581.08093</v>
      </c>
      <c r="D176" s="48">
        <f t="shared" si="13"/>
        <v>49.064366476826429</v>
      </c>
      <c r="E176" s="52">
        <f>Дотации!B42</f>
        <v>202275.1</v>
      </c>
      <c r="F176" s="52">
        <f>Дотации!C42</f>
        <v>111251.23</v>
      </c>
      <c r="G176" s="52">
        <f t="shared" si="16"/>
        <v>54.999962921783251</v>
      </c>
      <c r="H176" s="48">
        <f>Субсидии!B171</f>
        <v>214272.63445000001</v>
      </c>
      <c r="I176" s="48">
        <f>Субсидии!C171</f>
        <v>58839.411189999992</v>
      </c>
      <c r="J176" s="48">
        <f t="shared" si="17"/>
        <v>27.4600680301665</v>
      </c>
      <c r="K176" s="48">
        <f>'Субвенции '!B173</f>
        <v>449985.64759999997</v>
      </c>
      <c r="L176" s="48">
        <f>'Субвенции '!C173</f>
        <v>252717.83526999998</v>
      </c>
      <c r="M176" s="48">
        <f t="shared" si="18"/>
        <v>56.161310170195748</v>
      </c>
      <c r="N176" s="48">
        <f>Иные!B77</f>
        <v>15127</v>
      </c>
      <c r="O176" s="48">
        <f>Иные!C77</f>
        <v>9772.6044700000002</v>
      </c>
      <c r="P176" s="48">
        <f t="shared" si="19"/>
        <v>64.603718318238919</v>
      </c>
    </row>
    <row r="177" spans="1:16" x14ac:dyDescent="0.25">
      <c r="A177" s="189" t="s">
        <v>260</v>
      </c>
      <c r="B177" s="142">
        <f t="shared" si="71"/>
        <v>92555.704079999996</v>
      </c>
      <c r="C177" s="142">
        <f t="shared" si="72"/>
        <v>89856.666029999993</v>
      </c>
      <c r="D177" s="142">
        <f t="shared" ref="D177:D184" si="93">C177/B177*100</f>
        <v>97.083877134501506</v>
      </c>
      <c r="E177" s="48"/>
      <c r="F177" s="48"/>
      <c r="G177" s="126"/>
      <c r="H177" s="141">
        <f>Субсидии!B172</f>
        <v>6438.2040799999995</v>
      </c>
      <c r="I177" s="141">
        <f>Субсидии!C172</f>
        <v>4856.6660299999994</v>
      </c>
      <c r="J177" s="48">
        <f>I177/H177*100</f>
        <v>75.435105343849244</v>
      </c>
      <c r="K177" s="48"/>
      <c r="L177" s="48"/>
      <c r="M177" s="48"/>
      <c r="N177" s="48">
        <f>Иные!B78</f>
        <v>86117.5</v>
      </c>
      <c r="O177" s="48">
        <f>Иные!C78</f>
        <v>85000</v>
      </c>
      <c r="P177" s="48">
        <f t="shared" si="19"/>
        <v>98.702354341452079</v>
      </c>
    </row>
    <row r="178" spans="1:16" x14ac:dyDescent="0.25">
      <c r="A178" s="189" t="s">
        <v>455</v>
      </c>
      <c r="B178" s="142">
        <f t="shared" si="71"/>
        <v>3832.2</v>
      </c>
      <c r="C178" s="142">
        <f t="shared" si="72"/>
        <v>2276.3854200000001</v>
      </c>
      <c r="D178" s="142">
        <f t="shared" si="93"/>
        <v>59.401529669641462</v>
      </c>
      <c r="E178" s="48"/>
      <c r="F178" s="48"/>
      <c r="G178" s="126"/>
      <c r="H178" s="141">
        <f>Субсидии!B173</f>
        <v>3717</v>
      </c>
      <c r="I178" s="141">
        <f>Субсидии!C173</f>
        <v>2231.52</v>
      </c>
      <c r="J178" s="48">
        <f t="shared" ref="J178:J187" si="94">I178/H178*100</f>
        <v>60.035512510088786</v>
      </c>
      <c r="K178" s="48">
        <f>'Субвенции '!B174</f>
        <v>115.2</v>
      </c>
      <c r="L178" s="48">
        <f>'Субвенции '!C174</f>
        <v>44.86542</v>
      </c>
      <c r="M178" s="48">
        <f t="shared" ref="M178:M187" si="95">L178/K178*100</f>
        <v>38.945677083333329</v>
      </c>
      <c r="N178" s="48"/>
      <c r="O178" s="48"/>
      <c r="P178" s="48"/>
    </row>
    <row r="179" spans="1:16" x14ac:dyDescent="0.25">
      <c r="A179" s="189" t="s">
        <v>570</v>
      </c>
      <c r="B179" s="142">
        <f t="shared" si="71"/>
        <v>4412.8083999999999</v>
      </c>
      <c r="C179" s="142">
        <f t="shared" si="72"/>
        <v>2275.0567299999998</v>
      </c>
      <c r="D179" s="142">
        <f t="shared" si="93"/>
        <v>51.555755967107018</v>
      </c>
      <c r="E179" s="48"/>
      <c r="F179" s="48"/>
      <c r="G179" s="126"/>
      <c r="H179" s="141">
        <f>Субсидии!B174</f>
        <v>4297.6084000000001</v>
      </c>
      <c r="I179" s="141">
        <f>Субсидии!C174</f>
        <v>2229.3132099999998</v>
      </c>
      <c r="J179" s="48">
        <f t="shared" si="94"/>
        <v>51.873344486203067</v>
      </c>
      <c r="K179" s="48">
        <f>'Субвенции '!B175</f>
        <v>115.2</v>
      </c>
      <c r="L179" s="48">
        <f>'Субвенции '!C175</f>
        <v>45.743519999999997</v>
      </c>
      <c r="M179" s="48">
        <f t="shared" si="95"/>
        <v>39.707916666666662</v>
      </c>
      <c r="N179" s="48"/>
      <c r="O179" s="48"/>
      <c r="P179" s="48"/>
    </row>
    <row r="180" spans="1:16" x14ac:dyDescent="0.25">
      <c r="A180" s="189" t="s">
        <v>456</v>
      </c>
      <c r="B180" s="142">
        <f t="shared" si="71"/>
        <v>7128.1</v>
      </c>
      <c r="C180" s="142">
        <f t="shared" si="72"/>
        <v>112.06985</v>
      </c>
      <c r="D180" s="142">
        <f t="shared" si="93"/>
        <v>1.5722261191621889</v>
      </c>
      <c r="E180" s="48"/>
      <c r="F180" s="48"/>
      <c r="G180" s="126"/>
      <c r="H180" s="141">
        <f>Субсидии!B175</f>
        <v>6840</v>
      </c>
      <c r="I180" s="141">
        <f>Субсидии!C175</f>
        <v>0</v>
      </c>
      <c r="J180" s="48">
        <f t="shared" si="94"/>
        <v>0</v>
      </c>
      <c r="K180" s="48">
        <f>'Субвенции '!B176</f>
        <v>288.10000000000002</v>
      </c>
      <c r="L180" s="48">
        <f>'Субвенции '!C176</f>
        <v>112.06985</v>
      </c>
      <c r="M180" s="48">
        <f t="shared" si="95"/>
        <v>38.89963554321416</v>
      </c>
      <c r="N180" s="48"/>
      <c r="O180" s="48"/>
      <c r="P180" s="48"/>
    </row>
    <row r="181" spans="1:16" x14ac:dyDescent="0.25">
      <c r="A181" s="189" t="s">
        <v>261</v>
      </c>
      <c r="B181" s="142">
        <f t="shared" si="71"/>
        <v>628.1</v>
      </c>
      <c r="C181" s="142">
        <f t="shared" si="72"/>
        <v>223.58960999999999</v>
      </c>
      <c r="D181" s="142">
        <f t="shared" si="93"/>
        <v>35.597772647667561</v>
      </c>
      <c r="E181" s="48"/>
      <c r="F181" s="48"/>
      <c r="G181" s="126"/>
      <c r="H181" s="141">
        <f>Субсидии!B176</f>
        <v>0</v>
      </c>
      <c r="I181" s="141">
        <f>Субсидии!C176</f>
        <v>0</v>
      </c>
      <c r="J181" s="48"/>
      <c r="K181" s="48">
        <f>'Субвенции '!B177</f>
        <v>288.10000000000002</v>
      </c>
      <c r="L181" s="48">
        <f>'Субвенции '!C177</f>
        <v>121.5967</v>
      </c>
      <c r="M181" s="48">
        <f t="shared" si="95"/>
        <v>42.206421381464764</v>
      </c>
      <c r="N181" s="48">
        <f>Иные!B79</f>
        <v>340</v>
      </c>
      <c r="O181" s="48">
        <f>Иные!C79</f>
        <v>101.99291000000001</v>
      </c>
      <c r="P181" s="48">
        <f t="shared" si="19"/>
        <v>29.997914705882355</v>
      </c>
    </row>
    <row r="182" spans="1:16" x14ac:dyDescent="0.25">
      <c r="A182" s="189" t="s">
        <v>457</v>
      </c>
      <c r="B182" s="142">
        <f t="shared" si="71"/>
        <v>8472.1</v>
      </c>
      <c r="C182" s="142">
        <f t="shared" si="72"/>
        <v>51.327040000000004</v>
      </c>
      <c r="D182" s="142">
        <f t="shared" si="93"/>
        <v>0.60583609730763321</v>
      </c>
      <c r="E182" s="48"/>
      <c r="F182" s="48"/>
      <c r="G182" s="126"/>
      <c r="H182" s="141">
        <f>Субсидии!B177</f>
        <v>8184</v>
      </c>
      <c r="I182" s="141">
        <f>Субсидии!C177</f>
        <v>0</v>
      </c>
      <c r="J182" s="48">
        <f t="shared" si="94"/>
        <v>0</v>
      </c>
      <c r="K182" s="48">
        <f>'Субвенции '!B178</f>
        <v>288.10000000000002</v>
      </c>
      <c r="L182" s="48">
        <f>'Субвенции '!C178</f>
        <v>51.327040000000004</v>
      </c>
      <c r="M182" s="48">
        <f t="shared" si="95"/>
        <v>17.815702880944116</v>
      </c>
      <c r="N182" s="48"/>
      <c r="O182" s="48"/>
      <c r="P182" s="48"/>
    </row>
    <row r="183" spans="1:16" x14ac:dyDescent="0.25">
      <c r="A183" s="189" t="s">
        <v>458</v>
      </c>
      <c r="B183" s="142">
        <f t="shared" si="71"/>
        <v>12843.1</v>
      </c>
      <c r="C183" s="142">
        <f t="shared" si="72"/>
        <v>60.943640000000002</v>
      </c>
      <c r="D183" s="142">
        <f t="shared" si="93"/>
        <v>0.47452437495620214</v>
      </c>
      <c r="E183" s="48"/>
      <c r="F183" s="48"/>
      <c r="G183" s="126"/>
      <c r="H183" s="141">
        <f>Субсидии!B178</f>
        <v>12555</v>
      </c>
      <c r="I183" s="141">
        <f>Субсидии!C178</f>
        <v>0</v>
      </c>
      <c r="J183" s="48">
        <f t="shared" si="94"/>
        <v>0</v>
      </c>
      <c r="K183" s="48">
        <f>'Субвенции '!B179</f>
        <v>288.10000000000002</v>
      </c>
      <c r="L183" s="48">
        <f>'Субвенции '!C179</f>
        <v>60.943640000000002</v>
      </c>
      <c r="M183" s="48">
        <f t="shared" si="95"/>
        <v>21.153641096841376</v>
      </c>
      <c r="N183" s="48"/>
      <c r="O183" s="48"/>
      <c r="P183" s="48"/>
    </row>
    <row r="184" spans="1:16" x14ac:dyDescent="0.25">
      <c r="A184" s="189" t="s">
        <v>571</v>
      </c>
      <c r="B184" s="142">
        <f t="shared" si="71"/>
        <v>1779.0529300000001</v>
      </c>
      <c r="C184" s="142">
        <f t="shared" si="72"/>
        <v>44.250339999999994</v>
      </c>
      <c r="D184" s="142">
        <f t="shared" si="93"/>
        <v>2.4872975533111314</v>
      </c>
      <c r="E184" s="48"/>
      <c r="F184" s="48"/>
      <c r="G184" s="126"/>
      <c r="H184" s="141">
        <f>Субсидии!B179</f>
        <v>1663.85293</v>
      </c>
      <c r="I184" s="141">
        <f>Субсидии!C179</f>
        <v>0</v>
      </c>
      <c r="J184" s="48">
        <f t="shared" si="94"/>
        <v>0</v>
      </c>
      <c r="K184" s="48">
        <f>'Субвенции '!B180</f>
        <v>115.2</v>
      </c>
      <c r="L184" s="48">
        <f>'Субвенции '!C180</f>
        <v>44.250339999999994</v>
      </c>
      <c r="M184" s="48">
        <f t="shared" si="95"/>
        <v>38.411753472222216</v>
      </c>
      <c r="N184" s="48"/>
      <c r="O184" s="48"/>
      <c r="P184" s="48"/>
    </row>
    <row r="185" spans="1:16" x14ac:dyDescent="0.25">
      <c r="A185" s="189" t="s">
        <v>460</v>
      </c>
      <c r="B185" s="142">
        <f t="shared" si="71"/>
        <v>2926.2</v>
      </c>
      <c r="C185" s="142">
        <f t="shared" si="72"/>
        <v>49.330779999999997</v>
      </c>
      <c r="D185" s="142">
        <f>C185/B185*100</f>
        <v>1.6858307702822775</v>
      </c>
      <c r="E185" s="48"/>
      <c r="F185" s="48"/>
      <c r="G185" s="126"/>
      <c r="H185" s="141">
        <f>Субсидии!B181</f>
        <v>2811</v>
      </c>
      <c r="I185" s="141">
        <f>Субсидии!C181</f>
        <v>0</v>
      </c>
      <c r="J185" s="48">
        <f t="shared" si="94"/>
        <v>0</v>
      </c>
      <c r="K185" s="48">
        <f>'Субвенции '!B181</f>
        <v>115.2</v>
      </c>
      <c r="L185" s="48">
        <f>'Субвенции '!C181</f>
        <v>49.330779999999997</v>
      </c>
      <c r="M185" s="48">
        <f t="shared" si="95"/>
        <v>42.821857638888886</v>
      </c>
      <c r="N185" s="48"/>
      <c r="O185" s="48"/>
      <c r="P185" s="48"/>
    </row>
    <row r="186" spans="1:16" x14ac:dyDescent="0.25">
      <c r="A186" s="189" t="s">
        <v>459</v>
      </c>
      <c r="B186" s="142">
        <f t="shared" si="71"/>
        <v>3646.2</v>
      </c>
      <c r="C186" s="142">
        <f t="shared" si="72"/>
        <v>46.144760000000005</v>
      </c>
      <c r="D186" s="142">
        <f>C186/B186*100</f>
        <v>1.2655575667818553</v>
      </c>
      <c r="E186" s="48"/>
      <c r="F186" s="48"/>
      <c r="G186" s="126"/>
      <c r="H186" s="141">
        <f>Субсидии!B180</f>
        <v>3531</v>
      </c>
      <c r="I186" s="141">
        <f>Субсидии!C180</f>
        <v>0</v>
      </c>
      <c r="J186" s="48">
        <f t="shared" si="94"/>
        <v>0</v>
      </c>
      <c r="K186" s="48">
        <f>'Субвенции '!B182</f>
        <v>115.2</v>
      </c>
      <c r="L186" s="48">
        <f>'Субвенции '!C182</f>
        <v>46.144760000000005</v>
      </c>
      <c r="M186" s="48">
        <f t="shared" si="95"/>
        <v>40.056215277777781</v>
      </c>
      <c r="N186" s="48"/>
      <c r="O186" s="48"/>
      <c r="P186" s="48"/>
    </row>
    <row r="187" spans="1:16" x14ac:dyDescent="0.25">
      <c r="A187" s="189" t="s">
        <v>572</v>
      </c>
      <c r="B187" s="142">
        <f t="shared" si="71"/>
        <v>8051.8588400000008</v>
      </c>
      <c r="C187" s="142">
        <f t="shared" si="72"/>
        <v>320.12242000000003</v>
      </c>
      <c r="D187" s="142">
        <f>C187/B187*100</f>
        <v>3.9757579754093157</v>
      </c>
      <c r="E187" s="48"/>
      <c r="F187" s="48"/>
      <c r="G187" s="126"/>
      <c r="H187" s="141">
        <f>Субсидии!B182</f>
        <v>7763.7588400000004</v>
      </c>
      <c r="I187" s="141">
        <f>Субсидии!C182</f>
        <v>206.92765</v>
      </c>
      <c r="J187" s="48">
        <f t="shared" si="94"/>
        <v>2.6653023910773612</v>
      </c>
      <c r="K187" s="48">
        <f>'Субвенции '!B183</f>
        <v>288.10000000000002</v>
      </c>
      <c r="L187" s="48">
        <f>'Субвенции '!C183</f>
        <v>113.19477000000001</v>
      </c>
      <c r="M187" s="48">
        <f t="shared" si="95"/>
        <v>39.290097188476217</v>
      </c>
      <c r="N187" s="48"/>
      <c r="O187" s="48"/>
      <c r="P187" s="48"/>
    </row>
    <row r="188" spans="1:16" s="59" customFormat="1" ht="31.5" x14ac:dyDescent="0.25">
      <c r="A188" s="25" t="s">
        <v>294</v>
      </c>
      <c r="B188" s="54">
        <f t="shared" si="71"/>
        <v>707720.60378</v>
      </c>
      <c r="C188" s="54">
        <f t="shared" si="72"/>
        <v>333366.68073999998</v>
      </c>
      <c r="D188" s="54">
        <f t="shared" ref="D188" si="96">C188/B188*100</f>
        <v>47.104278010200389</v>
      </c>
      <c r="E188" s="54">
        <f t="shared" ref="E188:F188" si="97">SUM(E189:E201)</f>
        <v>138932.4</v>
      </c>
      <c r="F188" s="54">
        <f t="shared" si="97"/>
        <v>76412.73</v>
      </c>
      <c r="G188" s="55">
        <f t="shared" si="16"/>
        <v>54.999935220294184</v>
      </c>
      <c r="H188" s="54">
        <f>SUM(H189:H201)</f>
        <v>148898.90048000004</v>
      </c>
      <c r="I188" s="54">
        <f t="shared" ref="I188:O188" si="98">SUM(I189:I201)</f>
        <v>38563.419099999999</v>
      </c>
      <c r="J188" s="54">
        <f t="shared" si="17"/>
        <v>25.899062367609492</v>
      </c>
      <c r="K188" s="54">
        <f t="shared" si="98"/>
        <v>384853.80330000003</v>
      </c>
      <c r="L188" s="54">
        <f t="shared" si="98"/>
        <v>203828.94470999998</v>
      </c>
      <c r="M188" s="54">
        <f t="shared" si="18"/>
        <v>52.962694655017316</v>
      </c>
      <c r="N188" s="54">
        <f t="shared" si="98"/>
        <v>35035.5</v>
      </c>
      <c r="O188" s="54">
        <f t="shared" si="98"/>
        <v>14561.586929999999</v>
      </c>
      <c r="P188" s="54">
        <f t="shared" si="19"/>
        <v>41.562377959498221</v>
      </c>
    </row>
    <row r="189" spans="1:16" ht="31.5" x14ac:dyDescent="0.25">
      <c r="A189" s="186" t="s">
        <v>269</v>
      </c>
      <c r="B189" s="48">
        <f t="shared" si="71"/>
        <v>645666.89630999998</v>
      </c>
      <c r="C189" s="48">
        <f t="shared" si="72"/>
        <v>321340.98702999996</v>
      </c>
      <c r="D189" s="48">
        <f t="shared" si="13"/>
        <v>49.768849675656369</v>
      </c>
      <c r="E189" s="52">
        <f>Дотации!B44</f>
        <v>138932.4</v>
      </c>
      <c r="F189" s="52">
        <f>Дотации!C44</f>
        <v>76412.73</v>
      </c>
      <c r="G189" s="52">
        <f t="shared" si="16"/>
        <v>54.999935220294184</v>
      </c>
      <c r="H189" s="48">
        <f>Субсидии!B184</f>
        <v>89773.193010000003</v>
      </c>
      <c r="I189" s="48">
        <f>Субсидии!C184</f>
        <v>27998.869129999999</v>
      </c>
      <c r="J189" s="48">
        <f t="shared" si="17"/>
        <v>31.188451910005199</v>
      </c>
      <c r="K189" s="48">
        <f>'Субвенции '!B185</f>
        <v>383240.80329999997</v>
      </c>
      <c r="L189" s="48">
        <f>'Субвенции '!C185</f>
        <v>203156.80007999999</v>
      </c>
      <c r="M189" s="48">
        <f t="shared" si="18"/>
        <v>53.010221858075312</v>
      </c>
      <c r="N189" s="48">
        <f>Иные!B81</f>
        <v>33720.5</v>
      </c>
      <c r="O189" s="48">
        <f>Иные!C81</f>
        <v>13772.587819999999</v>
      </c>
      <c r="P189" s="48">
        <f t="shared" si="19"/>
        <v>40.843367743657417</v>
      </c>
    </row>
    <row r="190" spans="1:16" x14ac:dyDescent="0.25">
      <c r="A190" s="189" t="s">
        <v>573</v>
      </c>
      <c r="B190" s="142">
        <f t="shared" si="71"/>
        <v>11981.54997</v>
      </c>
      <c r="C190" s="142">
        <f t="shared" si="72"/>
        <v>2455.5490799999998</v>
      </c>
      <c r="D190" s="142">
        <f t="shared" ref="D190:D201" si="99">C190/B190*100</f>
        <v>20.494419220788007</v>
      </c>
      <c r="E190" s="48"/>
      <c r="F190" s="48"/>
      <c r="G190" s="126"/>
      <c r="H190" s="141">
        <f>Субсидии!B185</f>
        <v>10666.54997</v>
      </c>
      <c r="I190" s="141">
        <f>Субсидии!C185</f>
        <v>1666.54997</v>
      </c>
      <c r="J190" s="48">
        <f>I190/H190*100</f>
        <v>15.624076901033821</v>
      </c>
      <c r="K190" s="48"/>
      <c r="L190" s="48"/>
      <c r="M190" s="48"/>
      <c r="N190" s="48">
        <f>Иные!B82</f>
        <v>1315</v>
      </c>
      <c r="O190" s="48">
        <f>Иные!C82</f>
        <v>788.99910999999997</v>
      </c>
      <c r="P190" s="48">
        <f t="shared" si="19"/>
        <v>59.999932319391633</v>
      </c>
    </row>
    <row r="191" spans="1:16" x14ac:dyDescent="0.25">
      <c r="A191" s="189" t="s">
        <v>463</v>
      </c>
      <c r="B191" s="142">
        <f t="shared" si="71"/>
        <v>3331.2</v>
      </c>
      <c r="C191" s="142">
        <f t="shared" si="72"/>
        <v>52.080949999999994</v>
      </c>
      <c r="D191" s="142">
        <f t="shared" si="99"/>
        <v>1.5634290946205571</v>
      </c>
      <c r="E191" s="48"/>
      <c r="F191" s="48"/>
      <c r="G191" s="126"/>
      <c r="H191" s="141">
        <f>Субсидии!B186</f>
        <v>3216</v>
      </c>
      <c r="I191" s="141">
        <f>Субсидии!C186</f>
        <v>0</v>
      </c>
      <c r="J191" s="48">
        <f t="shared" ref="J191:J201" si="100">I191/H191*100</f>
        <v>0</v>
      </c>
      <c r="K191" s="48">
        <f>'Субвенции '!B186</f>
        <v>115.2</v>
      </c>
      <c r="L191" s="48">
        <f>'Субвенции '!C186</f>
        <v>52.080949999999994</v>
      </c>
      <c r="M191" s="48">
        <f t="shared" ref="M191:M201" si="101">L191/K191*100</f>
        <v>45.209157986111101</v>
      </c>
      <c r="N191" s="48"/>
      <c r="O191" s="48"/>
      <c r="P191" s="48"/>
    </row>
    <row r="192" spans="1:16" x14ac:dyDescent="0.25">
      <c r="A192" s="189" t="s">
        <v>464</v>
      </c>
      <c r="B192" s="142">
        <f t="shared" si="71"/>
        <v>3637.2</v>
      </c>
      <c r="C192" s="142">
        <f t="shared" si="72"/>
        <v>45.387869999999999</v>
      </c>
      <c r="D192" s="142">
        <f t="shared" si="99"/>
        <v>1.247879412735071</v>
      </c>
      <c r="E192" s="48"/>
      <c r="F192" s="48"/>
      <c r="G192" s="126"/>
      <c r="H192" s="141">
        <f>Субсидии!B187</f>
        <v>3522</v>
      </c>
      <c r="I192" s="141">
        <f>Субсидии!C187</f>
        <v>0</v>
      </c>
      <c r="J192" s="48">
        <f t="shared" si="100"/>
        <v>0</v>
      </c>
      <c r="K192" s="48">
        <f>'Субвенции '!B187</f>
        <v>115.2</v>
      </c>
      <c r="L192" s="48">
        <f>'Субвенции '!C187</f>
        <v>45.387869999999999</v>
      </c>
      <c r="M192" s="48">
        <f t="shared" si="101"/>
        <v>39.399192708333331</v>
      </c>
      <c r="N192" s="48"/>
      <c r="O192" s="48"/>
      <c r="P192" s="48"/>
    </row>
    <row r="193" spans="1:16" x14ac:dyDescent="0.25">
      <c r="A193" s="189" t="s">
        <v>465</v>
      </c>
      <c r="B193" s="142">
        <f t="shared" si="71"/>
        <v>4792.2</v>
      </c>
      <c r="C193" s="142">
        <f t="shared" si="72"/>
        <v>45.387869999999999</v>
      </c>
      <c r="D193" s="142">
        <f t="shared" si="99"/>
        <v>0.94711969450356825</v>
      </c>
      <c r="E193" s="48"/>
      <c r="F193" s="48"/>
      <c r="G193" s="126"/>
      <c r="H193" s="141">
        <f>Субсидии!B188</f>
        <v>4677</v>
      </c>
      <c r="I193" s="141">
        <f>Субсидии!C188</f>
        <v>0</v>
      </c>
      <c r="J193" s="48">
        <f t="shared" si="100"/>
        <v>0</v>
      </c>
      <c r="K193" s="48">
        <f>'Субвенции '!B188</f>
        <v>115.2</v>
      </c>
      <c r="L193" s="48">
        <f>'Субвенции '!C188</f>
        <v>45.387869999999999</v>
      </c>
      <c r="M193" s="48">
        <f t="shared" si="101"/>
        <v>39.399192708333331</v>
      </c>
      <c r="N193" s="48"/>
      <c r="O193" s="48"/>
      <c r="P193" s="48"/>
    </row>
    <row r="194" spans="1:16" x14ac:dyDescent="0.25">
      <c r="A194" s="189" t="s">
        <v>466</v>
      </c>
      <c r="B194" s="142">
        <f t="shared" si="71"/>
        <v>5706.4375</v>
      </c>
      <c r="C194" s="142">
        <f t="shared" si="72"/>
        <v>48.858260000000001</v>
      </c>
      <c r="D194" s="142">
        <f t="shared" si="99"/>
        <v>0.8561954809809097</v>
      </c>
      <c r="E194" s="48"/>
      <c r="F194" s="48"/>
      <c r="G194" s="126"/>
      <c r="H194" s="141">
        <f>Субсидии!B189</f>
        <v>5591.2375000000002</v>
      </c>
      <c r="I194" s="141">
        <f>Субсидии!C189</f>
        <v>0</v>
      </c>
      <c r="J194" s="48">
        <f t="shared" si="100"/>
        <v>0</v>
      </c>
      <c r="K194" s="48">
        <f>'Субвенции '!B189</f>
        <v>115.2</v>
      </c>
      <c r="L194" s="48">
        <f>'Субвенции '!C189</f>
        <v>48.858260000000001</v>
      </c>
      <c r="M194" s="48">
        <f t="shared" si="101"/>
        <v>42.411684027777781</v>
      </c>
      <c r="N194" s="48"/>
      <c r="O194" s="48"/>
      <c r="P194" s="48"/>
    </row>
    <row r="195" spans="1:16" x14ac:dyDescent="0.25">
      <c r="A195" s="189" t="s">
        <v>467</v>
      </c>
      <c r="B195" s="142">
        <f t="shared" si="71"/>
        <v>2758.2</v>
      </c>
      <c r="C195" s="142">
        <f t="shared" si="72"/>
        <v>45.174750000000003</v>
      </c>
      <c r="D195" s="142">
        <f t="shared" si="99"/>
        <v>1.6378344572547314</v>
      </c>
      <c r="E195" s="48"/>
      <c r="F195" s="48"/>
      <c r="G195" s="126"/>
      <c r="H195" s="141">
        <f>Субсидии!B190</f>
        <v>2643</v>
      </c>
      <c r="I195" s="141">
        <f>Субсидии!C190</f>
        <v>0</v>
      </c>
      <c r="J195" s="48">
        <f t="shared" si="100"/>
        <v>0</v>
      </c>
      <c r="K195" s="48">
        <f>'Субвенции '!B190</f>
        <v>115.2</v>
      </c>
      <c r="L195" s="48">
        <f>'Субвенции '!C190</f>
        <v>45.174750000000003</v>
      </c>
      <c r="M195" s="48">
        <f t="shared" si="101"/>
        <v>39.214192708333336</v>
      </c>
      <c r="N195" s="48"/>
      <c r="O195" s="48"/>
      <c r="P195" s="48"/>
    </row>
    <row r="196" spans="1:16" x14ac:dyDescent="0.25">
      <c r="A196" s="189" t="s">
        <v>468</v>
      </c>
      <c r="B196" s="142">
        <f t="shared" si="71"/>
        <v>3271.2</v>
      </c>
      <c r="C196" s="142">
        <f t="shared" si="72"/>
        <v>3213.2793099999999</v>
      </c>
      <c r="D196" s="142">
        <f t="shared" si="99"/>
        <v>98.229374847150893</v>
      </c>
      <c r="E196" s="48"/>
      <c r="F196" s="48"/>
      <c r="G196" s="126"/>
      <c r="H196" s="141">
        <f>Субсидии!B191</f>
        <v>3156</v>
      </c>
      <c r="I196" s="141">
        <f>Субсидии!C191</f>
        <v>3156</v>
      </c>
      <c r="J196" s="48">
        <f t="shared" si="100"/>
        <v>100</v>
      </c>
      <c r="K196" s="48">
        <f>'Субвенции '!B191</f>
        <v>115.2</v>
      </c>
      <c r="L196" s="48">
        <f>'Субвенции '!C191</f>
        <v>57.279309999999995</v>
      </c>
      <c r="M196" s="48">
        <f t="shared" si="101"/>
        <v>49.72162326388888</v>
      </c>
      <c r="N196" s="48"/>
      <c r="O196" s="48"/>
      <c r="P196" s="48"/>
    </row>
    <row r="197" spans="1:16" x14ac:dyDescent="0.25">
      <c r="A197" s="189" t="s">
        <v>469</v>
      </c>
      <c r="B197" s="142">
        <f t="shared" si="71"/>
        <v>4219.2</v>
      </c>
      <c r="C197" s="142">
        <f t="shared" si="72"/>
        <v>52.315429999999999</v>
      </c>
      <c r="D197" s="142">
        <f t="shared" si="99"/>
        <v>1.2399371918847175</v>
      </c>
      <c r="E197" s="48"/>
      <c r="F197" s="48"/>
      <c r="G197" s="126"/>
      <c r="H197" s="141">
        <f>Субсидии!B192</f>
        <v>4104</v>
      </c>
      <c r="I197" s="141">
        <f>Субсидии!C192</f>
        <v>0</v>
      </c>
      <c r="J197" s="48">
        <f t="shared" si="100"/>
        <v>0</v>
      </c>
      <c r="K197" s="48">
        <f>'Субвенции '!B192</f>
        <v>115.2</v>
      </c>
      <c r="L197" s="48">
        <f>'Субвенции '!C192</f>
        <v>52.315429999999999</v>
      </c>
      <c r="M197" s="48">
        <f t="shared" si="101"/>
        <v>45.412699652777775</v>
      </c>
      <c r="N197" s="48"/>
      <c r="O197" s="48"/>
      <c r="P197" s="48"/>
    </row>
    <row r="198" spans="1:16" x14ac:dyDescent="0.25">
      <c r="A198" s="189" t="s">
        <v>470</v>
      </c>
      <c r="B198" s="142">
        <f t="shared" si="71"/>
        <v>7051.2</v>
      </c>
      <c r="C198" s="142">
        <f t="shared" si="72"/>
        <v>45.387860000000003</v>
      </c>
      <c r="D198" s="142">
        <f t="shared" si="99"/>
        <v>0.64368986839119591</v>
      </c>
      <c r="E198" s="48"/>
      <c r="F198" s="48"/>
      <c r="G198" s="126"/>
      <c r="H198" s="141">
        <f>Субсидии!B193</f>
        <v>6936</v>
      </c>
      <c r="I198" s="141">
        <f>Субсидии!C193</f>
        <v>0</v>
      </c>
      <c r="J198" s="48">
        <f t="shared" si="100"/>
        <v>0</v>
      </c>
      <c r="K198" s="48">
        <f>'Субвенции '!B193</f>
        <v>115.2</v>
      </c>
      <c r="L198" s="48">
        <f>'Субвенции '!C193</f>
        <v>45.387860000000003</v>
      </c>
      <c r="M198" s="48">
        <f t="shared" si="101"/>
        <v>39.399184027777778</v>
      </c>
      <c r="N198" s="48"/>
      <c r="O198" s="48"/>
      <c r="P198" s="48"/>
    </row>
    <row r="199" spans="1:16" x14ac:dyDescent="0.25">
      <c r="A199" s="189" t="s">
        <v>320</v>
      </c>
      <c r="B199" s="142">
        <f t="shared" ref="B199:B262" si="102">E199+H199+K199+N199</f>
        <v>6370.02</v>
      </c>
      <c r="C199" s="142">
        <f t="shared" ref="C199:C262" si="103">F199+I199+L199+O199</f>
        <v>5855.4696899999999</v>
      </c>
      <c r="D199" s="142">
        <f t="shared" si="99"/>
        <v>91.922312488814782</v>
      </c>
      <c r="E199" s="48"/>
      <c r="F199" s="48"/>
      <c r="G199" s="126"/>
      <c r="H199" s="141">
        <f>Субсидии!B194</f>
        <v>6081.92</v>
      </c>
      <c r="I199" s="141">
        <f>Субсидии!C194</f>
        <v>5742</v>
      </c>
      <c r="J199" s="48">
        <f t="shared" si="100"/>
        <v>94.410975481426917</v>
      </c>
      <c r="K199" s="48">
        <f>'Субвенции '!B194</f>
        <v>288.10000000000002</v>
      </c>
      <c r="L199" s="48">
        <f>'Субвенции '!C194</f>
        <v>113.46969</v>
      </c>
      <c r="M199" s="48">
        <f t="shared" si="101"/>
        <v>39.385522388059698</v>
      </c>
      <c r="N199" s="48"/>
      <c r="O199" s="48"/>
      <c r="P199" s="48"/>
    </row>
    <row r="200" spans="1:16" x14ac:dyDescent="0.25">
      <c r="A200" s="189" t="s">
        <v>471</v>
      </c>
      <c r="B200" s="142">
        <f t="shared" si="102"/>
        <v>4707.1000000000004</v>
      </c>
      <c r="C200" s="142">
        <f t="shared" si="103"/>
        <v>113.4697</v>
      </c>
      <c r="D200" s="142">
        <f t="shared" si="99"/>
        <v>2.4106073803403367</v>
      </c>
      <c r="E200" s="48"/>
      <c r="F200" s="48"/>
      <c r="G200" s="126"/>
      <c r="H200" s="141">
        <f>Субсидии!B195</f>
        <v>4419</v>
      </c>
      <c r="I200" s="141">
        <f>Субсидии!C195</f>
        <v>0</v>
      </c>
      <c r="J200" s="48">
        <f t="shared" si="100"/>
        <v>0</v>
      </c>
      <c r="K200" s="48">
        <f>'Субвенции '!B195</f>
        <v>288.10000000000002</v>
      </c>
      <c r="L200" s="48">
        <f>'Субвенции '!C195</f>
        <v>113.4697</v>
      </c>
      <c r="M200" s="48">
        <f t="shared" si="101"/>
        <v>39.385525859076708</v>
      </c>
      <c r="N200" s="48"/>
      <c r="O200" s="48"/>
      <c r="P200" s="48"/>
    </row>
    <row r="201" spans="1:16" x14ac:dyDescent="0.25">
      <c r="A201" s="189" t="s">
        <v>472</v>
      </c>
      <c r="B201" s="142">
        <f t="shared" si="102"/>
        <v>4228.2</v>
      </c>
      <c r="C201" s="142">
        <f t="shared" si="103"/>
        <v>53.332940000000001</v>
      </c>
      <c r="D201" s="142">
        <f t="shared" si="99"/>
        <v>1.2613627548365736</v>
      </c>
      <c r="E201" s="48"/>
      <c r="F201" s="48"/>
      <c r="G201" s="126"/>
      <c r="H201" s="141">
        <f>Субсидии!B196</f>
        <v>4113</v>
      </c>
      <c r="I201" s="141">
        <f>Субсидии!C196</f>
        <v>0</v>
      </c>
      <c r="J201" s="48">
        <f t="shared" si="100"/>
        <v>0</v>
      </c>
      <c r="K201" s="48">
        <f>'Субвенции '!B196</f>
        <v>115.2</v>
      </c>
      <c r="L201" s="48">
        <f>'Субвенции '!C196</f>
        <v>53.332940000000001</v>
      </c>
      <c r="M201" s="48">
        <f t="shared" si="101"/>
        <v>46.295954861111113</v>
      </c>
      <c r="N201" s="48"/>
      <c r="O201" s="48"/>
      <c r="P201" s="48"/>
    </row>
    <row r="202" spans="1:16" s="59" customFormat="1" ht="31.5" x14ac:dyDescent="0.25">
      <c r="A202" s="25" t="s">
        <v>296</v>
      </c>
      <c r="B202" s="54">
        <f t="shared" si="102"/>
        <v>344082.02424</v>
      </c>
      <c r="C202" s="54">
        <f t="shared" si="103"/>
        <v>153992.17830999999</v>
      </c>
      <c r="D202" s="54">
        <f t="shared" ref="D202" si="104">C202/B202*100</f>
        <v>44.754496736681951</v>
      </c>
      <c r="E202" s="54">
        <f t="shared" ref="E202:F202" si="105">SUM(E203:E205)</f>
        <v>80635.8</v>
      </c>
      <c r="F202" s="54">
        <f t="shared" si="105"/>
        <v>44349.83</v>
      </c>
      <c r="G202" s="55">
        <f t="shared" si="16"/>
        <v>55.000173620153824</v>
      </c>
      <c r="H202" s="54">
        <f>SUM(H203:H205)</f>
        <v>110586.60144</v>
      </c>
      <c r="I202" s="54">
        <f t="shared" ref="I202:O202" si="106">SUM(I203:I205)</f>
        <v>22632.716570000001</v>
      </c>
      <c r="J202" s="54">
        <f t="shared" si="17"/>
        <v>20.466056715089156</v>
      </c>
      <c r="K202" s="54">
        <f t="shared" si="106"/>
        <v>131459.94279999999</v>
      </c>
      <c r="L202" s="54">
        <f t="shared" si="106"/>
        <v>75154.512869999977</v>
      </c>
      <c r="M202" s="54">
        <f t="shared" si="18"/>
        <v>57.169135532287775</v>
      </c>
      <c r="N202" s="54">
        <f t="shared" si="106"/>
        <v>21399.68</v>
      </c>
      <c r="O202" s="54">
        <f t="shared" si="106"/>
        <v>11855.118870000002</v>
      </c>
      <c r="P202" s="54">
        <f t="shared" si="19"/>
        <v>55.398580118955053</v>
      </c>
    </row>
    <row r="203" spans="1:16" ht="31.5" x14ac:dyDescent="0.25">
      <c r="A203" s="186" t="s">
        <v>270</v>
      </c>
      <c r="B203" s="48">
        <f t="shared" si="102"/>
        <v>274697.41417999996</v>
      </c>
      <c r="C203" s="48">
        <f t="shared" si="103"/>
        <v>146370.45663999999</v>
      </c>
      <c r="D203" s="48">
        <f t="shared" si="13"/>
        <v>53.284249899814618</v>
      </c>
      <c r="E203" s="52">
        <f>Дотации!B46</f>
        <v>80635.8</v>
      </c>
      <c r="F203" s="52">
        <f>Дотации!C46</f>
        <v>44349.83</v>
      </c>
      <c r="G203" s="52">
        <f t="shared" si="16"/>
        <v>55.000173620153824</v>
      </c>
      <c r="H203" s="48">
        <f>Субсидии!B198</f>
        <v>43054.191379999997</v>
      </c>
      <c r="I203" s="48">
        <f>Субсидии!C198</f>
        <v>15358.873600000001</v>
      </c>
      <c r="J203" s="48">
        <f t="shared" si="17"/>
        <v>35.673352832111654</v>
      </c>
      <c r="K203" s="48">
        <f>'Субвенции '!B198</f>
        <v>130595.24279999999</v>
      </c>
      <c r="L203" s="48">
        <f>'Субвенции '!C198</f>
        <v>74806.634169999976</v>
      </c>
      <c r="M203" s="48">
        <f t="shared" si="18"/>
        <v>57.281285723831878</v>
      </c>
      <c r="N203" s="48">
        <f>Иные!B84</f>
        <v>20412.18</v>
      </c>
      <c r="O203" s="48">
        <f>Иные!C84</f>
        <v>11855.118870000002</v>
      </c>
      <c r="P203" s="48">
        <f t="shared" si="19"/>
        <v>58.078651422826965</v>
      </c>
    </row>
    <row r="204" spans="1:16" x14ac:dyDescent="0.25">
      <c r="A204" s="189" t="s">
        <v>295</v>
      </c>
      <c r="B204" s="142">
        <f t="shared" si="102"/>
        <v>15893.070160000001</v>
      </c>
      <c r="C204" s="142">
        <f t="shared" si="103"/>
        <v>541.33435999999995</v>
      </c>
      <c r="D204" s="142">
        <f>C204/B204*100</f>
        <v>3.4061031289123807</v>
      </c>
      <c r="E204" s="48"/>
      <c r="F204" s="48"/>
      <c r="G204" s="126"/>
      <c r="H204" s="141">
        <f>Субсидии!B199</f>
        <v>14328.970160000001</v>
      </c>
      <c r="I204" s="141">
        <f>Субсидии!C199</f>
        <v>306.92334999999997</v>
      </c>
      <c r="J204" s="48">
        <f>I204/H204*100</f>
        <v>2.1419777316362278</v>
      </c>
      <c r="K204" s="48">
        <f>'Субвенции '!B199</f>
        <v>576.6</v>
      </c>
      <c r="L204" s="48">
        <f>'Субвенции '!C199</f>
        <v>234.41101</v>
      </c>
      <c r="M204" s="48">
        <f>L204/K204*100</f>
        <v>40.654007977800902</v>
      </c>
      <c r="N204" s="48">
        <f>Иные!B85</f>
        <v>987.5</v>
      </c>
      <c r="O204" s="48">
        <f>Иные!C85</f>
        <v>0</v>
      </c>
      <c r="P204" s="48"/>
    </row>
    <row r="205" spans="1:16" x14ac:dyDescent="0.25">
      <c r="A205" s="189" t="s">
        <v>473</v>
      </c>
      <c r="B205" s="142">
        <f t="shared" si="102"/>
        <v>53491.539899999996</v>
      </c>
      <c r="C205" s="142">
        <f t="shared" si="103"/>
        <v>7080.3873100000001</v>
      </c>
      <c r="D205" s="142">
        <f>C205/B205*100</f>
        <v>13.236461921336462</v>
      </c>
      <c r="E205" s="48"/>
      <c r="F205" s="48"/>
      <c r="G205" s="126"/>
      <c r="H205" s="141">
        <f>Субсидии!B200</f>
        <v>53203.439899999998</v>
      </c>
      <c r="I205" s="141">
        <f>Субсидии!C200</f>
        <v>6966.9196199999997</v>
      </c>
      <c r="J205" s="48">
        <f>I205/H205*100</f>
        <v>13.094866860291116</v>
      </c>
      <c r="K205" s="48">
        <f>'Субвенции '!B200</f>
        <v>288.10000000000002</v>
      </c>
      <c r="L205" s="48">
        <f>'Субвенции '!C200</f>
        <v>113.46769</v>
      </c>
      <c r="M205" s="48">
        <f>L205/K205*100</f>
        <v>39.384828184658105</v>
      </c>
      <c r="N205" s="48">
        <f>Иные!B86</f>
        <v>0</v>
      </c>
      <c r="O205" s="48">
        <f>Иные!C86</f>
        <v>0</v>
      </c>
      <c r="P205" s="48"/>
    </row>
    <row r="206" spans="1:16" s="59" customFormat="1" ht="31.5" x14ac:dyDescent="0.25">
      <c r="A206" s="25" t="s">
        <v>298</v>
      </c>
      <c r="B206" s="54">
        <f t="shared" si="102"/>
        <v>479136.50802000007</v>
      </c>
      <c r="C206" s="54">
        <f t="shared" si="103"/>
        <v>265389.76144000003</v>
      </c>
      <c r="D206" s="54">
        <f t="shared" ref="D206" si="107">C206/B206*100</f>
        <v>55.389175526762855</v>
      </c>
      <c r="E206" s="54">
        <f t="shared" ref="E206:F206" si="108">SUM(E207:E217)</f>
        <v>108325.5</v>
      </c>
      <c r="F206" s="54">
        <f t="shared" si="108"/>
        <v>59578.9</v>
      </c>
      <c r="G206" s="55">
        <f t="shared" si="16"/>
        <v>54.999884607040819</v>
      </c>
      <c r="H206" s="54">
        <f>SUM(H207:H217)</f>
        <v>95721.320510000005</v>
      </c>
      <c r="I206" s="54">
        <f t="shared" ref="I206:O206" si="109">SUM(I207:I217)</f>
        <v>34691.90307</v>
      </c>
      <c r="J206" s="54">
        <f t="shared" si="17"/>
        <v>36.242608109836652</v>
      </c>
      <c r="K206" s="54">
        <f t="shared" si="109"/>
        <v>249778.39810000011</v>
      </c>
      <c r="L206" s="54">
        <f t="shared" si="109"/>
        <v>150516.57929000002</v>
      </c>
      <c r="M206" s="54">
        <f t="shared" si="18"/>
        <v>60.260046679352918</v>
      </c>
      <c r="N206" s="54">
        <f t="shared" si="109"/>
        <v>25311.289409999998</v>
      </c>
      <c r="O206" s="54">
        <f t="shared" si="109"/>
        <v>20602.379079999999</v>
      </c>
      <c r="P206" s="54">
        <f t="shared" si="19"/>
        <v>81.396007711327428</v>
      </c>
    </row>
    <row r="207" spans="1:16" ht="31.5" x14ac:dyDescent="0.25">
      <c r="A207" s="186" t="s">
        <v>271</v>
      </c>
      <c r="B207" s="48">
        <f t="shared" si="102"/>
        <v>424162.37575999997</v>
      </c>
      <c r="C207" s="48">
        <f t="shared" si="103"/>
        <v>249868.23488</v>
      </c>
      <c r="D207" s="48">
        <f t="shared" si="13"/>
        <v>58.908627723591579</v>
      </c>
      <c r="E207" s="52">
        <f>Дотации!B48</f>
        <v>108325.5</v>
      </c>
      <c r="F207" s="52">
        <f>Дотации!C48</f>
        <v>59578.9</v>
      </c>
      <c r="G207" s="52">
        <f t="shared" si="16"/>
        <v>54.999884607040819</v>
      </c>
      <c r="H207" s="48">
        <f>Субсидии!B202</f>
        <v>47080.177659999994</v>
      </c>
      <c r="I207" s="48">
        <f>Субсидии!C202</f>
        <v>24200.254019999997</v>
      </c>
      <c r="J207" s="48">
        <f t="shared" si="17"/>
        <v>51.402214738371491</v>
      </c>
      <c r="K207" s="48">
        <f>'Субвенции '!B202</f>
        <v>248280.5981</v>
      </c>
      <c r="L207" s="48">
        <f>'Субвенции '!C202</f>
        <v>149881.89119000002</v>
      </c>
      <c r="M207" s="48">
        <f t="shared" si="18"/>
        <v>60.367943503032841</v>
      </c>
      <c r="N207" s="48">
        <f>Иные!B88</f>
        <v>20476.099999999999</v>
      </c>
      <c r="O207" s="48">
        <f>Иные!C88</f>
        <v>16207.18967</v>
      </c>
      <c r="P207" s="48">
        <f t="shared" si="19"/>
        <v>79.15174115187952</v>
      </c>
    </row>
    <row r="208" spans="1:16" x14ac:dyDescent="0.25">
      <c r="A208" s="189" t="s">
        <v>474</v>
      </c>
      <c r="B208" s="142">
        <f t="shared" si="102"/>
        <v>3595.2</v>
      </c>
      <c r="C208" s="142">
        <f t="shared" si="103"/>
        <v>50.662510000000005</v>
      </c>
      <c r="D208" s="142">
        <f t="shared" ref="D208:D217" si="110">C208/B208*100</f>
        <v>1.4091708388963065</v>
      </c>
      <c r="E208" s="48"/>
      <c r="F208" s="48"/>
      <c r="G208" s="126"/>
      <c r="H208" s="141">
        <f>Субсидии!B204</f>
        <v>3480</v>
      </c>
      <c r="I208" s="141">
        <f>Субсидии!C204</f>
        <v>0</v>
      </c>
      <c r="J208" s="48">
        <f t="shared" si="17"/>
        <v>0</v>
      </c>
      <c r="K208" s="48">
        <f>'Субвенции '!B203</f>
        <v>115.2</v>
      </c>
      <c r="L208" s="48">
        <f>'Субвенции '!C203</f>
        <v>50.662510000000005</v>
      </c>
      <c r="M208" s="48">
        <f t="shared" ref="M208:M217" si="111">L208/K208*100</f>
        <v>43.977873263888888</v>
      </c>
      <c r="N208" s="48"/>
      <c r="O208" s="48"/>
      <c r="P208" s="48"/>
    </row>
    <row r="209" spans="1:16" x14ac:dyDescent="0.25">
      <c r="A209" s="189" t="s">
        <v>574</v>
      </c>
      <c r="B209" s="142">
        <f t="shared" si="102"/>
        <v>3616.2</v>
      </c>
      <c r="C209" s="142">
        <f t="shared" si="103"/>
        <v>42.707620000000006</v>
      </c>
      <c r="D209" s="142">
        <f t="shared" si="110"/>
        <v>1.181008240694652</v>
      </c>
      <c r="E209" s="48"/>
      <c r="F209" s="48"/>
      <c r="G209" s="126"/>
      <c r="H209" s="141">
        <f>Субсидии!B205</f>
        <v>3501</v>
      </c>
      <c r="I209" s="141">
        <f>Субсидии!C205</f>
        <v>0</v>
      </c>
      <c r="J209" s="48">
        <f t="shared" si="17"/>
        <v>0</v>
      </c>
      <c r="K209" s="48">
        <f>'Субвенции '!B204</f>
        <v>115.2</v>
      </c>
      <c r="L209" s="48">
        <f>'Субвенции '!C204</f>
        <v>42.707620000000006</v>
      </c>
      <c r="M209" s="48">
        <f t="shared" si="111"/>
        <v>37.072586805555559</v>
      </c>
      <c r="N209" s="48"/>
      <c r="O209" s="48"/>
      <c r="P209" s="48"/>
    </row>
    <row r="210" spans="1:16" x14ac:dyDescent="0.25">
      <c r="A210" s="189" t="s">
        <v>476</v>
      </c>
      <c r="B210" s="142">
        <f t="shared" si="102"/>
        <v>4560.7233699999997</v>
      </c>
      <c r="C210" s="142">
        <f t="shared" si="103"/>
        <v>50.009190000000004</v>
      </c>
      <c r="D210" s="142">
        <f t="shared" si="110"/>
        <v>1.0965188182417651</v>
      </c>
      <c r="E210" s="48"/>
      <c r="F210" s="48"/>
      <c r="G210" s="126"/>
      <c r="H210" s="141">
        <f>Субсидии!B206</f>
        <v>4445.5233699999999</v>
      </c>
      <c r="I210" s="141">
        <f>Субсидии!C206</f>
        <v>0</v>
      </c>
      <c r="J210" s="48">
        <f t="shared" si="17"/>
        <v>0</v>
      </c>
      <c r="K210" s="48">
        <f>'Субвенции '!B205</f>
        <v>115.2</v>
      </c>
      <c r="L210" s="48">
        <f>'Субвенции '!C205</f>
        <v>50.009190000000004</v>
      </c>
      <c r="M210" s="48">
        <f t="shared" si="111"/>
        <v>43.410755208333335</v>
      </c>
      <c r="N210" s="48"/>
      <c r="O210" s="48"/>
      <c r="P210" s="48"/>
    </row>
    <row r="211" spans="1:16" x14ac:dyDescent="0.25">
      <c r="A211" s="189" t="s">
        <v>477</v>
      </c>
      <c r="B211" s="142">
        <f t="shared" si="102"/>
        <v>4726.4279999999999</v>
      </c>
      <c r="C211" s="142">
        <f t="shared" si="103"/>
        <v>50.229750000000003</v>
      </c>
      <c r="D211" s="142">
        <f t="shared" si="110"/>
        <v>1.0627423077216029</v>
      </c>
      <c r="E211" s="48"/>
      <c r="F211" s="48"/>
      <c r="G211" s="126"/>
      <c r="H211" s="141">
        <f>Субсидии!B207</f>
        <v>4611.2280000000001</v>
      </c>
      <c r="I211" s="141">
        <f>Субсидии!C207</f>
        <v>0</v>
      </c>
      <c r="J211" s="48">
        <f t="shared" si="17"/>
        <v>0</v>
      </c>
      <c r="K211" s="48">
        <f>'Субвенции '!B206</f>
        <v>115.2</v>
      </c>
      <c r="L211" s="48">
        <f>'Субвенции '!C206</f>
        <v>50.229750000000003</v>
      </c>
      <c r="M211" s="48">
        <f t="shared" si="111"/>
        <v>43.602213541666671</v>
      </c>
      <c r="N211" s="48"/>
      <c r="O211" s="48"/>
      <c r="P211" s="48"/>
    </row>
    <row r="212" spans="1:16" x14ac:dyDescent="0.25">
      <c r="A212" s="189" t="s">
        <v>478</v>
      </c>
      <c r="B212" s="142">
        <f t="shared" si="102"/>
        <v>3847.65771</v>
      </c>
      <c r="C212" s="142">
        <f t="shared" si="103"/>
        <v>42.406680000000001</v>
      </c>
      <c r="D212" s="142">
        <f t="shared" si="110"/>
        <v>1.1021427371199295</v>
      </c>
      <c r="E212" s="48"/>
      <c r="F212" s="48"/>
      <c r="G212" s="126"/>
      <c r="H212" s="141">
        <f>Субсидии!B208</f>
        <v>3732.4577100000001</v>
      </c>
      <c r="I212" s="141">
        <f>Субсидии!C208</f>
        <v>0</v>
      </c>
      <c r="J212" s="48">
        <f t="shared" si="17"/>
        <v>0</v>
      </c>
      <c r="K212" s="48">
        <f>'Субвенции '!B207</f>
        <v>115.2</v>
      </c>
      <c r="L212" s="48">
        <f>'Субвенции '!C207</f>
        <v>42.406680000000001</v>
      </c>
      <c r="M212" s="48">
        <f t="shared" si="111"/>
        <v>36.811354166666668</v>
      </c>
      <c r="N212" s="48"/>
      <c r="O212" s="48"/>
      <c r="P212" s="48"/>
    </row>
    <row r="213" spans="1:16" x14ac:dyDescent="0.25">
      <c r="A213" s="189" t="s">
        <v>297</v>
      </c>
      <c r="B213" s="142">
        <f t="shared" si="102"/>
        <v>11394.394230000002</v>
      </c>
      <c r="C213" s="142">
        <f t="shared" si="103"/>
        <v>2636.3005600000001</v>
      </c>
      <c r="D213" s="142">
        <f t="shared" si="110"/>
        <v>23.136820675020648</v>
      </c>
      <c r="E213" s="48"/>
      <c r="F213" s="48"/>
      <c r="G213" s="126"/>
      <c r="H213" s="141">
        <f>Субсидии!B203</f>
        <v>10666.294230000001</v>
      </c>
      <c r="I213" s="141">
        <f>Субсидии!C203</f>
        <v>2524.35581</v>
      </c>
      <c r="J213" s="48">
        <f t="shared" si="17"/>
        <v>23.666662062443404</v>
      </c>
      <c r="K213" s="48">
        <f>'Субвенции '!B208</f>
        <v>288.10000000000002</v>
      </c>
      <c r="L213" s="48">
        <f>'Субвенции '!C208</f>
        <v>111.94475</v>
      </c>
      <c r="M213" s="48">
        <f t="shared" si="111"/>
        <v>38.856213120444288</v>
      </c>
      <c r="N213" s="48">
        <f>Иные!B89</f>
        <v>440</v>
      </c>
      <c r="O213" s="48">
        <f>Иные!C89</f>
        <v>0</v>
      </c>
      <c r="P213" s="48">
        <f t="shared" si="19"/>
        <v>0</v>
      </c>
    </row>
    <row r="214" spans="1:16" x14ac:dyDescent="0.25">
      <c r="A214" s="189" t="s">
        <v>479</v>
      </c>
      <c r="B214" s="142">
        <f t="shared" si="102"/>
        <v>7873.3894099999998</v>
      </c>
      <c r="C214" s="142">
        <f t="shared" si="103"/>
        <v>4452.7894100000003</v>
      </c>
      <c r="D214" s="142">
        <f t="shared" si="110"/>
        <v>56.554924164483822</v>
      </c>
      <c r="E214" s="48"/>
      <c r="F214" s="48"/>
      <c r="G214" s="126"/>
      <c r="H214" s="141">
        <f>Субсидии!B209</f>
        <v>3363</v>
      </c>
      <c r="I214" s="141">
        <f>Субсидии!C209</f>
        <v>0</v>
      </c>
      <c r="J214" s="48">
        <f t="shared" si="17"/>
        <v>0</v>
      </c>
      <c r="K214" s="48">
        <f>'Субвенции '!B209</f>
        <v>115.2</v>
      </c>
      <c r="L214" s="48">
        <f>'Субвенции '!C209</f>
        <v>57.6</v>
      </c>
      <c r="M214" s="48">
        <f t="shared" si="111"/>
        <v>50</v>
      </c>
      <c r="N214" s="48">
        <f>Иные!B90</f>
        <v>4395.18941</v>
      </c>
      <c r="O214" s="48">
        <f>Иные!C90</f>
        <v>4395.18941</v>
      </c>
      <c r="P214" s="48">
        <f t="shared" si="19"/>
        <v>100</v>
      </c>
    </row>
    <row r="215" spans="1:16" x14ac:dyDescent="0.25">
      <c r="A215" s="189" t="s">
        <v>223</v>
      </c>
      <c r="B215" s="142">
        <f t="shared" si="102"/>
        <v>2863.2</v>
      </c>
      <c r="C215" s="142">
        <f t="shared" si="103"/>
        <v>42.452059999999996</v>
      </c>
      <c r="D215" s="142">
        <f t="shared" si="110"/>
        <v>1.4826788208996926</v>
      </c>
      <c r="E215" s="48"/>
      <c r="F215" s="48"/>
      <c r="G215" s="126"/>
      <c r="H215" s="141">
        <f>Субсидии!B210</f>
        <v>2748</v>
      </c>
      <c r="I215" s="141">
        <f>Субсидии!C210</f>
        <v>0</v>
      </c>
      <c r="J215" s="48">
        <f t="shared" si="17"/>
        <v>0</v>
      </c>
      <c r="K215" s="48">
        <f>'Субвенции '!B210</f>
        <v>115.2</v>
      </c>
      <c r="L215" s="48">
        <f>'Субвенции '!C210</f>
        <v>42.452059999999996</v>
      </c>
      <c r="M215" s="48">
        <f t="shared" si="111"/>
        <v>36.850746527777773</v>
      </c>
      <c r="N215" s="48"/>
      <c r="O215" s="48"/>
      <c r="P215" s="48"/>
    </row>
    <row r="216" spans="1:16" x14ac:dyDescent="0.25">
      <c r="A216" s="189" t="s">
        <v>480</v>
      </c>
      <c r="B216" s="142">
        <f t="shared" si="102"/>
        <v>2941.2</v>
      </c>
      <c r="C216" s="142">
        <f t="shared" si="103"/>
        <v>2874.2782000000002</v>
      </c>
      <c r="D216" s="142">
        <f t="shared" si="110"/>
        <v>97.724677002583988</v>
      </c>
      <c r="E216" s="48"/>
      <c r="F216" s="48"/>
      <c r="G216" s="126"/>
      <c r="H216" s="141">
        <f>Субсидии!B211</f>
        <v>2826</v>
      </c>
      <c r="I216" s="141">
        <f>Субсидии!C211</f>
        <v>2826</v>
      </c>
      <c r="J216" s="48">
        <f t="shared" si="17"/>
        <v>100</v>
      </c>
      <c r="K216" s="48">
        <f>'Субвенции '!B211</f>
        <v>115.2</v>
      </c>
      <c r="L216" s="48">
        <f>'Субвенции '!C211</f>
        <v>48.278199999999998</v>
      </c>
      <c r="M216" s="48">
        <f t="shared" si="111"/>
        <v>41.908159722222223</v>
      </c>
      <c r="N216" s="48"/>
      <c r="O216" s="48"/>
      <c r="P216" s="48"/>
    </row>
    <row r="217" spans="1:16" x14ac:dyDescent="0.25">
      <c r="A217" s="189" t="s">
        <v>575</v>
      </c>
      <c r="B217" s="142">
        <f t="shared" si="102"/>
        <v>9555.7395400000005</v>
      </c>
      <c r="C217" s="142">
        <f t="shared" si="103"/>
        <v>5279.6905800000004</v>
      </c>
      <c r="D217" s="142">
        <f t="shared" si="110"/>
        <v>55.251512014317626</v>
      </c>
      <c r="E217" s="48"/>
      <c r="F217" s="48"/>
      <c r="G217" s="126"/>
      <c r="H217" s="141">
        <f>Субсидии!B212</f>
        <v>9267.6395400000001</v>
      </c>
      <c r="I217" s="141">
        <f>Субсидии!C212</f>
        <v>5141.29324</v>
      </c>
      <c r="J217" s="48">
        <f t="shared" si="17"/>
        <v>55.475757530379731</v>
      </c>
      <c r="K217" s="48">
        <f>'Субвенции '!B212</f>
        <v>288.10000000000002</v>
      </c>
      <c r="L217" s="48">
        <f>'Субвенции '!C212</f>
        <v>138.39733999999999</v>
      </c>
      <c r="M217" s="48">
        <f t="shared" si="111"/>
        <v>48.037952099965281</v>
      </c>
      <c r="N217" s="48"/>
      <c r="O217" s="48"/>
      <c r="P217" s="48"/>
    </row>
    <row r="218" spans="1:16" s="59" customFormat="1" ht="31.5" x14ac:dyDescent="0.25">
      <c r="A218" s="25" t="s">
        <v>305</v>
      </c>
      <c r="B218" s="54">
        <f t="shared" si="102"/>
        <v>1409136.7407900002</v>
      </c>
      <c r="C218" s="54">
        <f t="shared" si="103"/>
        <v>802096.73689000006</v>
      </c>
      <c r="D218" s="54">
        <f t="shared" ref="D218" si="112">C218/B218*100</f>
        <v>56.921142829639294</v>
      </c>
      <c r="E218" s="54">
        <f t="shared" ref="E218:F218" si="113">SUM(E219:E226)</f>
        <v>215572.8</v>
      </c>
      <c r="F218" s="54">
        <f t="shared" si="113"/>
        <v>123750.13</v>
      </c>
      <c r="G218" s="55">
        <f t="shared" si="16"/>
        <v>57.405261702775121</v>
      </c>
      <c r="H218" s="54">
        <f>SUM(H219:H226)</f>
        <v>371564.97399000009</v>
      </c>
      <c r="I218" s="54">
        <f t="shared" ref="I218:O218" si="114">SUM(I219:I226)</f>
        <v>174754.13850000003</v>
      </c>
      <c r="J218" s="54">
        <f t="shared" si="17"/>
        <v>47.031919242394252</v>
      </c>
      <c r="K218" s="54">
        <f t="shared" si="114"/>
        <v>710480.36679999984</v>
      </c>
      <c r="L218" s="54">
        <f t="shared" si="114"/>
        <v>400108.08679000015</v>
      </c>
      <c r="M218" s="54">
        <f t="shared" si="18"/>
        <v>56.315150352723329</v>
      </c>
      <c r="N218" s="54">
        <f t="shared" si="114"/>
        <v>111518.6</v>
      </c>
      <c r="O218" s="54">
        <f t="shared" si="114"/>
        <v>103484.38159999999</v>
      </c>
      <c r="P218" s="54">
        <f t="shared" si="19"/>
        <v>92.795624765734132</v>
      </c>
    </row>
    <row r="219" spans="1:16" ht="31.5" x14ac:dyDescent="0.25">
      <c r="A219" s="186" t="s">
        <v>272</v>
      </c>
      <c r="B219" s="48">
        <f t="shared" si="102"/>
        <v>1223014.69319</v>
      </c>
      <c r="C219" s="48">
        <f t="shared" si="103"/>
        <v>705068.85697000008</v>
      </c>
      <c r="D219" s="48">
        <f t="shared" si="13"/>
        <v>57.650072472225403</v>
      </c>
      <c r="E219" s="52">
        <f>Дотации!B50</f>
        <v>215572.8</v>
      </c>
      <c r="F219" s="52">
        <f>Дотации!C50</f>
        <v>123750.13</v>
      </c>
      <c r="G219" s="52">
        <f t="shared" si="16"/>
        <v>57.405261702775121</v>
      </c>
      <c r="H219" s="48">
        <f>Субсидии!B214</f>
        <v>272460.02639000001</v>
      </c>
      <c r="I219" s="48">
        <f>Субсидии!C214</f>
        <v>163558.49146000002</v>
      </c>
      <c r="J219" s="48">
        <f t="shared" si="17"/>
        <v>60.030270725248315</v>
      </c>
      <c r="K219" s="48">
        <f>'Субвенции '!B214</f>
        <v>708463.26679999998</v>
      </c>
      <c r="L219" s="48">
        <f>'Субвенции '!C214</f>
        <v>399275.85391000012</v>
      </c>
      <c r="M219" s="48">
        <f t="shared" si="18"/>
        <v>56.358017785940653</v>
      </c>
      <c r="N219" s="48">
        <f>Иные!B92</f>
        <v>26518.6</v>
      </c>
      <c r="O219" s="48">
        <f>Иные!C92</f>
        <v>18484.381599999997</v>
      </c>
      <c r="P219" s="48">
        <f t="shared" si="19"/>
        <v>69.703459458644119</v>
      </c>
    </row>
    <row r="220" spans="1:16" x14ac:dyDescent="0.25">
      <c r="A220" s="189" t="s">
        <v>482</v>
      </c>
      <c r="B220" s="142">
        <f t="shared" si="102"/>
        <v>91891.077600000004</v>
      </c>
      <c r="C220" s="142">
        <f t="shared" si="103"/>
        <v>87097.895839999997</v>
      </c>
      <c r="D220" s="142">
        <f t="shared" ref="D220:D226" si="115">C220/B220*100</f>
        <v>94.783844215142807</v>
      </c>
      <c r="E220" s="48"/>
      <c r="F220" s="48"/>
      <c r="G220" s="126"/>
      <c r="H220" s="141">
        <f>Субсидии!B215</f>
        <v>6891.0776000000005</v>
      </c>
      <c r="I220" s="141">
        <f>Субсидии!C215</f>
        <v>2097.8958399999997</v>
      </c>
      <c r="J220" s="48">
        <f t="shared" ref="J220:J226" si="116">I220/H220*100</f>
        <v>30.443654269689251</v>
      </c>
      <c r="K220" s="48"/>
      <c r="L220" s="48"/>
      <c r="M220" s="48"/>
      <c r="N220" s="48">
        <f>Иные!B93</f>
        <v>85000</v>
      </c>
      <c r="O220" s="48">
        <f>Иные!C93</f>
        <v>85000</v>
      </c>
      <c r="P220" s="48">
        <f t="shared" si="19"/>
        <v>100</v>
      </c>
    </row>
    <row r="221" spans="1:16" x14ac:dyDescent="0.25">
      <c r="A221" s="189" t="s">
        <v>300</v>
      </c>
      <c r="B221" s="142">
        <f t="shared" si="102"/>
        <v>14412.1</v>
      </c>
      <c r="C221" s="142">
        <f t="shared" si="103"/>
        <v>140.93314999999998</v>
      </c>
      <c r="D221" s="142">
        <f t="shared" si="115"/>
        <v>0.97788073910117179</v>
      </c>
      <c r="E221" s="48"/>
      <c r="F221" s="48"/>
      <c r="G221" s="126"/>
      <c r="H221" s="141">
        <f>Субсидии!B216</f>
        <v>14124</v>
      </c>
      <c r="I221" s="141">
        <f>Субсидии!C216</f>
        <v>0</v>
      </c>
      <c r="J221" s="48">
        <f t="shared" si="116"/>
        <v>0</v>
      </c>
      <c r="K221" s="48">
        <f>'Субвенции '!B215</f>
        <v>288.10000000000002</v>
      </c>
      <c r="L221" s="48">
        <f>'Субвенции '!C215</f>
        <v>140.93314999999998</v>
      </c>
      <c r="M221" s="48">
        <f t="shared" ref="M221:M226" si="117">L221/K221*100</f>
        <v>48.918136063866704</v>
      </c>
      <c r="N221" s="48">
        <f>Иные!B94</f>
        <v>0</v>
      </c>
      <c r="O221" s="48">
        <f>Иные!C94</f>
        <v>0</v>
      </c>
      <c r="P221" s="48"/>
    </row>
    <row r="222" spans="1:16" x14ac:dyDescent="0.25">
      <c r="A222" s="189" t="s">
        <v>301</v>
      </c>
      <c r="B222" s="142">
        <f t="shared" si="102"/>
        <v>10776.1</v>
      </c>
      <c r="C222" s="142">
        <f t="shared" si="103"/>
        <v>110.05618</v>
      </c>
      <c r="D222" s="142">
        <f t="shared" si="115"/>
        <v>1.0212988001224932</v>
      </c>
      <c r="E222" s="48"/>
      <c r="F222" s="48"/>
      <c r="G222" s="126"/>
      <c r="H222" s="141">
        <f>Субсидии!B217</f>
        <v>10488</v>
      </c>
      <c r="I222" s="141">
        <f>Субсидии!C217</f>
        <v>0</v>
      </c>
      <c r="J222" s="48">
        <f t="shared" si="116"/>
        <v>0</v>
      </c>
      <c r="K222" s="48">
        <f>'Субвенции '!B216</f>
        <v>288.10000000000002</v>
      </c>
      <c r="L222" s="48">
        <f>'Субвенции '!C216</f>
        <v>110.05618</v>
      </c>
      <c r="M222" s="48">
        <f t="shared" si="117"/>
        <v>38.200687261367577</v>
      </c>
      <c r="N222" s="48">
        <f>Иные!B95</f>
        <v>0</v>
      </c>
      <c r="O222" s="48">
        <f>Иные!C95</f>
        <v>0</v>
      </c>
      <c r="P222" s="48"/>
    </row>
    <row r="223" spans="1:16" x14ac:dyDescent="0.25">
      <c r="A223" s="189" t="s">
        <v>302</v>
      </c>
      <c r="B223" s="142">
        <f t="shared" si="102"/>
        <v>9518.1</v>
      </c>
      <c r="C223" s="142">
        <f t="shared" si="103"/>
        <v>108.84389</v>
      </c>
      <c r="D223" s="142">
        <f t="shared" si="115"/>
        <v>1.1435464010674399</v>
      </c>
      <c r="E223" s="48"/>
      <c r="F223" s="48"/>
      <c r="G223" s="126"/>
      <c r="H223" s="141">
        <f>Субсидии!B218</f>
        <v>9230</v>
      </c>
      <c r="I223" s="141">
        <f>Субсидии!C218</f>
        <v>0</v>
      </c>
      <c r="J223" s="48">
        <f t="shared" si="116"/>
        <v>0</v>
      </c>
      <c r="K223" s="48">
        <f>'Субвенции '!B217</f>
        <v>288.10000000000002</v>
      </c>
      <c r="L223" s="48">
        <f>'Субвенции '!C217</f>
        <v>108.84389</v>
      </c>
      <c r="M223" s="48">
        <f t="shared" si="117"/>
        <v>37.779899340506766</v>
      </c>
      <c r="N223" s="48">
        <f>Иные!B96</f>
        <v>0</v>
      </c>
      <c r="O223" s="48">
        <f>Иные!C96</f>
        <v>0</v>
      </c>
      <c r="P223" s="48"/>
    </row>
    <row r="224" spans="1:16" x14ac:dyDescent="0.25">
      <c r="A224" s="189" t="s">
        <v>483</v>
      </c>
      <c r="B224" s="142">
        <f t="shared" si="102"/>
        <v>12153.1</v>
      </c>
      <c r="C224" s="142">
        <f t="shared" si="103"/>
        <v>102.52852</v>
      </c>
      <c r="D224" s="142">
        <f t="shared" si="115"/>
        <v>0.84364088175033525</v>
      </c>
      <c r="E224" s="48"/>
      <c r="F224" s="48"/>
      <c r="G224" s="126"/>
      <c r="H224" s="141">
        <f>Субсидии!B219</f>
        <v>11865</v>
      </c>
      <c r="I224" s="141">
        <f>Субсидии!C219</f>
        <v>0</v>
      </c>
      <c r="J224" s="48">
        <f t="shared" si="116"/>
        <v>0</v>
      </c>
      <c r="K224" s="48">
        <f>'Субвенции '!B218</f>
        <v>288.10000000000002</v>
      </c>
      <c r="L224" s="48">
        <f>'Субвенции '!C218</f>
        <v>102.52852</v>
      </c>
      <c r="M224" s="48">
        <f t="shared" si="117"/>
        <v>35.587823672335993</v>
      </c>
      <c r="N224" s="48"/>
      <c r="O224" s="48"/>
      <c r="P224" s="48"/>
    </row>
    <row r="225" spans="1:16" x14ac:dyDescent="0.25">
      <c r="A225" s="189" t="s">
        <v>303</v>
      </c>
      <c r="B225" s="142">
        <f t="shared" si="102"/>
        <v>25726.591999999997</v>
      </c>
      <c r="C225" s="142">
        <f t="shared" si="103"/>
        <v>1255.6189099999999</v>
      </c>
      <c r="D225" s="142">
        <f t="shared" si="115"/>
        <v>4.8806266683126935</v>
      </c>
      <c r="E225" s="48"/>
      <c r="F225" s="48"/>
      <c r="G225" s="126"/>
      <c r="H225" s="141">
        <f>Субсидии!B220</f>
        <v>25149.991999999998</v>
      </c>
      <c r="I225" s="141">
        <f>Субсидии!C220</f>
        <v>1000</v>
      </c>
      <c r="J225" s="48">
        <f t="shared" si="116"/>
        <v>3.9761444059306261</v>
      </c>
      <c r="K225" s="48">
        <f>'Субвенции '!B219</f>
        <v>576.6</v>
      </c>
      <c r="L225" s="48">
        <f>'Субвенции '!C219</f>
        <v>255.61891</v>
      </c>
      <c r="M225" s="48">
        <f t="shared" si="117"/>
        <v>44.332103711411726</v>
      </c>
      <c r="N225" s="48">
        <f>Иные!B97</f>
        <v>0</v>
      </c>
      <c r="O225" s="48">
        <f>Иные!C97</f>
        <v>0</v>
      </c>
      <c r="P225" s="48"/>
    </row>
    <row r="226" spans="1:16" x14ac:dyDescent="0.25">
      <c r="A226" s="189" t="s">
        <v>304</v>
      </c>
      <c r="B226" s="142">
        <f t="shared" si="102"/>
        <v>21644.977999999999</v>
      </c>
      <c r="C226" s="142">
        <f t="shared" si="103"/>
        <v>8212.0034300000007</v>
      </c>
      <c r="D226" s="142">
        <f t="shared" si="115"/>
        <v>37.939532347873026</v>
      </c>
      <c r="E226" s="48"/>
      <c r="F226" s="48"/>
      <c r="G226" s="126"/>
      <c r="H226" s="141">
        <f>Субсидии!B221</f>
        <v>21356.878000000001</v>
      </c>
      <c r="I226" s="141">
        <f>Субсидии!C221</f>
        <v>8097.7512000000006</v>
      </c>
      <c r="J226" s="48">
        <f t="shared" si="116"/>
        <v>37.91636211996903</v>
      </c>
      <c r="K226" s="48">
        <f>'Субвенции '!B220</f>
        <v>288.10000000000002</v>
      </c>
      <c r="L226" s="48">
        <f>'Субвенции '!C220</f>
        <v>114.25223</v>
      </c>
      <c r="M226" s="48">
        <f t="shared" si="117"/>
        <v>39.657143353002425</v>
      </c>
      <c r="N226" s="48">
        <f>Иные!B98</f>
        <v>0</v>
      </c>
      <c r="O226" s="48">
        <f>Иные!C98</f>
        <v>0</v>
      </c>
      <c r="P226" s="48"/>
    </row>
    <row r="227" spans="1:16" s="59" customFormat="1" ht="31.5" x14ac:dyDescent="0.25">
      <c r="A227" s="25" t="s">
        <v>307</v>
      </c>
      <c r="B227" s="54">
        <f t="shared" si="102"/>
        <v>391624.55773000006</v>
      </c>
      <c r="C227" s="54">
        <f t="shared" si="103"/>
        <v>209553.77640999999</v>
      </c>
      <c r="D227" s="54">
        <f t="shared" ref="D227" si="118">C227/B227*100</f>
        <v>53.508844701836558</v>
      </c>
      <c r="E227" s="54">
        <f t="shared" ref="E227:F227" si="119">SUM(E228:E233)</f>
        <v>90548.2</v>
      </c>
      <c r="F227" s="54">
        <f t="shared" si="119"/>
        <v>49801.38</v>
      </c>
      <c r="G227" s="55">
        <f t="shared" si="16"/>
        <v>54.999856430056035</v>
      </c>
      <c r="H227" s="54">
        <f>SUM(H228:H233)</f>
        <v>92067.455629999997</v>
      </c>
      <c r="I227" s="54">
        <f t="shared" ref="I227:O227" si="120">SUM(I228:I233)</f>
        <v>39760.838950000005</v>
      </c>
      <c r="J227" s="54">
        <f t="shared" si="17"/>
        <v>43.186638186017184</v>
      </c>
      <c r="K227" s="54">
        <f t="shared" si="120"/>
        <v>196092.60210000005</v>
      </c>
      <c r="L227" s="54">
        <f t="shared" si="120"/>
        <v>109959.18020999999</v>
      </c>
      <c r="M227" s="54">
        <f t="shared" si="18"/>
        <v>56.075129317690852</v>
      </c>
      <c r="N227" s="54">
        <f t="shared" si="120"/>
        <v>12916.300000000001</v>
      </c>
      <c r="O227" s="54">
        <f t="shared" si="120"/>
        <v>10032.37725</v>
      </c>
      <c r="P227" s="54">
        <f t="shared" si="19"/>
        <v>77.672222308246162</v>
      </c>
    </row>
    <row r="228" spans="1:16" ht="32.25" customHeight="1" x14ac:dyDescent="0.25">
      <c r="A228" s="186" t="s">
        <v>273</v>
      </c>
      <c r="B228" s="48">
        <f t="shared" si="102"/>
        <v>362833.31773000001</v>
      </c>
      <c r="C228" s="48">
        <f t="shared" si="103"/>
        <v>196696.49169</v>
      </c>
      <c r="D228" s="48">
        <f t="shared" si="13"/>
        <v>54.21125406029288</v>
      </c>
      <c r="E228" s="52">
        <f>Дотации!B52</f>
        <v>90548.2</v>
      </c>
      <c r="F228" s="52">
        <f>Дотации!C52</f>
        <v>49801.38</v>
      </c>
      <c r="G228" s="52">
        <f t="shared" si="16"/>
        <v>54.999856430056035</v>
      </c>
      <c r="H228" s="48">
        <f>Субсидии!B223</f>
        <v>65506.515629999994</v>
      </c>
      <c r="I228" s="48">
        <f>Субсидии!C223</f>
        <v>27644.809000000001</v>
      </c>
      <c r="J228" s="48">
        <f t="shared" si="17"/>
        <v>42.201617250024391</v>
      </c>
      <c r="K228" s="48">
        <f>'Субвенции '!B222</f>
        <v>194939.80210000003</v>
      </c>
      <c r="L228" s="48">
        <f>'Субвенции '!C222</f>
        <v>109496.17473999999</v>
      </c>
      <c r="M228" s="48">
        <f t="shared" si="18"/>
        <v>56.169224324866583</v>
      </c>
      <c r="N228" s="48">
        <f>Иные!B100</f>
        <v>11838.800000000001</v>
      </c>
      <c r="O228" s="48">
        <f>Иные!C100</f>
        <v>9754.1279500000001</v>
      </c>
      <c r="P228" s="48">
        <f t="shared" si="19"/>
        <v>82.391187873770988</v>
      </c>
    </row>
    <row r="229" spans="1:16" x14ac:dyDescent="0.25">
      <c r="A229" s="189" t="s">
        <v>484</v>
      </c>
      <c r="B229" s="142">
        <f t="shared" si="102"/>
        <v>4273.9931999999999</v>
      </c>
      <c r="C229" s="142">
        <f t="shared" si="103"/>
        <v>120.80836000000001</v>
      </c>
      <c r="D229" s="142">
        <f>C229/B229*100</f>
        <v>2.8265922369740788</v>
      </c>
      <c r="E229" s="48"/>
      <c r="F229" s="48"/>
      <c r="G229" s="126"/>
      <c r="H229" s="141">
        <f>Субсидии!B224</f>
        <v>3985.8932</v>
      </c>
      <c r="I229" s="141">
        <f>Субсидии!C224</f>
        <v>0</v>
      </c>
      <c r="J229" s="48">
        <f t="shared" si="17"/>
        <v>0</v>
      </c>
      <c r="K229" s="48">
        <f>'Субвенции '!B223</f>
        <v>288.10000000000002</v>
      </c>
      <c r="L229" s="48">
        <f>'Субвенции '!C223</f>
        <v>120.80836000000001</v>
      </c>
      <c r="M229" s="48">
        <f>L229/K229*100</f>
        <v>41.93278722665741</v>
      </c>
      <c r="N229" s="48"/>
      <c r="O229" s="48"/>
      <c r="P229" s="48"/>
    </row>
    <row r="230" spans="1:16" x14ac:dyDescent="0.25">
      <c r="A230" s="189" t="s">
        <v>408</v>
      </c>
      <c r="B230" s="142">
        <f t="shared" si="102"/>
        <v>0</v>
      </c>
      <c r="C230" s="142">
        <f t="shared" si="103"/>
        <v>0</v>
      </c>
      <c r="D230" s="142"/>
      <c r="E230" s="48"/>
      <c r="F230" s="48"/>
      <c r="G230" s="126"/>
      <c r="H230" s="141">
        <f>Субсидии!B225</f>
        <v>0</v>
      </c>
      <c r="I230" s="141">
        <f>Субсидии!C225</f>
        <v>0</v>
      </c>
      <c r="J230" s="48"/>
      <c r="K230" s="48">
        <f>'Субвенции '!B224</f>
        <v>0</v>
      </c>
      <c r="L230" s="48">
        <f>'Субвенции '!C224</f>
        <v>0</v>
      </c>
      <c r="M230" s="48"/>
      <c r="N230" s="48"/>
      <c r="O230" s="48"/>
      <c r="P230" s="48"/>
    </row>
    <row r="231" spans="1:16" x14ac:dyDescent="0.25">
      <c r="A231" s="189" t="s">
        <v>485</v>
      </c>
      <c r="B231" s="142">
        <f t="shared" si="102"/>
        <v>0</v>
      </c>
      <c r="C231" s="142">
        <f t="shared" si="103"/>
        <v>0</v>
      </c>
      <c r="D231" s="142"/>
      <c r="E231" s="48"/>
      <c r="F231" s="48"/>
      <c r="G231" s="126"/>
      <c r="H231" s="141">
        <f>Субсидии!B226</f>
        <v>0</v>
      </c>
      <c r="I231" s="141">
        <f>Субсидии!C226</f>
        <v>0</v>
      </c>
      <c r="J231" s="48"/>
      <c r="K231" s="48">
        <f>'Субвенции '!B225</f>
        <v>0</v>
      </c>
      <c r="L231" s="48">
        <f>'Субвенции '!C225</f>
        <v>0</v>
      </c>
      <c r="M231" s="48"/>
      <c r="N231" s="48"/>
      <c r="O231" s="48"/>
      <c r="P231" s="48"/>
    </row>
    <row r="232" spans="1:16" x14ac:dyDescent="0.25">
      <c r="A232" s="189" t="s">
        <v>306</v>
      </c>
      <c r="B232" s="142">
        <f t="shared" si="102"/>
        <v>12760.1468</v>
      </c>
      <c r="C232" s="142">
        <f t="shared" si="103"/>
        <v>10502.23517</v>
      </c>
      <c r="D232" s="142">
        <f>C232/B232*100</f>
        <v>82.3049713660034</v>
      </c>
      <c r="E232" s="48"/>
      <c r="F232" s="48"/>
      <c r="G232" s="126"/>
      <c r="H232" s="141">
        <f>Субсидии!B227</f>
        <v>11106.0468</v>
      </c>
      <c r="I232" s="141">
        <f>Субсидии!C227</f>
        <v>10000</v>
      </c>
      <c r="J232" s="48">
        <f t="shared" si="17"/>
        <v>90.041039625368768</v>
      </c>
      <c r="K232" s="48">
        <f>'Субвенции '!B226</f>
        <v>576.6</v>
      </c>
      <c r="L232" s="48">
        <f>'Субвенции '!C226</f>
        <v>223.98587000000001</v>
      </c>
      <c r="M232" s="48">
        <f>L232/K232*100</f>
        <v>38.845971210544569</v>
      </c>
      <c r="N232" s="48">
        <f>Иные!B101</f>
        <v>1077.5</v>
      </c>
      <c r="O232" s="48">
        <f>Иные!C101</f>
        <v>278.24930000000001</v>
      </c>
      <c r="P232" s="48">
        <f t="shared" si="19"/>
        <v>25.823600928074246</v>
      </c>
    </row>
    <row r="233" spans="1:16" x14ac:dyDescent="0.25">
      <c r="A233" s="189" t="s">
        <v>323</v>
      </c>
      <c r="B233" s="142">
        <f t="shared" si="102"/>
        <v>11757.1</v>
      </c>
      <c r="C233" s="142">
        <f t="shared" si="103"/>
        <v>2234.2411900000002</v>
      </c>
      <c r="D233" s="142">
        <f>C233/B233*100</f>
        <v>19.003335771576324</v>
      </c>
      <c r="E233" s="48"/>
      <c r="F233" s="48"/>
      <c r="G233" s="126"/>
      <c r="H233" s="141">
        <f>Субсидии!B228</f>
        <v>11469</v>
      </c>
      <c r="I233" s="141">
        <f>Субсидии!C228</f>
        <v>2116.0299500000001</v>
      </c>
      <c r="J233" s="48">
        <f t="shared" si="17"/>
        <v>18.449995204464209</v>
      </c>
      <c r="K233" s="48">
        <f>'Субвенции '!B227</f>
        <v>288.10000000000002</v>
      </c>
      <c r="L233" s="48">
        <f>'Субвенции '!C227</f>
        <v>118.21124</v>
      </c>
      <c r="M233" s="48">
        <f>L233/K233*100</f>
        <v>41.031322457480037</v>
      </c>
      <c r="N233" s="48"/>
      <c r="O233" s="48"/>
      <c r="P233" s="48"/>
    </row>
    <row r="234" spans="1:16" s="59" customFormat="1" ht="32.25" customHeight="1" x14ac:dyDescent="0.25">
      <c r="A234" s="25" t="s">
        <v>311</v>
      </c>
      <c r="B234" s="54">
        <f t="shared" si="102"/>
        <v>802469.60996000003</v>
      </c>
      <c r="C234" s="54">
        <f t="shared" si="103"/>
        <v>405109.70263000001</v>
      </c>
      <c r="D234" s="54">
        <f t="shared" ref="D234" si="121">C234/B234*100</f>
        <v>50.482871575684108</v>
      </c>
      <c r="E234" s="54">
        <f t="shared" ref="E234:F234" si="122">SUM(E235:E246)</f>
        <v>212814.9</v>
      </c>
      <c r="F234" s="54">
        <f t="shared" si="122"/>
        <v>117048.13</v>
      </c>
      <c r="G234" s="55">
        <f t="shared" si="16"/>
        <v>54.999969457025799</v>
      </c>
      <c r="H234" s="54">
        <f>SUM(H235:H246)</f>
        <v>217862.18515999999</v>
      </c>
      <c r="I234" s="54">
        <f t="shared" ref="I234:O234" si="123">SUM(I235:I246)</f>
        <v>78116.570829999997</v>
      </c>
      <c r="J234" s="54">
        <f t="shared" si="17"/>
        <v>35.855956724490973</v>
      </c>
      <c r="K234" s="54">
        <f t="shared" si="123"/>
        <v>348242.32480000012</v>
      </c>
      <c r="L234" s="54">
        <f t="shared" si="123"/>
        <v>194252.99710000004</v>
      </c>
      <c r="M234" s="54">
        <f t="shared" si="18"/>
        <v>55.780984465791725</v>
      </c>
      <c r="N234" s="54">
        <f t="shared" si="123"/>
        <v>23550.2</v>
      </c>
      <c r="O234" s="54">
        <f t="shared" si="123"/>
        <v>15692.004700000001</v>
      </c>
      <c r="P234" s="54">
        <f t="shared" si="19"/>
        <v>66.632150470059699</v>
      </c>
    </row>
    <row r="235" spans="1:16" ht="31.5" x14ac:dyDescent="0.25">
      <c r="A235" s="186" t="s">
        <v>291</v>
      </c>
      <c r="B235" s="48">
        <f t="shared" si="102"/>
        <v>685049.44068</v>
      </c>
      <c r="C235" s="48">
        <f t="shared" si="103"/>
        <v>362199.04136000003</v>
      </c>
      <c r="D235" s="48">
        <f t="shared" si="13"/>
        <v>52.871956365728977</v>
      </c>
      <c r="E235" s="52">
        <f>Дотации!B54</f>
        <v>212814.9</v>
      </c>
      <c r="F235" s="52">
        <f>Дотации!C54</f>
        <v>117048.13</v>
      </c>
      <c r="G235" s="52">
        <f t="shared" si="16"/>
        <v>54.999969457025799</v>
      </c>
      <c r="H235" s="48">
        <f>Субсидии!B230</f>
        <v>102112.71588000002</v>
      </c>
      <c r="I235" s="48">
        <f>Субсидии!C230</f>
        <v>35896.654040000001</v>
      </c>
      <c r="J235" s="48">
        <f t="shared" si="17"/>
        <v>35.153950936125071</v>
      </c>
      <c r="K235" s="48">
        <f>'Субвенции '!B229</f>
        <v>346571.62480000011</v>
      </c>
      <c r="L235" s="48">
        <f>'Субвенции '!C229</f>
        <v>193562.25262000004</v>
      </c>
      <c r="M235" s="48">
        <f t="shared" si="18"/>
        <v>55.85057713011016</v>
      </c>
      <c r="N235" s="48">
        <f>Иные!B103</f>
        <v>23550.2</v>
      </c>
      <c r="O235" s="48">
        <f>Иные!C103</f>
        <v>15692.004700000001</v>
      </c>
      <c r="P235" s="48">
        <f t="shared" si="19"/>
        <v>66.632150470059699</v>
      </c>
    </row>
    <row r="236" spans="1:16" x14ac:dyDescent="0.25">
      <c r="A236" s="189" t="s">
        <v>308</v>
      </c>
      <c r="B236" s="142">
        <f t="shared" si="102"/>
        <v>11196.514289999999</v>
      </c>
      <c r="C236" s="142">
        <f t="shared" si="103"/>
        <v>10000</v>
      </c>
      <c r="D236" s="142">
        <f t="shared" ref="D236:D246" si="124">C236/B236*100</f>
        <v>89.313510803369866</v>
      </c>
      <c r="E236" s="48"/>
      <c r="F236" s="48"/>
      <c r="G236" s="126"/>
      <c r="H236" s="141">
        <f>Субсидии!B231</f>
        <v>11196.514289999999</v>
      </c>
      <c r="I236" s="141">
        <f>Субсидии!C231</f>
        <v>10000</v>
      </c>
      <c r="J236" s="48">
        <f t="shared" ref="J236:J246" si="125">I236/H236*100</f>
        <v>89.313510803369866</v>
      </c>
      <c r="K236" s="48"/>
      <c r="L236" s="48"/>
      <c r="M236" s="48"/>
      <c r="N236" s="48">
        <f>Иные!B104</f>
        <v>0</v>
      </c>
      <c r="O236" s="48">
        <f>Иные!C104</f>
        <v>0</v>
      </c>
      <c r="P236" s="48"/>
    </row>
    <row r="237" spans="1:16" x14ac:dyDescent="0.25">
      <c r="A237" s="189" t="s">
        <v>486</v>
      </c>
      <c r="B237" s="142">
        <f t="shared" si="102"/>
        <v>9847.31</v>
      </c>
      <c r="C237" s="142">
        <f t="shared" si="103"/>
        <v>4850.3428199999998</v>
      </c>
      <c r="D237" s="142">
        <f t="shared" si="124"/>
        <v>49.255510591217302</v>
      </c>
      <c r="E237" s="48"/>
      <c r="F237" s="48"/>
      <c r="G237" s="126"/>
      <c r="H237" s="141">
        <f>Субсидии!B232</f>
        <v>9559.2099999999991</v>
      </c>
      <c r="I237" s="141">
        <f>Субсидии!C232</f>
        <v>4722</v>
      </c>
      <c r="J237" s="48">
        <f t="shared" si="125"/>
        <v>49.397387441012391</v>
      </c>
      <c r="K237" s="48">
        <f>'Субвенции '!B230</f>
        <v>288.10000000000002</v>
      </c>
      <c r="L237" s="48">
        <f>'Субвенции '!C230</f>
        <v>128.34282000000002</v>
      </c>
      <c r="M237" s="48">
        <f t="shared" ref="M237:M245" si="126">L237/K237*100</f>
        <v>44.548011107254425</v>
      </c>
      <c r="N237" s="48"/>
      <c r="O237" s="48"/>
      <c r="P237" s="48"/>
    </row>
    <row r="238" spans="1:16" x14ac:dyDescent="0.25">
      <c r="A238" s="189" t="s">
        <v>487</v>
      </c>
      <c r="B238" s="142">
        <f t="shared" si="102"/>
        <v>2933.16</v>
      </c>
      <c r="C238" s="142">
        <f t="shared" si="103"/>
        <v>37.898290000000003</v>
      </c>
      <c r="D238" s="142">
        <f t="shared" si="124"/>
        <v>1.2920635082982179</v>
      </c>
      <c r="E238" s="48"/>
      <c r="F238" s="48"/>
      <c r="G238" s="126"/>
      <c r="H238" s="141">
        <f>Субсидии!B233</f>
        <v>2817.96</v>
      </c>
      <c r="I238" s="141">
        <f>Субсидии!C233</f>
        <v>0</v>
      </c>
      <c r="J238" s="48">
        <f t="shared" si="125"/>
        <v>0</v>
      </c>
      <c r="K238" s="48">
        <f>'Субвенции '!B231</f>
        <v>115.2</v>
      </c>
      <c r="L238" s="48">
        <f>'Субвенции '!C231</f>
        <v>37.898290000000003</v>
      </c>
      <c r="M238" s="48">
        <f t="shared" si="126"/>
        <v>32.89782118055556</v>
      </c>
      <c r="N238" s="48"/>
      <c r="O238" s="48"/>
      <c r="P238" s="48"/>
    </row>
    <row r="239" spans="1:16" x14ac:dyDescent="0.25">
      <c r="A239" s="189" t="s">
        <v>488</v>
      </c>
      <c r="B239" s="142">
        <f t="shared" si="102"/>
        <v>7190.47</v>
      </c>
      <c r="C239" s="142">
        <f t="shared" si="103"/>
        <v>45.386859999999999</v>
      </c>
      <c r="D239" s="142">
        <f t="shared" si="124"/>
        <v>0.63120853017952916</v>
      </c>
      <c r="E239" s="48"/>
      <c r="F239" s="48"/>
      <c r="G239" s="126"/>
      <c r="H239" s="141">
        <f>Субсидии!B234</f>
        <v>7075.27</v>
      </c>
      <c r="I239" s="141">
        <f>Субсидии!C234</f>
        <v>0</v>
      </c>
      <c r="J239" s="48">
        <f t="shared" si="125"/>
        <v>0</v>
      </c>
      <c r="K239" s="48">
        <f>'Субвенции '!B232</f>
        <v>115.2</v>
      </c>
      <c r="L239" s="48">
        <f>'Субвенции '!C232</f>
        <v>45.386859999999999</v>
      </c>
      <c r="M239" s="48">
        <f t="shared" si="126"/>
        <v>39.398315972222221</v>
      </c>
      <c r="N239" s="48"/>
      <c r="O239" s="48"/>
      <c r="P239" s="48"/>
    </row>
    <row r="240" spans="1:16" x14ac:dyDescent="0.25">
      <c r="A240" s="189" t="s">
        <v>489</v>
      </c>
      <c r="B240" s="142">
        <f t="shared" si="102"/>
        <v>5611.44</v>
      </c>
      <c r="C240" s="142">
        <f t="shared" si="103"/>
        <v>2759.56288</v>
      </c>
      <c r="D240" s="142">
        <f t="shared" si="124"/>
        <v>49.177446074447914</v>
      </c>
      <c r="E240" s="48"/>
      <c r="F240" s="48"/>
      <c r="G240" s="126"/>
      <c r="H240" s="141">
        <f>Субсидии!B235</f>
        <v>5496.24</v>
      </c>
      <c r="I240" s="141">
        <f>Субсидии!C235</f>
        <v>2715</v>
      </c>
      <c r="J240" s="48">
        <f t="shared" si="125"/>
        <v>49.397406226802325</v>
      </c>
      <c r="K240" s="48">
        <f>'Субвенции '!B233</f>
        <v>115.2</v>
      </c>
      <c r="L240" s="48">
        <f>'Субвенции '!C233</f>
        <v>44.56288</v>
      </c>
      <c r="M240" s="48">
        <f t="shared" si="126"/>
        <v>38.683055555555555</v>
      </c>
      <c r="N240" s="48"/>
      <c r="O240" s="48"/>
      <c r="P240" s="48"/>
    </row>
    <row r="241" spans="1:16" x14ac:dyDescent="0.25">
      <c r="A241" s="189" t="s">
        <v>490</v>
      </c>
      <c r="B241" s="142">
        <f t="shared" si="102"/>
        <v>36473.074989999994</v>
      </c>
      <c r="C241" s="142">
        <f t="shared" si="103"/>
        <v>9094.2253899999996</v>
      </c>
      <c r="D241" s="142">
        <f t="shared" si="124"/>
        <v>24.934079159745671</v>
      </c>
      <c r="E241" s="48"/>
      <c r="F241" s="48"/>
      <c r="G241" s="126"/>
      <c r="H241" s="141">
        <f>Субсидии!B236</f>
        <v>36357.874989999997</v>
      </c>
      <c r="I241" s="141">
        <f>Субсидии!C236</f>
        <v>9041.9167899999993</v>
      </c>
      <c r="J241" s="48">
        <f t="shared" si="125"/>
        <v>24.869211395019434</v>
      </c>
      <c r="K241" s="48">
        <f>'Субвенции '!B234</f>
        <v>115.2</v>
      </c>
      <c r="L241" s="48">
        <f>'Субвенции '!C234</f>
        <v>52.308599999999998</v>
      </c>
      <c r="M241" s="48">
        <f t="shared" si="126"/>
        <v>45.406770833333333</v>
      </c>
      <c r="N241" s="48"/>
      <c r="O241" s="48"/>
      <c r="P241" s="48"/>
    </row>
    <row r="242" spans="1:16" x14ac:dyDescent="0.25">
      <c r="A242" s="189" t="s">
        <v>309</v>
      </c>
      <c r="B242" s="142">
        <f t="shared" si="102"/>
        <v>18062.149999999998</v>
      </c>
      <c r="C242" s="142">
        <f t="shared" si="103"/>
        <v>8654.7491399999999</v>
      </c>
      <c r="D242" s="142">
        <f t="shared" si="124"/>
        <v>47.91649465872004</v>
      </c>
      <c r="E242" s="48"/>
      <c r="F242" s="48"/>
      <c r="G242" s="126"/>
      <c r="H242" s="141">
        <f>Субсидии!B237</f>
        <v>17774.05</v>
      </c>
      <c r="I242" s="141">
        <f>Субсидии!C237</f>
        <v>8538</v>
      </c>
      <c r="J242" s="48">
        <f t="shared" si="125"/>
        <v>48.036322616398628</v>
      </c>
      <c r="K242" s="48">
        <f>'Субвенции '!B235</f>
        <v>288.10000000000002</v>
      </c>
      <c r="L242" s="48">
        <f>'Субвенции '!C235</f>
        <v>116.74914</v>
      </c>
      <c r="M242" s="48">
        <f t="shared" si="126"/>
        <v>40.523825060742794</v>
      </c>
      <c r="N242" s="48">
        <f>Иные!B105</f>
        <v>0</v>
      </c>
      <c r="O242" s="48">
        <f>Иные!C105</f>
        <v>0</v>
      </c>
      <c r="P242" s="48"/>
    </row>
    <row r="243" spans="1:16" x14ac:dyDescent="0.25">
      <c r="A243" s="189" t="s">
        <v>491</v>
      </c>
      <c r="B243" s="142">
        <f t="shared" si="102"/>
        <v>6996.13</v>
      </c>
      <c r="C243" s="142">
        <f t="shared" si="103"/>
        <v>47.916940000000004</v>
      </c>
      <c r="D243" s="142">
        <f t="shared" si="124"/>
        <v>0.68490636966437168</v>
      </c>
      <c r="E243" s="48"/>
      <c r="F243" s="48"/>
      <c r="G243" s="126"/>
      <c r="H243" s="141">
        <f>Субсидии!B238</f>
        <v>6880.93</v>
      </c>
      <c r="I243" s="141">
        <f>Субсидии!C238</f>
        <v>0</v>
      </c>
      <c r="J243" s="48">
        <f t="shared" si="125"/>
        <v>0</v>
      </c>
      <c r="K243" s="48">
        <f>'Субвенции '!B236</f>
        <v>115.2</v>
      </c>
      <c r="L243" s="48">
        <f>'Субвенции '!C236</f>
        <v>47.916940000000004</v>
      </c>
      <c r="M243" s="48">
        <f t="shared" si="126"/>
        <v>41.594565972222227</v>
      </c>
      <c r="N243" s="48"/>
      <c r="O243" s="48"/>
      <c r="P243" s="48"/>
    </row>
    <row r="244" spans="1:16" x14ac:dyDescent="0.25">
      <c r="A244" s="189" t="s">
        <v>310</v>
      </c>
      <c r="B244" s="142">
        <f t="shared" si="102"/>
        <v>4864.4399999999996</v>
      </c>
      <c r="C244" s="142">
        <f t="shared" si="103"/>
        <v>2398.40427</v>
      </c>
      <c r="D244" s="142">
        <f t="shared" si="124"/>
        <v>49.304838172533735</v>
      </c>
      <c r="E244" s="48"/>
      <c r="F244" s="48"/>
      <c r="G244" s="126"/>
      <c r="H244" s="141">
        <f>Субсидии!B239</f>
        <v>4749.24</v>
      </c>
      <c r="I244" s="141">
        <f>Субсидии!C239</f>
        <v>2346</v>
      </c>
      <c r="J244" s="48">
        <f t="shared" si="125"/>
        <v>49.39737726457286</v>
      </c>
      <c r="K244" s="48">
        <f>'Субвенции '!B237</f>
        <v>115.2</v>
      </c>
      <c r="L244" s="48">
        <f>'Субвенции '!C237</f>
        <v>52.404269999999997</v>
      </c>
      <c r="M244" s="48">
        <f t="shared" si="126"/>
        <v>45.489817708333327</v>
      </c>
      <c r="N244" s="48">
        <f>Иные!B106</f>
        <v>0</v>
      </c>
      <c r="O244" s="48">
        <f>Иные!C106</f>
        <v>0</v>
      </c>
      <c r="P244" s="48"/>
    </row>
    <row r="245" spans="1:16" x14ac:dyDescent="0.25">
      <c r="A245" s="189" t="s">
        <v>494</v>
      </c>
      <c r="B245" s="142">
        <f t="shared" si="102"/>
        <v>3631.58</v>
      </c>
      <c r="C245" s="142">
        <f t="shared" si="103"/>
        <v>48.422849999999997</v>
      </c>
      <c r="D245" s="142">
        <f t="shared" si="124"/>
        <v>1.3333824395992928</v>
      </c>
      <c r="E245" s="48"/>
      <c r="F245" s="48"/>
      <c r="G245" s="126"/>
      <c r="H245" s="141">
        <f>Субсидии!B240</f>
        <v>3516.38</v>
      </c>
      <c r="I245" s="141">
        <f>Субсидии!C240</f>
        <v>0</v>
      </c>
      <c r="J245" s="48">
        <f t="shared" si="125"/>
        <v>0</v>
      </c>
      <c r="K245" s="48">
        <f>'Субвенции '!B238</f>
        <v>115.2</v>
      </c>
      <c r="L245" s="48">
        <f>'Субвенции '!C238</f>
        <v>48.422849999999997</v>
      </c>
      <c r="M245" s="48">
        <f t="shared" si="126"/>
        <v>42.033723958333333</v>
      </c>
      <c r="N245" s="48"/>
      <c r="O245" s="48"/>
      <c r="P245" s="48"/>
    </row>
    <row r="246" spans="1:16" x14ac:dyDescent="0.25">
      <c r="A246" s="189" t="s">
        <v>493</v>
      </c>
      <c r="B246" s="142">
        <f t="shared" si="102"/>
        <v>10613.9</v>
      </c>
      <c r="C246" s="142">
        <f t="shared" si="103"/>
        <v>4973.7518300000002</v>
      </c>
      <c r="D246" s="142">
        <f t="shared" si="124"/>
        <v>46.860737617652326</v>
      </c>
      <c r="E246" s="48"/>
      <c r="F246" s="48"/>
      <c r="G246" s="126"/>
      <c r="H246" s="141">
        <f>Субсидии!B241</f>
        <v>10325.799999999999</v>
      </c>
      <c r="I246" s="141">
        <f>Субсидии!C241</f>
        <v>4857</v>
      </c>
      <c r="J246" s="48">
        <f t="shared" si="125"/>
        <v>47.037517674175369</v>
      </c>
      <c r="K246" s="48">
        <f>'Субвенции '!B239</f>
        <v>288.10000000000002</v>
      </c>
      <c r="L246" s="48">
        <f>'Субвенции '!C239</f>
        <v>116.75183</v>
      </c>
      <c r="M246" s="48">
        <f>L246/K246*100</f>
        <v>40.524758764317944</v>
      </c>
      <c r="N246" s="48"/>
      <c r="O246" s="48"/>
      <c r="P246" s="48"/>
    </row>
    <row r="247" spans="1:16" s="59" customFormat="1" ht="31.5" x14ac:dyDescent="0.25">
      <c r="A247" s="25" t="s">
        <v>292</v>
      </c>
      <c r="B247" s="54">
        <f t="shared" si="102"/>
        <v>592319.08744000015</v>
      </c>
      <c r="C247" s="54">
        <f t="shared" si="103"/>
        <v>279978.23037</v>
      </c>
      <c r="D247" s="54">
        <f t="shared" ref="D247" si="127">C247/B247*100</f>
        <v>47.268142510832192</v>
      </c>
      <c r="E247" s="54">
        <f t="shared" ref="E247:F247" si="128">SUM(E248:E259)</f>
        <v>135068.70000000001</v>
      </c>
      <c r="F247" s="54">
        <f t="shared" si="128"/>
        <v>74287.8</v>
      </c>
      <c r="G247" s="55">
        <f t="shared" si="16"/>
        <v>55.00001110545967</v>
      </c>
      <c r="H247" s="54">
        <f>SUM(H248:H259)</f>
        <v>171595.31624000001</v>
      </c>
      <c r="I247" s="54">
        <f t="shared" ref="I247:O247" si="129">SUM(I248:I259)</f>
        <v>62964.668130000005</v>
      </c>
      <c r="J247" s="54">
        <f t="shared" si="17"/>
        <v>36.693698586699838</v>
      </c>
      <c r="K247" s="54">
        <f t="shared" si="129"/>
        <v>274617.27120000013</v>
      </c>
      <c r="L247" s="54">
        <f t="shared" si="129"/>
        <v>137916.67438999997</v>
      </c>
      <c r="M247" s="54">
        <f t="shared" si="18"/>
        <v>50.221413164344305</v>
      </c>
      <c r="N247" s="54">
        <f t="shared" si="129"/>
        <v>11037.800000000001</v>
      </c>
      <c r="O247" s="54">
        <f t="shared" si="129"/>
        <v>4809.0878499999999</v>
      </c>
      <c r="P247" s="54">
        <f t="shared" si="19"/>
        <v>43.569260631647602</v>
      </c>
    </row>
    <row r="248" spans="1:16" ht="31.5" x14ac:dyDescent="0.25">
      <c r="A248" s="186" t="s">
        <v>290</v>
      </c>
      <c r="B248" s="48">
        <f t="shared" si="102"/>
        <v>518113.02858000004</v>
      </c>
      <c r="C248" s="48">
        <f t="shared" si="103"/>
        <v>265287.11660000001</v>
      </c>
      <c r="D248" s="48">
        <f t="shared" si="13"/>
        <v>51.202556578643907</v>
      </c>
      <c r="E248" s="52">
        <f>Дотации!B56</f>
        <v>135068.70000000001</v>
      </c>
      <c r="F248" s="52">
        <f>Дотации!C56</f>
        <v>74287.8</v>
      </c>
      <c r="G248" s="52">
        <f t="shared" si="16"/>
        <v>55.00001110545967</v>
      </c>
      <c r="H248" s="48">
        <f>Субсидии!B243</f>
        <v>99117.857380000016</v>
      </c>
      <c r="I248" s="48">
        <f>Субсидии!C243</f>
        <v>48947.592129999997</v>
      </c>
      <c r="J248" s="48">
        <f t="shared" si="17"/>
        <v>49.383222583538853</v>
      </c>
      <c r="K248" s="48">
        <f>'Субвенции '!B241</f>
        <v>272888.67120000004</v>
      </c>
      <c r="L248" s="48">
        <f>'Субвенции '!C241</f>
        <v>137242.63662</v>
      </c>
      <c r="M248" s="48">
        <f t="shared" si="18"/>
        <v>50.292537252092416</v>
      </c>
      <c r="N248" s="48">
        <f>Иные!B108</f>
        <v>11037.800000000001</v>
      </c>
      <c r="O248" s="48">
        <f>Иные!C108</f>
        <v>4809.0878499999999</v>
      </c>
      <c r="P248" s="48">
        <f t="shared" si="19"/>
        <v>43.569260631647602</v>
      </c>
    </row>
    <row r="249" spans="1:16" x14ac:dyDescent="0.25">
      <c r="A249" s="189" t="s">
        <v>495</v>
      </c>
      <c r="B249" s="142">
        <f t="shared" si="102"/>
        <v>4512.1899999999996</v>
      </c>
      <c r="C249" s="142">
        <f t="shared" si="103"/>
        <v>695.899</v>
      </c>
      <c r="D249" s="142">
        <f t="shared" ref="D249:D259" si="130">C249/B249*100</f>
        <v>15.422643993271562</v>
      </c>
      <c r="E249" s="48"/>
      <c r="F249" s="48"/>
      <c r="G249" s="126"/>
      <c r="H249" s="141">
        <f>Субсидии!B244</f>
        <v>4396.99</v>
      </c>
      <c r="I249" s="141">
        <f>Субсидии!C244</f>
        <v>651.6</v>
      </c>
      <c r="J249" s="48">
        <f t="shared" si="17"/>
        <v>14.819228608661836</v>
      </c>
      <c r="K249" s="48">
        <f>'Субвенции '!B242</f>
        <v>115.2</v>
      </c>
      <c r="L249" s="48">
        <f>'Субвенции '!C242</f>
        <v>44.298999999999999</v>
      </c>
      <c r="M249" s="48">
        <f t="shared" ref="M249:M259" si="131">L249/K249*100</f>
        <v>38.45399305555555</v>
      </c>
      <c r="N249" s="48"/>
      <c r="O249" s="48"/>
      <c r="P249" s="48"/>
    </row>
    <row r="250" spans="1:16" x14ac:dyDescent="0.25">
      <c r="A250" s="189" t="s">
        <v>338</v>
      </c>
      <c r="B250" s="142">
        <f t="shared" si="102"/>
        <v>2763.1099999999997</v>
      </c>
      <c r="C250" s="142">
        <f t="shared" si="103"/>
        <v>1036.57</v>
      </c>
      <c r="D250" s="142">
        <f t="shared" si="130"/>
        <v>37.514612158039313</v>
      </c>
      <c r="E250" s="48"/>
      <c r="F250" s="48"/>
      <c r="G250" s="126"/>
      <c r="H250" s="141">
        <f>Субсидии!B245</f>
        <v>2647.91</v>
      </c>
      <c r="I250" s="141">
        <f>Субсидии!C245</f>
        <v>992.3</v>
      </c>
      <c r="J250" s="48">
        <f t="shared" si="17"/>
        <v>37.474838646328614</v>
      </c>
      <c r="K250" s="48">
        <f>'Субвенции '!B243</f>
        <v>115.2</v>
      </c>
      <c r="L250" s="48">
        <f>'Субвенции '!C243</f>
        <v>44.27</v>
      </c>
      <c r="M250" s="48">
        <f t="shared" si="131"/>
        <v>38.428819444444443</v>
      </c>
      <c r="N250" s="48">
        <f>Иные!B109</f>
        <v>0</v>
      </c>
      <c r="O250" s="48">
        <f>Иные!C109</f>
        <v>0</v>
      </c>
      <c r="P250" s="48"/>
    </row>
    <row r="251" spans="1:16" x14ac:dyDescent="0.25">
      <c r="A251" s="189" t="s">
        <v>496</v>
      </c>
      <c r="B251" s="142">
        <f t="shared" si="102"/>
        <v>5973.32</v>
      </c>
      <c r="C251" s="142">
        <f t="shared" si="103"/>
        <v>723.04808000000003</v>
      </c>
      <c r="D251" s="142">
        <f t="shared" si="130"/>
        <v>12.104626572827172</v>
      </c>
      <c r="E251" s="48"/>
      <c r="F251" s="48"/>
      <c r="G251" s="126"/>
      <c r="H251" s="141">
        <f>Субсидии!B246</f>
        <v>5858.12</v>
      </c>
      <c r="I251" s="141">
        <f>Субсидии!C246</f>
        <v>677.7</v>
      </c>
      <c r="J251" s="48">
        <f t="shared" si="17"/>
        <v>11.568557830839929</v>
      </c>
      <c r="K251" s="48">
        <f>'Субвенции '!B244</f>
        <v>115.2</v>
      </c>
      <c r="L251" s="48">
        <f>'Субвенции '!C244</f>
        <v>45.348080000000003</v>
      </c>
      <c r="M251" s="48">
        <f t="shared" si="131"/>
        <v>39.364652777777778</v>
      </c>
      <c r="N251" s="48"/>
      <c r="O251" s="48"/>
      <c r="P251" s="48"/>
    </row>
    <row r="252" spans="1:16" x14ac:dyDescent="0.25">
      <c r="A252" s="189" t="s">
        <v>302</v>
      </c>
      <c r="B252" s="142">
        <f t="shared" si="102"/>
        <v>21381.78225</v>
      </c>
      <c r="C252" s="142">
        <f t="shared" si="103"/>
        <v>4812.0065000000004</v>
      </c>
      <c r="D252" s="142">
        <f t="shared" si="130"/>
        <v>22.505170260070347</v>
      </c>
      <c r="E252" s="48"/>
      <c r="F252" s="48"/>
      <c r="G252" s="126"/>
      <c r="H252" s="141">
        <f>Субсидии!B247</f>
        <v>21266.582249999999</v>
      </c>
      <c r="I252" s="141">
        <f>Субсидии!C247</f>
        <v>4765.8</v>
      </c>
      <c r="J252" s="48">
        <f t="shared" si="17"/>
        <v>22.409806822626614</v>
      </c>
      <c r="K252" s="48">
        <f>'Субвенции '!B245</f>
        <v>115.2</v>
      </c>
      <c r="L252" s="48">
        <f>'Субвенции '!C245</f>
        <v>46.206499999999998</v>
      </c>
      <c r="M252" s="48">
        <f t="shared" si="131"/>
        <v>40.109809027777779</v>
      </c>
      <c r="N252" s="48"/>
      <c r="O252" s="48"/>
      <c r="P252" s="48"/>
    </row>
    <row r="253" spans="1:16" x14ac:dyDescent="0.25">
      <c r="A253" s="189" t="s">
        <v>449</v>
      </c>
      <c r="B253" s="142">
        <f t="shared" si="102"/>
        <v>4421.0999999999995</v>
      </c>
      <c r="C253" s="142">
        <f t="shared" si="103"/>
        <v>686.89700000000005</v>
      </c>
      <c r="D253" s="142">
        <f t="shared" si="130"/>
        <v>15.536789486779313</v>
      </c>
      <c r="E253" s="48"/>
      <c r="F253" s="48"/>
      <c r="G253" s="126"/>
      <c r="H253" s="141">
        <f>Субсидии!B248</f>
        <v>4305.8999999999996</v>
      </c>
      <c r="I253" s="141">
        <f>Субсидии!C248</f>
        <v>638.1</v>
      </c>
      <c r="J253" s="48">
        <f t="shared" si="17"/>
        <v>14.819201560649342</v>
      </c>
      <c r="K253" s="48">
        <f>'Субвенции '!B246</f>
        <v>115.2</v>
      </c>
      <c r="L253" s="48">
        <f>'Субвенции '!C246</f>
        <v>48.796999999999997</v>
      </c>
      <c r="M253" s="48">
        <f t="shared" si="131"/>
        <v>42.358506944444443</v>
      </c>
      <c r="N253" s="48"/>
      <c r="O253" s="48"/>
      <c r="P253" s="48"/>
    </row>
    <row r="254" spans="1:16" x14ac:dyDescent="0.25">
      <c r="A254" s="189" t="s">
        <v>288</v>
      </c>
      <c r="B254" s="142">
        <f t="shared" si="102"/>
        <v>11974.48661</v>
      </c>
      <c r="C254" s="142">
        <f t="shared" si="103"/>
        <v>626.46</v>
      </c>
      <c r="D254" s="142">
        <f t="shared" si="130"/>
        <v>5.2316230365720875</v>
      </c>
      <c r="E254" s="48"/>
      <c r="F254" s="48"/>
      <c r="G254" s="126"/>
      <c r="H254" s="141">
        <f>Субсидии!B249</f>
        <v>11397.88661</v>
      </c>
      <c r="I254" s="141">
        <f>Субсидии!C249</f>
        <v>402.976</v>
      </c>
      <c r="J254" s="48">
        <f t="shared" si="17"/>
        <v>3.5355326280088342</v>
      </c>
      <c r="K254" s="48">
        <f>'Субвенции '!B247</f>
        <v>576.6</v>
      </c>
      <c r="L254" s="48">
        <f>'Субвенции '!C247</f>
        <v>223.48400000000001</v>
      </c>
      <c r="M254" s="48">
        <f t="shared" si="131"/>
        <v>38.758931668400969</v>
      </c>
      <c r="N254" s="48">
        <f>Иные!B110</f>
        <v>0</v>
      </c>
      <c r="O254" s="48">
        <f>Иные!C110</f>
        <v>0</v>
      </c>
      <c r="P254" s="48"/>
    </row>
    <row r="255" spans="1:16" x14ac:dyDescent="0.25">
      <c r="A255" s="189" t="s">
        <v>497</v>
      </c>
      <c r="B255" s="142">
        <f t="shared" si="102"/>
        <v>3856.29</v>
      </c>
      <c r="C255" s="142">
        <f t="shared" si="103"/>
        <v>1204.2649999999999</v>
      </c>
      <c r="D255" s="142">
        <f t="shared" si="130"/>
        <v>31.228590173456865</v>
      </c>
      <c r="E255" s="48"/>
      <c r="F255" s="48"/>
      <c r="G255" s="126"/>
      <c r="H255" s="141">
        <f>Субсидии!B250</f>
        <v>3741.09</v>
      </c>
      <c r="I255" s="141">
        <f>Субсидии!C250</f>
        <v>1154.3</v>
      </c>
      <c r="J255" s="48">
        <f t="shared" si="17"/>
        <v>30.854643967399873</v>
      </c>
      <c r="K255" s="48">
        <f>'Субвенции '!B248</f>
        <v>115.2</v>
      </c>
      <c r="L255" s="48">
        <f>'Субвенции '!C248</f>
        <v>49.965000000000003</v>
      </c>
      <c r="M255" s="48">
        <f t="shared" si="131"/>
        <v>43.372395833333336</v>
      </c>
      <c r="N255" s="48"/>
      <c r="O255" s="48"/>
      <c r="P255" s="48"/>
    </row>
    <row r="256" spans="1:16" x14ac:dyDescent="0.25">
      <c r="A256" s="189" t="s">
        <v>498</v>
      </c>
      <c r="B256" s="142">
        <f t="shared" si="102"/>
        <v>3097.14</v>
      </c>
      <c r="C256" s="142">
        <f t="shared" si="103"/>
        <v>480.72718999999995</v>
      </c>
      <c r="D256" s="142">
        <f t="shared" si="130"/>
        <v>15.521648682332732</v>
      </c>
      <c r="E256" s="48"/>
      <c r="F256" s="48"/>
      <c r="G256" s="126"/>
      <c r="H256" s="141">
        <f>Субсидии!B251</f>
        <v>2981.94</v>
      </c>
      <c r="I256" s="141">
        <f>Субсидии!C251</f>
        <v>441.9</v>
      </c>
      <c r="J256" s="48">
        <f t="shared" si="17"/>
        <v>14.81921165415803</v>
      </c>
      <c r="K256" s="48">
        <f>'Субвенции '!B249</f>
        <v>115.2</v>
      </c>
      <c r="L256" s="48">
        <f>'Субвенции '!C249</f>
        <v>38.827190000000002</v>
      </c>
      <c r="M256" s="48">
        <f t="shared" si="131"/>
        <v>33.704157986111113</v>
      </c>
      <c r="N256" s="48"/>
      <c r="O256" s="48"/>
      <c r="P256" s="48"/>
    </row>
    <row r="257" spans="1:16" x14ac:dyDescent="0.25">
      <c r="A257" s="189" t="s">
        <v>287</v>
      </c>
      <c r="B257" s="142">
        <f t="shared" si="102"/>
        <v>8131.45</v>
      </c>
      <c r="C257" s="142">
        <f t="shared" si="103"/>
        <v>1039.6990000000001</v>
      </c>
      <c r="D257" s="142">
        <f t="shared" si="130"/>
        <v>12.786145152463584</v>
      </c>
      <c r="E257" s="48"/>
      <c r="F257" s="48"/>
      <c r="G257" s="126"/>
      <c r="H257" s="141">
        <f>Субсидии!B252</f>
        <v>8016.25</v>
      </c>
      <c r="I257" s="141">
        <f>Субсидии!C252</f>
        <v>995.4</v>
      </c>
      <c r="J257" s="48">
        <f t="shared" si="17"/>
        <v>12.417277405270543</v>
      </c>
      <c r="K257" s="48">
        <f>'Субвенции '!B250</f>
        <v>115.2</v>
      </c>
      <c r="L257" s="48">
        <f>'Субвенции '!C250</f>
        <v>44.298999999999999</v>
      </c>
      <c r="M257" s="48">
        <f t="shared" si="131"/>
        <v>38.45399305555555</v>
      </c>
      <c r="N257" s="48">
        <f>Иные!B111</f>
        <v>0</v>
      </c>
      <c r="O257" s="48">
        <f>Иные!C111</f>
        <v>0</v>
      </c>
      <c r="P257" s="48"/>
    </row>
    <row r="258" spans="1:16" x14ac:dyDescent="0.25">
      <c r="A258" s="189" t="s">
        <v>499</v>
      </c>
      <c r="B258" s="142">
        <f t="shared" si="102"/>
        <v>5155.95</v>
      </c>
      <c r="C258" s="142">
        <f t="shared" si="103"/>
        <v>791.30200000000002</v>
      </c>
      <c r="D258" s="142">
        <f t="shared" si="130"/>
        <v>15.347355967377496</v>
      </c>
      <c r="E258" s="48"/>
      <c r="F258" s="48"/>
      <c r="G258" s="126"/>
      <c r="H258" s="141">
        <f>Субсидии!B253</f>
        <v>5040.75</v>
      </c>
      <c r="I258" s="141">
        <f>Субсидии!C253</f>
        <v>747</v>
      </c>
      <c r="J258" s="48">
        <f t="shared" si="17"/>
        <v>14.819223329861627</v>
      </c>
      <c r="K258" s="48">
        <f>'Субвенции '!B251</f>
        <v>115.2</v>
      </c>
      <c r="L258" s="48">
        <f>'Субвенции '!C251</f>
        <v>44.302</v>
      </c>
      <c r="M258" s="48">
        <f t="shared" si="131"/>
        <v>38.456597222222221</v>
      </c>
      <c r="N258" s="48"/>
      <c r="O258" s="48"/>
      <c r="P258" s="48"/>
    </row>
    <row r="259" spans="1:16" x14ac:dyDescent="0.25">
      <c r="A259" s="189" t="s">
        <v>500</v>
      </c>
      <c r="B259" s="142">
        <f t="shared" si="102"/>
        <v>2939.24</v>
      </c>
      <c r="C259" s="142">
        <f t="shared" si="103"/>
        <v>2594.2399999999998</v>
      </c>
      <c r="D259" s="142">
        <f t="shared" si="130"/>
        <v>88.262271879805667</v>
      </c>
      <c r="E259" s="48"/>
      <c r="F259" s="48"/>
      <c r="G259" s="126"/>
      <c r="H259" s="141">
        <f>Субсидии!B254</f>
        <v>2824.04</v>
      </c>
      <c r="I259" s="141">
        <f>Субсидии!C254</f>
        <v>2550</v>
      </c>
      <c r="J259" s="48">
        <f t="shared" si="17"/>
        <v>90.296171442330845</v>
      </c>
      <c r="K259" s="48">
        <f>'Субвенции '!B252</f>
        <v>115.2</v>
      </c>
      <c r="L259" s="48">
        <f>'Субвенции '!C252</f>
        <v>44.24</v>
      </c>
      <c r="M259" s="48">
        <f t="shared" si="131"/>
        <v>38.402777777777779</v>
      </c>
      <c r="N259" s="48"/>
      <c r="O259" s="48"/>
      <c r="P259" s="48"/>
    </row>
    <row r="260" spans="1:16" s="59" customFormat="1" ht="31.5" x14ac:dyDescent="0.25">
      <c r="A260" s="25" t="s">
        <v>325</v>
      </c>
      <c r="B260" s="54">
        <f t="shared" si="102"/>
        <v>511427.20113000018</v>
      </c>
      <c r="C260" s="54">
        <f t="shared" si="103"/>
        <v>207960.48934000006</v>
      </c>
      <c r="D260" s="54">
        <f t="shared" ref="D260" si="132">C260/B260*100</f>
        <v>40.662774463405668</v>
      </c>
      <c r="E260" s="54">
        <f t="shared" ref="E260:F260" si="133">SUM(E261:E273)</f>
        <v>33946.699999999997</v>
      </c>
      <c r="F260" s="54">
        <f t="shared" si="133"/>
        <v>18670.580000000002</v>
      </c>
      <c r="G260" s="55">
        <f t="shared" si="16"/>
        <v>54.999690691584171</v>
      </c>
      <c r="H260" s="54">
        <f>SUM(H261:H273)</f>
        <v>217100.07683000003</v>
      </c>
      <c r="I260" s="54">
        <f t="shared" ref="I260:O260" si="134">SUM(I261:I273)</f>
        <v>48474.226370000004</v>
      </c>
      <c r="J260" s="54">
        <f t="shared" si="17"/>
        <v>22.328055833880562</v>
      </c>
      <c r="K260" s="54">
        <f t="shared" si="134"/>
        <v>248404.9243000001</v>
      </c>
      <c r="L260" s="54">
        <f t="shared" si="134"/>
        <v>135133.71313000005</v>
      </c>
      <c r="M260" s="54">
        <f t="shared" si="18"/>
        <v>54.400577408360171</v>
      </c>
      <c r="N260" s="54">
        <f t="shared" si="134"/>
        <v>11975.5</v>
      </c>
      <c r="O260" s="54">
        <f t="shared" si="134"/>
        <v>5681.9698399999997</v>
      </c>
      <c r="P260" s="54">
        <f t="shared" si="19"/>
        <v>47.446618846812235</v>
      </c>
    </row>
    <row r="261" spans="1:16" ht="31.5" x14ac:dyDescent="0.25">
      <c r="A261" s="186" t="s">
        <v>286</v>
      </c>
      <c r="B261" s="48">
        <f t="shared" si="102"/>
        <v>345977.32818999997</v>
      </c>
      <c r="C261" s="48">
        <f t="shared" si="103"/>
        <v>179607.17185000001</v>
      </c>
      <c r="D261" s="48">
        <f t="shared" si="13"/>
        <v>51.912988862485619</v>
      </c>
      <c r="E261" s="52">
        <f>Дотации!B58</f>
        <v>33946.699999999997</v>
      </c>
      <c r="F261" s="52">
        <f>Дотации!C58</f>
        <v>18670.580000000002</v>
      </c>
      <c r="G261" s="52">
        <f t="shared" si="16"/>
        <v>54.999690691584171</v>
      </c>
      <c r="H261" s="48">
        <f>Субсидии!B256</f>
        <v>53205.50389</v>
      </c>
      <c r="I261" s="48">
        <f>Субсидии!C256</f>
        <v>20759.424869999999</v>
      </c>
      <c r="J261" s="48">
        <f t="shared" si="17"/>
        <v>39.017438708820769</v>
      </c>
      <c r="K261" s="48">
        <f>'Субвенции '!B254</f>
        <v>246849.62429999997</v>
      </c>
      <c r="L261" s="48">
        <f>'Субвенции '!C254</f>
        <v>134495.19714</v>
      </c>
      <c r="M261" s="48">
        <f t="shared" si="18"/>
        <v>54.484667546646136</v>
      </c>
      <c r="N261" s="48">
        <f>Иные!B113</f>
        <v>11975.5</v>
      </c>
      <c r="O261" s="48">
        <f>Иные!C113</f>
        <v>5681.9698399999997</v>
      </c>
      <c r="P261" s="48">
        <f t="shared" si="19"/>
        <v>47.446618846812235</v>
      </c>
    </row>
    <row r="262" spans="1:16" x14ac:dyDescent="0.25">
      <c r="A262" s="189" t="s">
        <v>314</v>
      </c>
      <c r="B262" s="142">
        <f t="shared" si="102"/>
        <v>4396.8</v>
      </c>
      <c r="C262" s="142">
        <f t="shared" si="103"/>
        <v>644.89544999999998</v>
      </c>
      <c r="D262" s="142">
        <f t="shared" ref="D262:D264" si="135">C262/B262*100</f>
        <v>14.667381959606987</v>
      </c>
      <c r="E262" s="48"/>
      <c r="F262" s="48"/>
      <c r="G262" s="126"/>
      <c r="H262" s="141">
        <f>Субсидии!B257</f>
        <v>4281.6000000000004</v>
      </c>
      <c r="I262" s="141">
        <f>Субсидии!C257</f>
        <v>600</v>
      </c>
      <c r="J262" s="48">
        <f t="shared" si="17"/>
        <v>14.013452914798204</v>
      </c>
      <c r="K262" s="48">
        <f>'Субвенции '!B255</f>
        <v>115.2</v>
      </c>
      <c r="L262" s="48">
        <f>'Субвенции '!C255</f>
        <v>44.895449999999997</v>
      </c>
      <c r="M262" s="48">
        <f t="shared" ref="M262:M273" si="136">L262/K262*100</f>
        <v>38.971744791666666</v>
      </c>
      <c r="N262" s="48">
        <f>Иные!B114</f>
        <v>0</v>
      </c>
      <c r="O262" s="48">
        <f>Иные!C114</f>
        <v>0</v>
      </c>
      <c r="P262" s="48"/>
    </row>
    <row r="263" spans="1:16" x14ac:dyDescent="0.25">
      <c r="A263" s="189" t="s">
        <v>315</v>
      </c>
      <c r="B263" s="142">
        <f t="shared" ref="B263:B326" si="137">E263+H263+K263+N263</f>
        <v>4062.7799999999997</v>
      </c>
      <c r="C263" s="142">
        <f t="shared" ref="C263:C326" si="138">F263+I263+L263+O263</f>
        <v>44.895449999999997</v>
      </c>
      <c r="D263" s="142">
        <f t="shared" si="135"/>
        <v>1.1050426062942125</v>
      </c>
      <c r="E263" s="48"/>
      <c r="F263" s="48"/>
      <c r="G263" s="126"/>
      <c r="H263" s="141">
        <f>Субсидии!B258</f>
        <v>3947.58</v>
      </c>
      <c r="I263" s="141">
        <f>Субсидии!C258</f>
        <v>0</v>
      </c>
      <c r="J263" s="48">
        <f t="shared" si="17"/>
        <v>0</v>
      </c>
      <c r="K263" s="48">
        <f>'Субвенции '!B256</f>
        <v>115.2</v>
      </c>
      <c r="L263" s="48">
        <f>'Субвенции '!C256</f>
        <v>44.895449999999997</v>
      </c>
      <c r="M263" s="48">
        <f t="shared" si="136"/>
        <v>38.971744791666666</v>
      </c>
      <c r="N263" s="48">
        <f>Иные!B115</f>
        <v>0</v>
      </c>
      <c r="O263" s="48">
        <f>Иные!C115</f>
        <v>0</v>
      </c>
      <c r="P263" s="48"/>
    </row>
    <row r="264" spans="1:16" x14ac:dyDescent="0.25">
      <c r="A264" s="189" t="s">
        <v>316</v>
      </c>
      <c r="B264" s="142">
        <f t="shared" si="137"/>
        <v>3170.0199999999995</v>
      </c>
      <c r="C264" s="142">
        <f t="shared" si="138"/>
        <v>48.412019999999998</v>
      </c>
      <c r="D264" s="142">
        <f t="shared" si="135"/>
        <v>1.5271834247102543</v>
      </c>
      <c r="E264" s="48"/>
      <c r="F264" s="48"/>
      <c r="G264" s="126"/>
      <c r="H264" s="141">
        <f>Субсидии!B259</f>
        <v>3054.8199999999997</v>
      </c>
      <c r="I264" s="141">
        <f>Субсидии!C259</f>
        <v>0</v>
      </c>
      <c r="J264" s="48">
        <f t="shared" si="17"/>
        <v>0</v>
      </c>
      <c r="K264" s="48">
        <f>'Субвенции '!B257</f>
        <v>115.2</v>
      </c>
      <c r="L264" s="48">
        <f>'Субвенции '!C257</f>
        <v>48.412019999999998</v>
      </c>
      <c r="M264" s="48">
        <f t="shared" si="136"/>
        <v>42.024322916666662</v>
      </c>
      <c r="N264" s="48">
        <f>Иные!B116</f>
        <v>0</v>
      </c>
      <c r="O264" s="48">
        <f>Иные!C116</f>
        <v>0</v>
      </c>
      <c r="P264" s="48"/>
    </row>
    <row r="265" spans="1:16" x14ac:dyDescent="0.25">
      <c r="A265" s="189" t="s">
        <v>317</v>
      </c>
      <c r="B265" s="142">
        <f t="shared" si="137"/>
        <v>81700.983260000008</v>
      </c>
      <c r="C265" s="142">
        <f t="shared" si="138"/>
        <v>21894.01395</v>
      </c>
      <c r="D265" s="142">
        <f t="shared" ref="D265:D273" si="139">C265/B265*100</f>
        <v>26.797736179411558</v>
      </c>
      <c r="E265" s="48"/>
      <c r="F265" s="48"/>
      <c r="G265" s="126"/>
      <c r="H265" s="141">
        <f>Субсидии!B260</f>
        <v>81585.783260000011</v>
      </c>
      <c r="I265" s="141">
        <f>Субсидии!C260</f>
        <v>21849.1185</v>
      </c>
      <c r="J265" s="48">
        <f t="shared" si="17"/>
        <v>26.780546348829642</v>
      </c>
      <c r="K265" s="48">
        <f>'Субвенции '!B258</f>
        <v>115.2</v>
      </c>
      <c r="L265" s="48">
        <f>'Субвенции '!C258</f>
        <v>44.895449999999997</v>
      </c>
      <c r="M265" s="48">
        <f t="shared" si="136"/>
        <v>38.971744791666666</v>
      </c>
      <c r="N265" s="48">
        <f>Иные!B117</f>
        <v>0</v>
      </c>
      <c r="O265" s="48">
        <f>Иные!C117</f>
        <v>0</v>
      </c>
      <c r="P265" s="48"/>
    </row>
    <row r="266" spans="1:16" x14ac:dyDescent="0.25">
      <c r="A266" s="189" t="s">
        <v>318</v>
      </c>
      <c r="B266" s="142">
        <f t="shared" si="137"/>
        <v>7111.44</v>
      </c>
      <c r="C266" s="142">
        <f t="shared" si="138"/>
        <v>1014.25407</v>
      </c>
      <c r="D266" s="142">
        <f t="shared" si="139"/>
        <v>14.262288228544431</v>
      </c>
      <c r="E266" s="48"/>
      <c r="F266" s="48"/>
      <c r="G266" s="126"/>
      <c r="H266" s="141">
        <f>Субсидии!B261</f>
        <v>6996.24</v>
      </c>
      <c r="I266" s="141">
        <f>Субсидии!C261</f>
        <v>960</v>
      </c>
      <c r="J266" s="48">
        <f t="shared" si="17"/>
        <v>13.721656203903812</v>
      </c>
      <c r="K266" s="48">
        <f>'Субвенции '!B259</f>
        <v>115.2</v>
      </c>
      <c r="L266" s="48">
        <f>'Субвенции '!C259</f>
        <v>54.254069999999999</v>
      </c>
      <c r="M266" s="48">
        <f t="shared" si="136"/>
        <v>47.095546874999997</v>
      </c>
      <c r="N266" s="48">
        <f>Иные!B118</f>
        <v>0</v>
      </c>
      <c r="O266" s="48">
        <f>Иные!C118</f>
        <v>0</v>
      </c>
      <c r="P266" s="48"/>
    </row>
    <row r="267" spans="1:16" x14ac:dyDescent="0.25">
      <c r="A267" s="189" t="s">
        <v>319</v>
      </c>
      <c r="B267" s="142">
        <f t="shared" si="137"/>
        <v>3904.87</v>
      </c>
      <c r="C267" s="142">
        <f t="shared" si="138"/>
        <v>1089.8839400000002</v>
      </c>
      <c r="D267" s="142">
        <f t="shared" si="139"/>
        <v>27.910889222944686</v>
      </c>
      <c r="E267" s="48"/>
      <c r="F267" s="48"/>
      <c r="G267" s="126"/>
      <c r="H267" s="141">
        <f>Субсидии!B262</f>
        <v>3789.67</v>
      </c>
      <c r="I267" s="141">
        <f>Субсидии!C262</f>
        <v>1042.6500000000001</v>
      </c>
      <c r="J267" s="48">
        <f t="shared" si="17"/>
        <v>27.512949676357046</v>
      </c>
      <c r="K267" s="48">
        <f>'Субвенции '!B260</f>
        <v>115.2</v>
      </c>
      <c r="L267" s="48">
        <f>'Субвенции '!C260</f>
        <v>47.233940000000004</v>
      </c>
      <c r="M267" s="48">
        <f t="shared" si="136"/>
        <v>41.001684027777777</v>
      </c>
      <c r="N267" s="48">
        <f>Иные!B119</f>
        <v>0</v>
      </c>
      <c r="O267" s="48">
        <f>Иные!C119</f>
        <v>0</v>
      </c>
      <c r="P267" s="48"/>
    </row>
    <row r="268" spans="1:16" x14ac:dyDescent="0.25">
      <c r="A268" s="189" t="s">
        <v>223</v>
      </c>
      <c r="B268" s="142">
        <f t="shared" si="137"/>
        <v>4172.09</v>
      </c>
      <c r="C268" s="142">
        <f t="shared" si="138"/>
        <v>328.89544999999998</v>
      </c>
      <c r="D268" s="142">
        <f t="shared" si="139"/>
        <v>7.883229987847816</v>
      </c>
      <c r="E268" s="48"/>
      <c r="F268" s="48"/>
      <c r="G268" s="126"/>
      <c r="H268" s="141">
        <f>Субсидии!B263</f>
        <v>4056.89</v>
      </c>
      <c r="I268" s="141">
        <f>Субсидии!C263</f>
        <v>284</v>
      </c>
      <c r="J268" s="48">
        <f t="shared" si="17"/>
        <v>7.0004362947972467</v>
      </c>
      <c r="K268" s="48">
        <f>'Субвенции '!B261</f>
        <v>115.2</v>
      </c>
      <c r="L268" s="48">
        <f>'Субвенции '!C261</f>
        <v>44.895449999999997</v>
      </c>
      <c r="M268" s="48">
        <f t="shared" si="136"/>
        <v>38.971744791666666</v>
      </c>
      <c r="N268" s="48">
        <f>Иные!B120</f>
        <v>0</v>
      </c>
      <c r="O268" s="48">
        <f>Иные!C120</f>
        <v>0</v>
      </c>
      <c r="P268" s="48"/>
    </row>
    <row r="269" spans="1:16" x14ac:dyDescent="0.25">
      <c r="A269" s="189" t="s">
        <v>320</v>
      </c>
      <c r="B269" s="142">
        <f t="shared" si="137"/>
        <v>3622.7268399999994</v>
      </c>
      <c r="C269" s="142">
        <f t="shared" si="138"/>
        <v>44.895449999999997</v>
      </c>
      <c r="D269" s="142">
        <f t="shared" si="139"/>
        <v>1.2392722935743066</v>
      </c>
      <c r="E269" s="48"/>
      <c r="F269" s="48"/>
      <c r="G269" s="126"/>
      <c r="H269" s="141">
        <f>Субсидии!B264</f>
        <v>3507.5268399999995</v>
      </c>
      <c r="I269" s="141">
        <f>Субсидии!C264</f>
        <v>0</v>
      </c>
      <c r="J269" s="48">
        <f t="shared" si="17"/>
        <v>0</v>
      </c>
      <c r="K269" s="48">
        <f>'Субвенции '!B262</f>
        <v>115.2</v>
      </c>
      <c r="L269" s="48">
        <f>'Субвенции '!C262</f>
        <v>44.895449999999997</v>
      </c>
      <c r="M269" s="48">
        <f t="shared" si="136"/>
        <v>38.971744791666666</v>
      </c>
      <c r="N269" s="48">
        <f>Иные!B121</f>
        <v>0</v>
      </c>
      <c r="O269" s="48">
        <f>Иные!C121</f>
        <v>0</v>
      </c>
      <c r="P269" s="48"/>
    </row>
    <row r="270" spans="1:16" x14ac:dyDescent="0.25">
      <c r="A270" s="189" t="s">
        <v>321</v>
      </c>
      <c r="B270" s="142">
        <f t="shared" si="137"/>
        <v>39608.551999999996</v>
      </c>
      <c r="C270" s="142">
        <f t="shared" si="138"/>
        <v>3100.4389000000001</v>
      </c>
      <c r="D270" s="142">
        <f t="shared" si="139"/>
        <v>7.8277006945368779</v>
      </c>
      <c r="E270" s="48"/>
      <c r="F270" s="48"/>
      <c r="G270" s="126"/>
      <c r="H270" s="141">
        <f>Субсидии!B265</f>
        <v>39320.451999999997</v>
      </c>
      <c r="I270" s="141">
        <f>Субсидии!C265</f>
        <v>2979.0329999999999</v>
      </c>
      <c r="J270" s="48">
        <f t="shared" si="17"/>
        <v>7.5762938839055067</v>
      </c>
      <c r="K270" s="48">
        <f>'Субвенции '!B263</f>
        <v>288.10000000000002</v>
      </c>
      <c r="L270" s="48">
        <f>'Субвенции '!C263</f>
        <v>121.40589999999999</v>
      </c>
      <c r="M270" s="48">
        <f t="shared" si="136"/>
        <v>42.140194376952437</v>
      </c>
      <c r="N270" s="48">
        <f>Иные!B122</f>
        <v>0</v>
      </c>
      <c r="O270" s="48">
        <f>Иные!C122</f>
        <v>0</v>
      </c>
      <c r="P270" s="48"/>
    </row>
    <row r="271" spans="1:16" ht="20.25" customHeight="1" x14ac:dyDescent="0.25">
      <c r="A271" s="189" t="s">
        <v>322</v>
      </c>
      <c r="B271" s="142">
        <f t="shared" si="137"/>
        <v>5411.03</v>
      </c>
      <c r="C271" s="142">
        <f t="shared" si="138"/>
        <v>49.810449999999996</v>
      </c>
      <c r="D271" s="142">
        <f t="shared" si="139"/>
        <v>0.92053546182519785</v>
      </c>
      <c r="E271" s="48"/>
      <c r="F271" s="48"/>
      <c r="G271" s="126"/>
      <c r="H271" s="141">
        <f>Субсидии!B266</f>
        <v>5295.83</v>
      </c>
      <c r="I271" s="141">
        <f>Субсидии!C266</f>
        <v>0</v>
      </c>
      <c r="J271" s="48">
        <f t="shared" si="17"/>
        <v>0</v>
      </c>
      <c r="K271" s="48">
        <f>'Субвенции '!B264</f>
        <v>115.2</v>
      </c>
      <c r="L271" s="48">
        <f>'Субвенции '!C264</f>
        <v>49.810449999999996</v>
      </c>
      <c r="M271" s="48">
        <f t="shared" si="136"/>
        <v>43.238237847222216</v>
      </c>
      <c r="N271" s="48">
        <f>Иные!B123</f>
        <v>0</v>
      </c>
      <c r="O271" s="48">
        <f>Иные!C123</f>
        <v>0</v>
      </c>
      <c r="P271" s="48"/>
    </row>
    <row r="272" spans="1:16" x14ac:dyDescent="0.25">
      <c r="A272" s="189" t="s">
        <v>323</v>
      </c>
      <c r="B272" s="142">
        <f t="shared" si="137"/>
        <v>2623.43</v>
      </c>
      <c r="C272" s="142">
        <f t="shared" si="138"/>
        <v>48.027910000000006</v>
      </c>
      <c r="D272" s="142">
        <f t="shared" si="139"/>
        <v>1.8307296173330336</v>
      </c>
      <c r="E272" s="48"/>
      <c r="F272" s="48"/>
      <c r="G272" s="126"/>
      <c r="H272" s="141">
        <f>Субсидии!B267</f>
        <v>2508.23</v>
      </c>
      <c r="I272" s="141">
        <f>Субсидии!C267</f>
        <v>0</v>
      </c>
      <c r="J272" s="48">
        <f t="shared" si="17"/>
        <v>0</v>
      </c>
      <c r="K272" s="48">
        <f>'Субвенции '!B265</f>
        <v>115.2</v>
      </c>
      <c r="L272" s="48">
        <f>'Субвенции '!C265</f>
        <v>48.027910000000006</v>
      </c>
      <c r="M272" s="48">
        <f t="shared" si="136"/>
        <v>41.690894097222227</v>
      </c>
      <c r="N272" s="48">
        <f>Иные!B124</f>
        <v>0</v>
      </c>
      <c r="O272" s="48">
        <f>Иные!C124</f>
        <v>0</v>
      </c>
      <c r="P272" s="48"/>
    </row>
    <row r="273" spans="1:16" x14ac:dyDescent="0.25">
      <c r="A273" s="189" t="s">
        <v>324</v>
      </c>
      <c r="B273" s="142">
        <f t="shared" si="137"/>
        <v>5665.1508399999993</v>
      </c>
      <c r="C273" s="142">
        <f t="shared" si="138"/>
        <v>44.894449999999999</v>
      </c>
      <c r="D273" s="142">
        <f t="shared" si="139"/>
        <v>0.7924669839859021</v>
      </c>
      <c r="E273" s="48"/>
      <c r="F273" s="48"/>
      <c r="G273" s="126"/>
      <c r="H273" s="141">
        <f>Субсидии!B268</f>
        <v>5549.9508399999995</v>
      </c>
      <c r="I273" s="141">
        <f>Субсидии!C268</f>
        <v>0</v>
      </c>
      <c r="J273" s="48">
        <f t="shared" si="17"/>
        <v>0</v>
      </c>
      <c r="K273" s="48">
        <f>'Субвенции '!B266</f>
        <v>115.2</v>
      </c>
      <c r="L273" s="48">
        <f>'Субвенции '!C266</f>
        <v>44.894449999999999</v>
      </c>
      <c r="M273" s="48">
        <f t="shared" si="136"/>
        <v>38.970876736111109</v>
      </c>
      <c r="N273" s="48">
        <f>Иные!B125</f>
        <v>0</v>
      </c>
      <c r="O273" s="48">
        <f>Иные!C125</f>
        <v>0</v>
      </c>
      <c r="P273" s="48"/>
    </row>
    <row r="274" spans="1:16" s="59" customFormat="1" ht="31.5" x14ac:dyDescent="0.25">
      <c r="A274" s="25" t="s">
        <v>313</v>
      </c>
      <c r="B274" s="54">
        <f t="shared" si="137"/>
        <v>832958.58660000004</v>
      </c>
      <c r="C274" s="54">
        <f t="shared" si="138"/>
        <v>493510.30703999999</v>
      </c>
      <c r="D274" s="54">
        <f t="shared" ref="D274" si="140">C274/B274*100</f>
        <v>59.247880384357153</v>
      </c>
      <c r="E274" s="54">
        <f t="shared" ref="E274:F274" si="141">SUM(E275:E281)</f>
        <v>191913.60000000001</v>
      </c>
      <c r="F274" s="54">
        <f t="shared" si="141"/>
        <v>111947.35</v>
      </c>
      <c r="G274" s="55">
        <f t="shared" si="16"/>
        <v>58.332160930752174</v>
      </c>
      <c r="H274" s="54">
        <f>SUM(H275:H281)</f>
        <v>153427.258</v>
      </c>
      <c r="I274" s="54">
        <f t="shared" ref="I274:O274" si="142">SUM(I275:I281)</f>
        <v>73188.64883999998</v>
      </c>
      <c r="J274" s="54">
        <f t="shared" si="17"/>
        <v>47.702507229843071</v>
      </c>
      <c r="K274" s="54">
        <f t="shared" si="142"/>
        <v>380298.42859999998</v>
      </c>
      <c r="L274" s="54">
        <f t="shared" si="142"/>
        <v>211687.51606999998</v>
      </c>
      <c r="M274" s="54">
        <f t="shared" si="18"/>
        <v>55.663526365146801</v>
      </c>
      <c r="N274" s="54">
        <f t="shared" si="142"/>
        <v>107319.3</v>
      </c>
      <c r="O274" s="54">
        <f t="shared" si="142"/>
        <v>96686.792130000002</v>
      </c>
      <c r="P274" s="54">
        <f t="shared" si="19"/>
        <v>90.09264142609949</v>
      </c>
    </row>
    <row r="275" spans="1:16" ht="31.5" x14ac:dyDescent="0.25">
      <c r="A275" s="186" t="s">
        <v>285</v>
      </c>
      <c r="B275" s="48">
        <f t="shared" si="137"/>
        <v>679661.18492000015</v>
      </c>
      <c r="C275" s="48">
        <f t="shared" si="138"/>
        <v>373615.61814999999</v>
      </c>
      <c r="D275" s="48">
        <f t="shared" si="13"/>
        <v>54.97086290045776</v>
      </c>
      <c r="E275" s="52">
        <f>Дотации!B60</f>
        <v>191913.60000000001</v>
      </c>
      <c r="F275" s="52">
        <f>Дотации!C60</f>
        <v>111947.35</v>
      </c>
      <c r="G275" s="52">
        <f t="shared" si="16"/>
        <v>58.332160930752174</v>
      </c>
      <c r="H275" s="48">
        <f>Субсидии!B270</f>
        <v>92405.356320000006</v>
      </c>
      <c r="I275" s="48">
        <f>Субсидии!C270</f>
        <v>44115.494019999991</v>
      </c>
      <c r="J275" s="48">
        <f t="shared" si="17"/>
        <v>47.741273641354631</v>
      </c>
      <c r="K275" s="48">
        <f>'Субвенции '!B268</f>
        <v>378857.9286000001</v>
      </c>
      <c r="L275" s="48">
        <f>'Субвенции '!C268</f>
        <v>211105.83021000001</v>
      </c>
      <c r="M275" s="48">
        <f t="shared" si="18"/>
        <v>55.721634489768455</v>
      </c>
      <c r="N275" s="48">
        <f>Иные!B127</f>
        <v>16484.3</v>
      </c>
      <c r="O275" s="48">
        <f>Иные!C127</f>
        <v>6446.9439200000006</v>
      </c>
      <c r="P275" s="48">
        <f t="shared" si="19"/>
        <v>39.109600771643329</v>
      </c>
    </row>
    <row r="276" spans="1:16" x14ac:dyDescent="0.25">
      <c r="A276" s="189" t="s">
        <v>312</v>
      </c>
      <c r="B276" s="142">
        <f t="shared" si="137"/>
        <v>112300.86408</v>
      </c>
      <c r="C276" s="142">
        <f t="shared" si="138"/>
        <v>111526.57315</v>
      </c>
      <c r="D276" s="142">
        <f t="shared" ref="D276:D281" si="143">C276/B276*100</f>
        <v>99.310520950712871</v>
      </c>
      <c r="E276" s="48"/>
      <c r="F276" s="48"/>
      <c r="G276" s="126"/>
      <c r="H276" s="141">
        <f>Субсидии!B271</f>
        <v>21465.864079999999</v>
      </c>
      <c r="I276" s="141">
        <f>Субсидии!C271</f>
        <v>21286.72494</v>
      </c>
      <c r="J276" s="48">
        <f t="shared" ref="J276:J281" si="144">I276/H276*100</f>
        <v>99.16546969955472</v>
      </c>
      <c r="K276" s="48"/>
      <c r="L276" s="48"/>
      <c r="M276" s="48"/>
      <c r="N276" s="48">
        <f>Иные!B128</f>
        <v>90835</v>
      </c>
      <c r="O276" s="48">
        <f>Иные!C128</f>
        <v>90239.848209999996</v>
      </c>
      <c r="P276" s="48">
        <f t="shared" si="19"/>
        <v>99.344799042219407</v>
      </c>
    </row>
    <row r="277" spans="1:16" x14ac:dyDescent="0.25">
      <c r="A277" s="189" t="s">
        <v>501</v>
      </c>
      <c r="B277" s="142">
        <f t="shared" si="137"/>
        <v>7610.3580000000002</v>
      </c>
      <c r="C277" s="142">
        <f t="shared" si="138"/>
        <v>113.46966999999999</v>
      </c>
      <c r="D277" s="142">
        <f t="shared" si="143"/>
        <v>1.4909899113813041</v>
      </c>
      <c r="E277" s="48"/>
      <c r="F277" s="48"/>
      <c r="G277" s="126"/>
      <c r="H277" s="141">
        <f>Субсидии!B272</f>
        <v>7322.2579999999998</v>
      </c>
      <c r="I277" s="141">
        <f>Субсидии!C272</f>
        <v>0</v>
      </c>
      <c r="J277" s="48">
        <f t="shared" si="144"/>
        <v>0</v>
      </c>
      <c r="K277" s="48">
        <f>'Субвенции '!B269</f>
        <v>288.10000000000002</v>
      </c>
      <c r="L277" s="48">
        <f>'Субвенции '!C269</f>
        <v>113.46966999999999</v>
      </c>
      <c r="M277" s="48">
        <f>L277/K277*100</f>
        <v>39.385515446025678</v>
      </c>
      <c r="N277" s="48"/>
      <c r="O277" s="48"/>
      <c r="P277" s="48"/>
    </row>
    <row r="278" spans="1:16" x14ac:dyDescent="0.25">
      <c r="A278" s="189" t="s">
        <v>502</v>
      </c>
      <c r="B278" s="142">
        <f t="shared" si="137"/>
        <v>8623.8796000000002</v>
      </c>
      <c r="C278" s="142">
        <f t="shared" si="138"/>
        <v>113.46966999999999</v>
      </c>
      <c r="D278" s="142">
        <f t="shared" si="143"/>
        <v>1.3157612961108593</v>
      </c>
      <c r="E278" s="48"/>
      <c r="F278" s="48"/>
      <c r="G278" s="126"/>
      <c r="H278" s="141">
        <f>Субсидии!B273</f>
        <v>8335.7795999999998</v>
      </c>
      <c r="I278" s="141">
        <f>Субсидии!C273</f>
        <v>0</v>
      </c>
      <c r="J278" s="48">
        <f t="shared" si="144"/>
        <v>0</v>
      </c>
      <c r="K278" s="48">
        <f>'Субвенции '!B270</f>
        <v>288.10000000000002</v>
      </c>
      <c r="L278" s="48">
        <f>'Субвенции '!C270</f>
        <v>113.46966999999999</v>
      </c>
      <c r="M278" s="48">
        <f>L278/K278*100</f>
        <v>39.385515446025678</v>
      </c>
      <c r="N278" s="48"/>
      <c r="O278" s="48"/>
      <c r="P278" s="48"/>
    </row>
    <row r="279" spans="1:16" x14ac:dyDescent="0.25">
      <c r="A279" s="189" t="s">
        <v>419</v>
      </c>
      <c r="B279" s="142">
        <f t="shared" si="137"/>
        <v>8340.1</v>
      </c>
      <c r="C279" s="142">
        <f t="shared" si="138"/>
        <v>114.77167</v>
      </c>
      <c r="D279" s="142">
        <f t="shared" si="143"/>
        <v>1.3761426121988944</v>
      </c>
      <c r="E279" s="48"/>
      <c r="F279" s="48"/>
      <c r="G279" s="126"/>
      <c r="H279" s="141">
        <f>Субсидии!B274</f>
        <v>8052</v>
      </c>
      <c r="I279" s="141">
        <f>Субсидии!C274</f>
        <v>0</v>
      </c>
      <c r="J279" s="48">
        <f t="shared" si="144"/>
        <v>0</v>
      </c>
      <c r="K279" s="48">
        <f>'Субвенции '!B271</f>
        <v>288.10000000000002</v>
      </c>
      <c r="L279" s="48">
        <f>'Субвенции '!C271</f>
        <v>114.77167</v>
      </c>
      <c r="M279" s="48">
        <f>L279/K279*100</f>
        <v>39.837441860465113</v>
      </c>
      <c r="N279" s="48"/>
      <c r="O279" s="48"/>
      <c r="P279" s="48"/>
    </row>
    <row r="280" spans="1:16" x14ac:dyDescent="0.25">
      <c r="A280" s="189" t="s">
        <v>503</v>
      </c>
      <c r="B280" s="142">
        <f t="shared" si="137"/>
        <v>9996.1</v>
      </c>
      <c r="C280" s="142">
        <f t="shared" si="138"/>
        <v>7025.4129499999999</v>
      </c>
      <c r="D280" s="142">
        <f t="shared" si="143"/>
        <v>70.281539300327125</v>
      </c>
      <c r="E280" s="48"/>
      <c r="F280" s="48"/>
      <c r="G280" s="126"/>
      <c r="H280" s="141">
        <f>Субсидии!B275</f>
        <v>9708</v>
      </c>
      <c r="I280" s="141">
        <f>Субсидии!C275</f>
        <v>6896.4198799999995</v>
      </c>
      <c r="J280" s="48">
        <f t="shared" si="144"/>
        <v>71.038523691800577</v>
      </c>
      <c r="K280" s="48">
        <f>'Субвенции '!B272</f>
        <v>288.10000000000002</v>
      </c>
      <c r="L280" s="48">
        <f>'Субвенции '!C272</f>
        <v>128.99307000000002</v>
      </c>
      <c r="M280" s="48">
        <f>L280/K280*100</f>
        <v>44.773713988198544</v>
      </c>
      <c r="N280" s="48"/>
      <c r="O280" s="48"/>
      <c r="P280" s="48"/>
    </row>
    <row r="281" spans="1:16" x14ac:dyDescent="0.25">
      <c r="A281" s="189" t="s">
        <v>504</v>
      </c>
      <c r="B281" s="142">
        <f t="shared" si="137"/>
        <v>6426.1</v>
      </c>
      <c r="C281" s="142">
        <f t="shared" si="138"/>
        <v>1000.9917799999999</v>
      </c>
      <c r="D281" s="142">
        <f t="shared" si="143"/>
        <v>15.576971724685265</v>
      </c>
      <c r="E281" s="48"/>
      <c r="F281" s="48"/>
      <c r="G281" s="126"/>
      <c r="H281" s="141">
        <f>Субсидии!B276</f>
        <v>6138</v>
      </c>
      <c r="I281" s="141">
        <f>Субсидии!C276</f>
        <v>890.01</v>
      </c>
      <c r="J281" s="48">
        <f t="shared" si="144"/>
        <v>14.499999999999998</v>
      </c>
      <c r="K281" s="48">
        <f>'Субвенции '!B273</f>
        <v>288.10000000000002</v>
      </c>
      <c r="L281" s="48">
        <f>'Субвенции '!C273</f>
        <v>110.98178</v>
      </c>
      <c r="M281" s="48">
        <f>L281/K281*100</f>
        <v>38.521964595626521</v>
      </c>
      <c r="N281" s="48"/>
      <c r="O281" s="48"/>
      <c r="P281" s="48"/>
    </row>
    <row r="282" spans="1:16" s="59" customFormat="1" ht="31.5" x14ac:dyDescent="0.25">
      <c r="A282" s="25" t="s">
        <v>349</v>
      </c>
      <c r="B282" s="54">
        <f t="shared" si="137"/>
        <v>527517.46901000012</v>
      </c>
      <c r="C282" s="54">
        <f t="shared" si="138"/>
        <v>247879.12671000001</v>
      </c>
      <c r="D282" s="54">
        <f t="shared" ref="D282" si="145">C282/B282*100</f>
        <v>46.989747500722288</v>
      </c>
      <c r="E282" s="54">
        <f t="shared" ref="E282:F282" si="146">SUM(E283:E291)</f>
        <v>114516.90000000001</v>
      </c>
      <c r="F282" s="54">
        <f t="shared" si="146"/>
        <v>62310.2</v>
      </c>
      <c r="G282" s="55">
        <f t="shared" si="16"/>
        <v>54.411357624944436</v>
      </c>
      <c r="H282" s="54">
        <f>SUM(H283:H291)</f>
        <v>197067.52131000001</v>
      </c>
      <c r="I282" s="54">
        <f t="shared" ref="I282:O282" si="147">SUM(I283:I291)</f>
        <v>60119.425889999999</v>
      </c>
      <c r="J282" s="54">
        <f t="shared" si="17"/>
        <v>30.507018858489744</v>
      </c>
      <c r="K282" s="54">
        <f t="shared" si="147"/>
        <v>205496.94770000011</v>
      </c>
      <c r="L282" s="54">
        <f t="shared" si="147"/>
        <v>119454.15334999999</v>
      </c>
      <c r="M282" s="54">
        <f t="shared" si="18"/>
        <v>58.129405174615123</v>
      </c>
      <c r="N282" s="54">
        <f t="shared" si="147"/>
        <v>10436.1</v>
      </c>
      <c r="O282" s="54">
        <f t="shared" si="147"/>
        <v>5995.3474700000006</v>
      </c>
      <c r="P282" s="54">
        <f t="shared" si="19"/>
        <v>57.448160423913151</v>
      </c>
    </row>
    <row r="283" spans="1:16" ht="31.5" x14ac:dyDescent="0.25">
      <c r="A283" s="186" t="s">
        <v>284</v>
      </c>
      <c r="B283" s="48">
        <f t="shared" si="137"/>
        <v>420697.76901000005</v>
      </c>
      <c r="C283" s="48">
        <f t="shared" si="138"/>
        <v>225452.51171999998</v>
      </c>
      <c r="D283" s="48">
        <f t="shared" si="13"/>
        <v>53.590137226195026</v>
      </c>
      <c r="E283" s="52">
        <f>Дотации!B62</f>
        <v>114516.90000000001</v>
      </c>
      <c r="F283" s="52">
        <f>Дотации!C62</f>
        <v>62310.2</v>
      </c>
      <c r="G283" s="52">
        <f t="shared" si="16"/>
        <v>54.411357624944436</v>
      </c>
      <c r="H283" s="48">
        <f>Субсидии!B278</f>
        <v>91688.121310000002</v>
      </c>
      <c r="I283" s="48">
        <f>Субсидии!C278</f>
        <v>38211.473859999998</v>
      </c>
      <c r="J283" s="48">
        <f t="shared" si="17"/>
        <v>41.675490035187849</v>
      </c>
      <c r="K283" s="48">
        <f>'Субвенции '!B275</f>
        <v>204056.64770000003</v>
      </c>
      <c r="L283" s="48">
        <f>'Субвенции '!C275</f>
        <v>118935.49038999999</v>
      </c>
      <c r="M283" s="48">
        <f t="shared" si="18"/>
        <v>58.285525970639561</v>
      </c>
      <c r="N283" s="48">
        <f>Иные!B130</f>
        <v>10436.1</v>
      </c>
      <c r="O283" s="48">
        <f>Иные!C130</f>
        <v>5995.3474700000006</v>
      </c>
      <c r="P283" s="48">
        <f t="shared" si="19"/>
        <v>57.448160423913151</v>
      </c>
    </row>
    <row r="284" spans="1:16" x14ac:dyDescent="0.25">
      <c r="A284" s="189" t="s">
        <v>506</v>
      </c>
      <c r="B284" s="142">
        <f t="shared" si="137"/>
        <v>10123.830000000002</v>
      </c>
      <c r="C284" s="142">
        <f t="shared" si="138"/>
        <v>92.294150000000002</v>
      </c>
      <c r="D284" s="142">
        <f t="shared" ref="D284:D291" si="148">C284/B284*100</f>
        <v>0.91165250700574774</v>
      </c>
      <c r="E284" s="48"/>
      <c r="F284" s="48"/>
      <c r="G284" s="126"/>
      <c r="H284" s="141">
        <f>Субсидии!B280</f>
        <v>10008.630000000001</v>
      </c>
      <c r="I284" s="141">
        <f>Субсидии!C280</f>
        <v>50</v>
      </c>
      <c r="J284" s="48">
        <f t="shared" si="17"/>
        <v>0.49956887206340922</v>
      </c>
      <c r="K284" s="48">
        <f>'Субвенции '!B276</f>
        <v>115.2</v>
      </c>
      <c r="L284" s="48">
        <f>'Субвенции '!C276</f>
        <v>42.294150000000002</v>
      </c>
      <c r="M284" s="48">
        <f t="shared" ref="M284:M291" si="149">L284/K284*100</f>
        <v>36.713671875000003</v>
      </c>
      <c r="N284" s="48"/>
      <c r="O284" s="48"/>
      <c r="P284" s="48"/>
    </row>
    <row r="285" spans="1:16" x14ac:dyDescent="0.25">
      <c r="A285" s="189" t="s">
        <v>576</v>
      </c>
      <c r="B285" s="142">
        <f t="shared" si="137"/>
        <v>5866.5199999999995</v>
      </c>
      <c r="C285" s="142">
        <f t="shared" si="138"/>
        <v>42.294150000000002</v>
      </c>
      <c r="D285" s="142">
        <f t="shared" si="148"/>
        <v>0.72094103488950867</v>
      </c>
      <c r="E285" s="48"/>
      <c r="F285" s="48"/>
      <c r="G285" s="126"/>
      <c r="H285" s="141">
        <f>Субсидии!B279</f>
        <v>5751.32</v>
      </c>
      <c r="I285" s="141">
        <f>Субсидии!C279</f>
        <v>0</v>
      </c>
      <c r="J285" s="48">
        <f t="shared" si="17"/>
        <v>0</v>
      </c>
      <c r="K285" s="48">
        <f>'Субвенции '!B277</f>
        <v>115.2</v>
      </c>
      <c r="L285" s="48">
        <f>'Субвенции '!C277</f>
        <v>42.294150000000002</v>
      </c>
      <c r="M285" s="48">
        <f t="shared" si="149"/>
        <v>36.713671875000003</v>
      </c>
      <c r="N285" s="48"/>
      <c r="O285" s="48"/>
      <c r="P285" s="48"/>
    </row>
    <row r="286" spans="1:16" x14ac:dyDescent="0.25">
      <c r="A286" s="189" t="s">
        <v>509</v>
      </c>
      <c r="B286" s="142">
        <f t="shared" si="137"/>
        <v>6862.5199999999995</v>
      </c>
      <c r="C286" s="142">
        <f t="shared" si="138"/>
        <v>42.294150000000002</v>
      </c>
      <c r="D286" s="142">
        <f t="shared" si="148"/>
        <v>0.61630640056422425</v>
      </c>
      <c r="E286" s="48"/>
      <c r="F286" s="48"/>
      <c r="G286" s="126"/>
      <c r="H286" s="141">
        <f>Субсидии!B281</f>
        <v>6747.32</v>
      </c>
      <c r="I286" s="141">
        <f>Субсидии!C281</f>
        <v>0</v>
      </c>
      <c r="J286" s="48">
        <f t="shared" si="17"/>
        <v>0</v>
      </c>
      <c r="K286" s="48">
        <f>'Субвенции '!B278</f>
        <v>115.2</v>
      </c>
      <c r="L286" s="48">
        <f>'Субвенции '!C278</f>
        <v>42.294150000000002</v>
      </c>
      <c r="M286" s="48">
        <f t="shared" si="149"/>
        <v>36.713671875000003</v>
      </c>
      <c r="N286" s="48"/>
      <c r="O286" s="48"/>
      <c r="P286" s="48"/>
    </row>
    <row r="287" spans="1:16" x14ac:dyDescent="0.25">
      <c r="A287" s="189" t="s">
        <v>348</v>
      </c>
      <c r="B287" s="142">
        <f t="shared" si="137"/>
        <v>17627</v>
      </c>
      <c r="C287" s="142">
        <f t="shared" si="138"/>
        <v>8175.7660500000002</v>
      </c>
      <c r="D287" s="142">
        <f t="shared" si="148"/>
        <v>46.382061893685822</v>
      </c>
      <c r="E287" s="48"/>
      <c r="F287" s="48"/>
      <c r="G287" s="126"/>
      <c r="H287" s="141">
        <f>Субсидии!B282</f>
        <v>17338.900000000001</v>
      </c>
      <c r="I287" s="141">
        <f>Субсидии!C282</f>
        <v>8068.9565000000002</v>
      </c>
      <c r="J287" s="48">
        <f t="shared" si="17"/>
        <v>46.536726666628212</v>
      </c>
      <c r="K287" s="48">
        <f>'Субвенции '!B279</f>
        <v>288.10000000000002</v>
      </c>
      <c r="L287" s="48">
        <f>'Субвенции '!C279</f>
        <v>106.80955</v>
      </c>
      <c r="M287" s="48">
        <f t="shared" si="149"/>
        <v>37.073776466504683</v>
      </c>
      <c r="N287" s="48"/>
      <c r="O287" s="48"/>
      <c r="P287" s="48"/>
    </row>
    <row r="288" spans="1:16" x14ac:dyDescent="0.25">
      <c r="A288" s="189" t="s">
        <v>577</v>
      </c>
      <c r="B288" s="142">
        <f t="shared" si="137"/>
        <v>5386.7300000000005</v>
      </c>
      <c r="C288" s="142">
        <f t="shared" si="138"/>
        <v>42.294150000000002</v>
      </c>
      <c r="D288" s="142">
        <f t="shared" si="148"/>
        <v>0.78515444434749848</v>
      </c>
      <c r="E288" s="48"/>
      <c r="F288" s="48"/>
      <c r="G288" s="126"/>
      <c r="H288" s="141">
        <f>Субсидии!B283</f>
        <v>5271.5300000000007</v>
      </c>
      <c r="I288" s="141">
        <f>Субсидии!C283</f>
        <v>0</v>
      </c>
      <c r="J288" s="48">
        <f t="shared" si="17"/>
        <v>0</v>
      </c>
      <c r="K288" s="48">
        <f>'Субвенции '!B280</f>
        <v>115.2</v>
      </c>
      <c r="L288" s="48">
        <f>'Субвенции '!C280</f>
        <v>42.294150000000002</v>
      </c>
      <c r="M288" s="48">
        <f t="shared" si="149"/>
        <v>36.713671875000003</v>
      </c>
      <c r="N288" s="48"/>
      <c r="O288" s="48"/>
      <c r="P288" s="48"/>
    </row>
    <row r="289" spans="1:16" x14ac:dyDescent="0.25">
      <c r="A289" s="189" t="s">
        <v>507</v>
      </c>
      <c r="B289" s="142">
        <f t="shared" si="137"/>
        <v>14292.890000000001</v>
      </c>
      <c r="C289" s="142">
        <f t="shared" si="138"/>
        <v>7040.4057199999997</v>
      </c>
      <c r="D289" s="142">
        <f t="shared" si="148"/>
        <v>49.258097697526523</v>
      </c>
      <c r="E289" s="48"/>
      <c r="F289" s="48"/>
      <c r="G289" s="126"/>
      <c r="H289" s="141">
        <f>Субсидии!B284</f>
        <v>14004.79</v>
      </c>
      <c r="I289" s="141">
        <f>Субсидии!C284</f>
        <v>6918</v>
      </c>
      <c r="J289" s="48">
        <f t="shared" si="17"/>
        <v>49.397384751931298</v>
      </c>
      <c r="K289" s="48">
        <f>'Субвенции '!B281</f>
        <v>288.10000000000002</v>
      </c>
      <c r="L289" s="48">
        <f>'Субвенции '!C281</f>
        <v>122.40572</v>
      </c>
      <c r="M289" s="48">
        <f t="shared" si="149"/>
        <v>42.487233599444636</v>
      </c>
      <c r="N289" s="48"/>
      <c r="O289" s="48"/>
      <c r="P289" s="48"/>
    </row>
    <row r="290" spans="1:16" x14ac:dyDescent="0.25">
      <c r="A290" s="189" t="s">
        <v>237</v>
      </c>
      <c r="B290" s="142">
        <f t="shared" si="137"/>
        <v>4002.0499999999997</v>
      </c>
      <c r="C290" s="142">
        <f t="shared" si="138"/>
        <v>42.294150000000002</v>
      </c>
      <c r="D290" s="142">
        <f t="shared" si="148"/>
        <v>1.0568121337814371</v>
      </c>
      <c r="E290" s="48"/>
      <c r="F290" s="48"/>
      <c r="G290" s="126"/>
      <c r="H290" s="141">
        <f>Субсидии!B285</f>
        <v>3886.85</v>
      </c>
      <c r="I290" s="141">
        <f>Субсидии!C285</f>
        <v>0</v>
      </c>
      <c r="J290" s="48">
        <f t="shared" si="17"/>
        <v>0</v>
      </c>
      <c r="K290" s="48">
        <f>'Субвенции '!B282</f>
        <v>115.2</v>
      </c>
      <c r="L290" s="48">
        <f>'Субвенции '!C282</f>
        <v>42.294150000000002</v>
      </c>
      <c r="M290" s="48">
        <f t="shared" si="149"/>
        <v>36.713671875000003</v>
      </c>
      <c r="N290" s="48"/>
      <c r="O290" s="48"/>
      <c r="P290" s="48"/>
    </row>
    <row r="291" spans="1:16" x14ac:dyDescent="0.25">
      <c r="A291" s="280" t="s">
        <v>508</v>
      </c>
      <c r="B291" s="316">
        <f t="shared" si="137"/>
        <v>42658.159999999996</v>
      </c>
      <c r="C291" s="316">
        <f t="shared" si="138"/>
        <v>6948.9724699999997</v>
      </c>
      <c r="D291" s="316">
        <f t="shared" si="148"/>
        <v>16.28990202577889</v>
      </c>
      <c r="E291" s="56"/>
      <c r="F291" s="56"/>
      <c r="G291" s="143"/>
      <c r="H291" s="144">
        <f>Субсидии!B286</f>
        <v>42370.06</v>
      </c>
      <c r="I291" s="144">
        <f>Субсидии!C286</f>
        <v>6870.9955300000001</v>
      </c>
      <c r="J291" s="48">
        <f t="shared" si="17"/>
        <v>16.216629218839909</v>
      </c>
      <c r="K291" s="56">
        <f>'Субвенции '!B283</f>
        <v>288.10000000000002</v>
      </c>
      <c r="L291" s="56">
        <f>'Субвенции '!C283</f>
        <v>77.976939999999999</v>
      </c>
      <c r="M291" s="56">
        <f t="shared" si="149"/>
        <v>27.065928497049637</v>
      </c>
      <c r="N291" s="56">
        <f>Иные!B132</f>
        <v>0</v>
      </c>
      <c r="O291" s="56">
        <f>Иные!C132</f>
        <v>0</v>
      </c>
      <c r="P291" s="48"/>
    </row>
    <row r="292" spans="1:16" s="59" customFormat="1" ht="31.5" x14ac:dyDescent="0.25">
      <c r="A292" s="25" t="s">
        <v>341</v>
      </c>
      <c r="B292" s="54">
        <f t="shared" si="137"/>
        <v>1278677.8923799996</v>
      </c>
      <c r="C292" s="54">
        <f t="shared" si="138"/>
        <v>707071.29772999999</v>
      </c>
      <c r="D292" s="54">
        <f t="shared" ref="D292" si="150">C292/B292*100</f>
        <v>55.297061280533299</v>
      </c>
      <c r="E292" s="54">
        <f t="shared" ref="E292:F292" si="151">SUM(E293:E302)</f>
        <v>183803.3</v>
      </c>
      <c r="F292" s="54">
        <f t="shared" si="151"/>
        <v>101091.83</v>
      </c>
      <c r="G292" s="55">
        <f t="shared" si="16"/>
        <v>55.000008160898098</v>
      </c>
      <c r="H292" s="54">
        <f>SUM(H293:H302)</f>
        <v>366355.76757999999</v>
      </c>
      <c r="I292" s="54">
        <f t="shared" ref="I292:O292" si="152">SUM(I293:I302)</f>
        <v>136427.99999000001</v>
      </c>
      <c r="J292" s="54">
        <f t="shared" si="17"/>
        <v>37.239211734317422</v>
      </c>
      <c r="K292" s="54">
        <f t="shared" si="152"/>
        <v>612443.9247999998</v>
      </c>
      <c r="L292" s="54">
        <f t="shared" si="152"/>
        <v>363941.70826000004</v>
      </c>
      <c r="M292" s="54">
        <f t="shared" si="18"/>
        <v>59.424494802336255</v>
      </c>
      <c r="N292" s="54">
        <f t="shared" si="152"/>
        <v>116074.9</v>
      </c>
      <c r="O292" s="54">
        <f t="shared" si="152"/>
        <v>105609.75947999999</v>
      </c>
      <c r="P292" s="54">
        <f t="shared" si="19"/>
        <v>90.984148579925545</v>
      </c>
    </row>
    <row r="293" spans="1:16" ht="31.5" x14ac:dyDescent="0.25">
      <c r="A293" s="186" t="s">
        <v>283</v>
      </c>
      <c r="B293" s="48">
        <f t="shared" si="137"/>
        <v>961630.10617000004</v>
      </c>
      <c r="C293" s="48">
        <f t="shared" si="138"/>
        <v>558154.86320999998</v>
      </c>
      <c r="D293" s="48">
        <f t="shared" si="13"/>
        <v>58.042573711947362</v>
      </c>
      <c r="E293" s="52">
        <f>Дотации!B64</f>
        <v>183803.3</v>
      </c>
      <c r="F293" s="52">
        <f>Дотации!C64</f>
        <v>101091.83</v>
      </c>
      <c r="G293" s="52">
        <f t="shared" si="16"/>
        <v>55.000008160898098</v>
      </c>
      <c r="H293" s="48">
        <f>Субсидии!B288</f>
        <v>136601.98137000002</v>
      </c>
      <c r="I293" s="48">
        <f>Субсидии!C288</f>
        <v>73412.229130000007</v>
      </c>
      <c r="J293" s="48">
        <f t="shared" si="17"/>
        <v>53.741701543227038</v>
      </c>
      <c r="K293" s="48">
        <f>'Субвенции '!B285</f>
        <v>610484.92480000004</v>
      </c>
      <c r="L293" s="48">
        <f>'Субвенции '!C285</f>
        <v>363141.54350999999</v>
      </c>
      <c r="M293" s="48">
        <f t="shared" si="18"/>
        <v>59.484113162821863</v>
      </c>
      <c r="N293" s="48">
        <f>Иные!B134</f>
        <v>30739.9</v>
      </c>
      <c r="O293" s="48">
        <f>Иные!C134</f>
        <v>20509.260569999999</v>
      </c>
      <c r="P293" s="48">
        <f t="shared" si="19"/>
        <v>66.718696449890842</v>
      </c>
    </row>
    <row r="294" spans="1:16" x14ac:dyDescent="0.25">
      <c r="A294" s="189" t="s">
        <v>510</v>
      </c>
      <c r="B294" s="142">
        <f t="shared" si="137"/>
        <v>152824.90152000001</v>
      </c>
      <c r="C294" s="142">
        <f t="shared" si="138"/>
        <v>112297.75297999999</v>
      </c>
      <c r="D294" s="142">
        <f t="shared" ref="D294:D302" si="153">C294/B294*100</f>
        <v>73.48131872691161</v>
      </c>
      <c r="E294" s="48"/>
      <c r="F294" s="48"/>
      <c r="G294" s="126"/>
      <c r="H294" s="141">
        <f>Субсидии!B289</f>
        <v>67489.901519999999</v>
      </c>
      <c r="I294" s="141">
        <f>Субсидии!C289</f>
        <v>27197.254070000003</v>
      </c>
      <c r="J294" s="48">
        <f t="shared" si="17"/>
        <v>40.298257157688035</v>
      </c>
      <c r="K294" s="48"/>
      <c r="L294" s="48"/>
      <c r="M294" s="48"/>
      <c r="N294" s="48">
        <f>Иные!B135</f>
        <v>85335</v>
      </c>
      <c r="O294" s="48">
        <f>Иные!C135</f>
        <v>85100.498909999995</v>
      </c>
      <c r="P294" s="48">
        <f t="shared" si="19"/>
        <v>99.725199402355415</v>
      </c>
    </row>
    <row r="295" spans="1:16" x14ac:dyDescent="0.25">
      <c r="A295" s="189" t="s">
        <v>511</v>
      </c>
      <c r="B295" s="142">
        <f t="shared" si="137"/>
        <v>5003.1238000000003</v>
      </c>
      <c r="C295" s="142">
        <f t="shared" si="138"/>
        <v>119.39706</v>
      </c>
      <c r="D295" s="142">
        <f t="shared" si="153"/>
        <v>2.386450241347216</v>
      </c>
      <c r="E295" s="48"/>
      <c r="F295" s="48"/>
      <c r="G295" s="126"/>
      <c r="H295" s="141">
        <f>Субсидии!B290</f>
        <v>4715.0237999999999</v>
      </c>
      <c r="I295" s="141">
        <f>Субсидии!C290</f>
        <v>0</v>
      </c>
      <c r="J295" s="48">
        <f t="shared" si="17"/>
        <v>0</v>
      </c>
      <c r="K295" s="48">
        <f>'Субвенции '!B286</f>
        <v>288.10000000000002</v>
      </c>
      <c r="L295" s="48">
        <f>'Субвенции '!C286</f>
        <v>119.39706</v>
      </c>
      <c r="M295" s="48">
        <f t="shared" ref="M295:M302" si="154">L295/K295*100</f>
        <v>41.44292259632072</v>
      </c>
      <c r="N295" s="48"/>
      <c r="O295" s="48"/>
      <c r="P295" s="48"/>
    </row>
    <row r="296" spans="1:16" x14ac:dyDescent="0.25">
      <c r="A296" s="189" t="s">
        <v>338</v>
      </c>
      <c r="B296" s="142">
        <f t="shared" si="137"/>
        <v>126067.21449</v>
      </c>
      <c r="C296" s="142">
        <f t="shared" si="138"/>
        <v>35537.0435</v>
      </c>
      <c r="D296" s="142">
        <f t="shared" si="153"/>
        <v>28.188965421155469</v>
      </c>
      <c r="E296" s="48"/>
      <c r="F296" s="48"/>
      <c r="G296" s="126"/>
      <c r="H296" s="141">
        <f>Субсидии!B291</f>
        <v>125779.11448999999</v>
      </c>
      <c r="I296" s="141">
        <f>Субсидии!C291</f>
        <v>35432.505810000002</v>
      </c>
      <c r="J296" s="48">
        <f t="shared" si="17"/>
        <v>28.170420783823413</v>
      </c>
      <c r="K296" s="48">
        <f>'Субвенции '!B287</f>
        <v>288.10000000000002</v>
      </c>
      <c r="L296" s="48">
        <f>'Субвенции '!C287</f>
        <v>104.53769</v>
      </c>
      <c r="M296" s="48">
        <f t="shared" si="154"/>
        <v>36.285209996528977</v>
      </c>
      <c r="N296" s="48"/>
      <c r="O296" s="48"/>
      <c r="P296" s="48"/>
    </row>
    <row r="297" spans="1:16" x14ac:dyDescent="0.25">
      <c r="A297" s="189" t="s">
        <v>339</v>
      </c>
      <c r="B297" s="142">
        <f t="shared" si="137"/>
        <v>5223.4759999999997</v>
      </c>
      <c r="C297" s="142">
        <f t="shared" si="138"/>
        <v>45.374309999999994</v>
      </c>
      <c r="D297" s="142">
        <f t="shared" si="153"/>
        <v>0.8686612133376318</v>
      </c>
      <c r="E297" s="48"/>
      <c r="F297" s="48"/>
      <c r="G297" s="126"/>
      <c r="H297" s="141">
        <f>Субсидии!B292</f>
        <v>5108.2759999999998</v>
      </c>
      <c r="I297" s="141">
        <f>Субсидии!C292</f>
        <v>0</v>
      </c>
      <c r="J297" s="48">
        <f t="shared" si="17"/>
        <v>0</v>
      </c>
      <c r="K297" s="48">
        <f>'Субвенции '!B288</f>
        <v>115.2</v>
      </c>
      <c r="L297" s="48">
        <f>'Субвенции '!C288</f>
        <v>45.374309999999994</v>
      </c>
      <c r="M297" s="48">
        <f t="shared" si="154"/>
        <v>39.387421874999994</v>
      </c>
      <c r="N297" s="48"/>
      <c r="O297" s="48"/>
      <c r="P297" s="48"/>
    </row>
    <row r="298" spans="1:16" x14ac:dyDescent="0.25">
      <c r="A298" s="189" t="s">
        <v>578</v>
      </c>
      <c r="B298" s="142">
        <f t="shared" si="137"/>
        <v>5421.1</v>
      </c>
      <c r="C298" s="142">
        <f t="shared" si="138"/>
        <v>121.64442</v>
      </c>
      <c r="D298" s="142">
        <f t="shared" si="153"/>
        <v>2.2439065872239947</v>
      </c>
      <c r="E298" s="48"/>
      <c r="F298" s="48"/>
      <c r="G298" s="126"/>
      <c r="H298" s="141">
        <f>Субсидии!B293</f>
        <v>5133</v>
      </c>
      <c r="I298" s="141">
        <f>Субсидии!C293</f>
        <v>0</v>
      </c>
      <c r="J298" s="48">
        <f t="shared" si="17"/>
        <v>0</v>
      </c>
      <c r="K298" s="48">
        <f>'Субвенции '!B289</f>
        <v>288.10000000000002</v>
      </c>
      <c r="L298" s="48">
        <f>'Субвенции '!C289</f>
        <v>121.64442</v>
      </c>
      <c r="M298" s="48">
        <f t="shared" si="154"/>
        <v>42.222985074626862</v>
      </c>
      <c r="N298" s="48"/>
      <c r="O298" s="48"/>
      <c r="P298" s="48"/>
    </row>
    <row r="299" spans="1:16" x14ac:dyDescent="0.25">
      <c r="A299" s="189" t="s">
        <v>514</v>
      </c>
      <c r="B299" s="142">
        <f t="shared" si="137"/>
        <v>3514.2</v>
      </c>
      <c r="C299" s="142">
        <f t="shared" si="138"/>
        <v>44.822620000000001</v>
      </c>
      <c r="D299" s="142">
        <f t="shared" si="153"/>
        <v>1.2754715155654204</v>
      </c>
      <c r="E299" s="48"/>
      <c r="F299" s="48"/>
      <c r="G299" s="126"/>
      <c r="H299" s="141">
        <f>Субсидии!B294</f>
        <v>3399</v>
      </c>
      <c r="I299" s="141">
        <f>Субсидии!C294</f>
        <v>0</v>
      </c>
      <c r="J299" s="48">
        <f t="shared" si="17"/>
        <v>0</v>
      </c>
      <c r="K299" s="48">
        <f>'Субвенции '!B290</f>
        <v>115.2</v>
      </c>
      <c r="L299" s="48">
        <f>'Субвенции '!C290</f>
        <v>44.822620000000001</v>
      </c>
      <c r="M299" s="48">
        <f t="shared" si="154"/>
        <v>38.908524305555552</v>
      </c>
      <c r="N299" s="48"/>
      <c r="O299" s="48"/>
      <c r="P299" s="48"/>
    </row>
    <row r="300" spans="1:16" x14ac:dyDescent="0.25">
      <c r="A300" s="189" t="s">
        <v>513</v>
      </c>
      <c r="B300" s="142">
        <f t="shared" si="137"/>
        <v>8136.5704000000005</v>
      </c>
      <c r="C300" s="142">
        <f t="shared" si="138"/>
        <v>130.95244</v>
      </c>
      <c r="D300" s="142">
        <f t="shared" si="153"/>
        <v>1.6094304302952995</v>
      </c>
      <c r="E300" s="48"/>
      <c r="F300" s="48"/>
      <c r="G300" s="126"/>
      <c r="H300" s="141">
        <f>Субсидии!B295</f>
        <v>7848.4704000000002</v>
      </c>
      <c r="I300" s="141">
        <f>Субсидии!C295</f>
        <v>0</v>
      </c>
      <c r="J300" s="48">
        <f t="shared" si="17"/>
        <v>0</v>
      </c>
      <c r="K300" s="48">
        <f>'Субвенции '!B291</f>
        <v>288.10000000000002</v>
      </c>
      <c r="L300" s="48">
        <f>'Субвенции '!C291</f>
        <v>130.95244</v>
      </c>
      <c r="M300" s="48">
        <f t="shared" si="154"/>
        <v>45.453814647691772</v>
      </c>
      <c r="N300" s="48"/>
      <c r="O300" s="48"/>
      <c r="P300" s="48"/>
    </row>
    <row r="301" spans="1:16" x14ac:dyDescent="0.25">
      <c r="A301" s="189" t="s">
        <v>515</v>
      </c>
      <c r="B301" s="142">
        <f t="shared" si="137"/>
        <v>5850.1</v>
      </c>
      <c r="C301" s="142">
        <f t="shared" si="138"/>
        <v>108.72261</v>
      </c>
      <c r="D301" s="142">
        <f t="shared" si="153"/>
        <v>1.8584743850532468</v>
      </c>
      <c r="E301" s="48"/>
      <c r="F301" s="48"/>
      <c r="G301" s="126"/>
      <c r="H301" s="141">
        <f>Субсидии!B296</f>
        <v>5562</v>
      </c>
      <c r="I301" s="141">
        <f>Субсидии!C296</f>
        <v>0</v>
      </c>
      <c r="J301" s="48">
        <f t="shared" si="17"/>
        <v>0</v>
      </c>
      <c r="K301" s="48">
        <f>'Субвенции '!B292</f>
        <v>288.10000000000002</v>
      </c>
      <c r="L301" s="48">
        <f>'Субвенции '!C292</f>
        <v>108.72261</v>
      </c>
      <c r="M301" s="48">
        <f t="shared" si="154"/>
        <v>37.73780284623394</v>
      </c>
      <c r="N301" s="48"/>
      <c r="O301" s="48"/>
      <c r="P301" s="48"/>
    </row>
    <row r="302" spans="1:16" x14ac:dyDescent="0.25">
      <c r="A302" s="189" t="s">
        <v>340</v>
      </c>
      <c r="B302" s="142">
        <f t="shared" si="137"/>
        <v>5007.1000000000004</v>
      </c>
      <c r="C302" s="142">
        <f t="shared" si="138"/>
        <v>510.72457999999995</v>
      </c>
      <c r="D302" s="142">
        <f t="shared" si="153"/>
        <v>10.200007589223301</v>
      </c>
      <c r="E302" s="48"/>
      <c r="F302" s="48"/>
      <c r="G302" s="126"/>
      <c r="H302" s="141">
        <f>Субсидии!B297</f>
        <v>4719</v>
      </c>
      <c r="I302" s="141">
        <f>Субсидии!C297</f>
        <v>386.01097999999996</v>
      </c>
      <c r="J302" s="48">
        <f t="shared" si="17"/>
        <v>8.1799317652044916</v>
      </c>
      <c r="K302" s="48">
        <f>'Субвенции '!B293</f>
        <v>288.10000000000002</v>
      </c>
      <c r="L302" s="48">
        <f>'Субвенции '!C293</f>
        <v>124.7136</v>
      </c>
      <c r="M302" s="48">
        <f t="shared" si="154"/>
        <v>43.288302672683095</v>
      </c>
      <c r="N302" s="48"/>
      <c r="O302" s="48"/>
      <c r="P302" s="48"/>
    </row>
    <row r="303" spans="1:16" s="59" customFormat="1" ht="31.5" x14ac:dyDescent="0.25">
      <c r="A303" s="25" t="s">
        <v>351</v>
      </c>
      <c r="B303" s="54">
        <f t="shared" si="137"/>
        <v>565162.17655000009</v>
      </c>
      <c r="C303" s="54">
        <f t="shared" si="138"/>
        <v>271861.73675999994</v>
      </c>
      <c r="D303" s="54">
        <f t="shared" ref="D303" si="155">C303/B303*100</f>
        <v>48.103314064568906</v>
      </c>
      <c r="E303" s="54">
        <f t="shared" ref="E303:F303" si="156">SUM(E304:E312)</f>
        <v>153660.20000000001</v>
      </c>
      <c r="F303" s="54">
        <f t="shared" si="156"/>
        <v>84512.93</v>
      </c>
      <c r="G303" s="55">
        <f t="shared" si="16"/>
        <v>54.999882858410956</v>
      </c>
      <c r="H303" s="54">
        <f>SUM(H304:H312)</f>
        <v>122540.43555000002</v>
      </c>
      <c r="I303" s="54">
        <f t="shared" ref="I303:O303" si="157">SUM(I304:I312)</f>
        <v>51577.795109999999</v>
      </c>
      <c r="J303" s="54">
        <f t="shared" si="17"/>
        <v>42.090429072250828</v>
      </c>
      <c r="K303" s="54">
        <f t="shared" si="157"/>
        <v>221311.26100000006</v>
      </c>
      <c r="L303" s="54">
        <f t="shared" si="157"/>
        <v>130818.47261999997</v>
      </c>
      <c r="M303" s="54">
        <f t="shared" si="18"/>
        <v>59.110626377028296</v>
      </c>
      <c r="N303" s="54">
        <f t="shared" si="157"/>
        <v>67650.28</v>
      </c>
      <c r="O303" s="54">
        <f t="shared" si="157"/>
        <v>4952.5390299999999</v>
      </c>
      <c r="P303" s="54">
        <f t="shared" si="19"/>
        <v>7.3207960558330285</v>
      </c>
    </row>
    <row r="304" spans="1:16" ht="31.5" x14ac:dyDescent="0.25">
      <c r="A304" s="186" t="s">
        <v>282</v>
      </c>
      <c r="B304" s="48">
        <f t="shared" si="137"/>
        <v>509638.92827000003</v>
      </c>
      <c r="C304" s="48">
        <f t="shared" si="138"/>
        <v>246328.18736999994</v>
      </c>
      <c r="D304" s="48">
        <f t="shared" si="13"/>
        <v>48.333864174421635</v>
      </c>
      <c r="E304" s="52">
        <f>Дотации!B66</f>
        <v>153660.20000000001</v>
      </c>
      <c r="F304" s="52">
        <f>Дотации!C66</f>
        <v>84512.93</v>
      </c>
      <c r="G304" s="52">
        <f t="shared" si="16"/>
        <v>54.999882858410956</v>
      </c>
      <c r="H304" s="48">
        <f>Субсидии!B299</f>
        <v>68929.987270000012</v>
      </c>
      <c r="I304" s="48">
        <f>Субсидии!C299</f>
        <v>26608.571619999999</v>
      </c>
      <c r="J304" s="48">
        <f t="shared" si="17"/>
        <v>38.602316167234648</v>
      </c>
      <c r="K304" s="48">
        <f>'Субвенции '!B295</f>
        <v>219870.96099999998</v>
      </c>
      <c r="L304" s="48">
        <f>'Субвенции '!C295</f>
        <v>130254.14671999998</v>
      </c>
      <c r="M304" s="48">
        <f t="shared" si="18"/>
        <v>59.241177701497371</v>
      </c>
      <c r="N304" s="48">
        <f>Иные!B140</f>
        <v>67177.78</v>
      </c>
      <c r="O304" s="48">
        <f>Иные!C140</f>
        <v>4952.5390299999999</v>
      </c>
      <c r="P304" s="48">
        <f t="shared" si="19"/>
        <v>7.3722874289683284</v>
      </c>
    </row>
    <row r="305" spans="1:16" x14ac:dyDescent="0.25">
      <c r="A305" s="189" t="s">
        <v>516</v>
      </c>
      <c r="B305" s="142">
        <f t="shared" si="137"/>
        <v>5836.8442699999996</v>
      </c>
      <c r="C305" s="142">
        <f t="shared" si="138"/>
        <v>5134.5378600000004</v>
      </c>
      <c r="D305" s="142">
        <f t="shared" ref="D305:D312" si="158">C305/B305*100</f>
        <v>87.967703479606456</v>
      </c>
      <c r="E305" s="48"/>
      <c r="F305" s="48"/>
      <c r="G305" s="126"/>
      <c r="H305" s="141">
        <f>Субсидии!B301</f>
        <v>5721.6442699999998</v>
      </c>
      <c r="I305" s="141">
        <f>Субсидии!C301</f>
        <v>5082</v>
      </c>
      <c r="J305" s="48">
        <f t="shared" si="17"/>
        <v>88.820621488934336</v>
      </c>
      <c r="K305" s="48">
        <f>'Субвенции '!B296</f>
        <v>115.2</v>
      </c>
      <c r="L305" s="48">
        <f>'Субвенции '!C296</f>
        <v>52.537860000000002</v>
      </c>
      <c r="M305" s="48">
        <f t="shared" ref="M305:M312" si="159">L305/K305*100</f>
        <v>45.60578125</v>
      </c>
      <c r="N305" s="48"/>
      <c r="O305" s="48"/>
      <c r="P305" s="48"/>
    </row>
    <row r="306" spans="1:16" x14ac:dyDescent="0.25">
      <c r="A306" s="189" t="s">
        <v>517</v>
      </c>
      <c r="B306" s="142">
        <f t="shared" si="137"/>
        <v>3919.2</v>
      </c>
      <c r="C306" s="142">
        <f t="shared" si="138"/>
        <v>765.17700000000002</v>
      </c>
      <c r="D306" s="142">
        <f t="shared" si="158"/>
        <v>19.523805878750768</v>
      </c>
      <c r="E306" s="48"/>
      <c r="F306" s="48"/>
      <c r="G306" s="126"/>
      <c r="H306" s="141">
        <f>Субсидии!B302</f>
        <v>3804</v>
      </c>
      <c r="I306" s="141">
        <f>Субсидии!C302</f>
        <v>748.28332999999998</v>
      </c>
      <c r="J306" s="48">
        <f t="shared" si="17"/>
        <v>19.670960304942163</v>
      </c>
      <c r="K306" s="48">
        <f>'Субвенции '!B297</f>
        <v>115.2</v>
      </c>
      <c r="L306" s="48">
        <f>'Субвенции '!C297</f>
        <v>16.893669999999997</v>
      </c>
      <c r="M306" s="48">
        <f t="shared" si="159"/>
        <v>14.664644097222219</v>
      </c>
      <c r="N306" s="48"/>
      <c r="O306" s="48"/>
      <c r="P306" s="48"/>
    </row>
    <row r="307" spans="1:16" x14ac:dyDescent="0.25">
      <c r="A307" s="189" t="s">
        <v>518</v>
      </c>
      <c r="B307" s="142">
        <f t="shared" si="137"/>
        <v>4773.9637199999997</v>
      </c>
      <c r="C307" s="142">
        <f t="shared" si="138"/>
        <v>408.39816999999999</v>
      </c>
      <c r="D307" s="142">
        <f t="shared" si="158"/>
        <v>8.5546978140839336</v>
      </c>
      <c r="E307" s="48"/>
      <c r="F307" s="48"/>
      <c r="G307" s="126"/>
      <c r="H307" s="141">
        <f>Субсидии!B303</f>
        <v>4658.7637199999999</v>
      </c>
      <c r="I307" s="141">
        <f>Субсидии!C303</f>
        <v>355.86025999999998</v>
      </c>
      <c r="J307" s="48">
        <f t="shared" si="17"/>
        <v>7.6385127340177705</v>
      </c>
      <c r="K307" s="48">
        <f>'Субвенции '!B298</f>
        <v>115.2</v>
      </c>
      <c r="L307" s="48">
        <f>'Субвенции '!C298</f>
        <v>52.537910000000004</v>
      </c>
      <c r="M307" s="48">
        <f t="shared" si="159"/>
        <v>45.605824652777784</v>
      </c>
      <c r="N307" s="48"/>
      <c r="O307" s="48"/>
      <c r="P307" s="48"/>
    </row>
    <row r="308" spans="1:16" x14ac:dyDescent="0.25">
      <c r="A308" s="189" t="s">
        <v>320</v>
      </c>
      <c r="B308" s="142">
        <f t="shared" si="137"/>
        <v>6223.0747200000005</v>
      </c>
      <c r="C308" s="142">
        <f t="shared" si="138"/>
        <v>72.633449999999996</v>
      </c>
      <c r="D308" s="142">
        <f t="shared" si="158"/>
        <v>1.1671633921824418</v>
      </c>
      <c r="E308" s="48"/>
      <c r="F308" s="48"/>
      <c r="G308" s="126"/>
      <c r="H308" s="141">
        <f>Субсидии!B304</f>
        <v>5934.9747200000002</v>
      </c>
      <c r="I308" s="141">
        <f>Субсидии!C304</f>
        <v>0</v>
      </c>
      <c r="J308" s="48">
        <f t="shared" si="17"/>
        <v>0</v>
      </c>
      <c r="K308" s="48">
        <f>'Субвенции '!B299</f>
        <v>288.10000000000002</v>
      </c>
      <c r="L308" s="48">
        <f>'Субвенции '!C299</f>
        <v>72.633449999999996</v>
      </c>
      <c r="M308" s="48">
        <f t="shared" si="159"/>
        <v>25.211194029850741</v>
      </c>
      <c r="N308" s="48"/>
      <c r="O308" s="48"/>
      <c r="P308" s="48"/>
    </row>
    <row r="309" spans="1:16" x14ac:dyDescent="0.25">
      <c r="A309" s="189" t="s">
        <v>304</v>
      </c>
      <c r="B309" s="142">
        <f t="shared" si="137"/>
        <v>7382.3567200000007</v>
      </c>
      <c r="C309" s="142">
        <f t="shared" si="138"/>
        <v>5764.8343500000001</v>
      </c>
      <c r="D309" s="142">
        <f t="shared" si="158"/>
        <v>78.089349629802214</v>
      </c>
      <c r="E309" s="48"/>
      <c r="F309" s="48"/>
      <c r="G309" s="126"/>
      <c r="H309" s="141">
        <f>Субсидии!B305</f>
        <v>7094.2567200000003</v>
      </c>
      <c r="I309" s="141">
        <f>Субсидии!C305</f>
        <v>5633.6244400000005</v>
      </c>
      <c r="J309" s="48">
        <f t="shared" si="17"/>
        <v>79.411059711411184</v>
      </c>
      <c r="K309" s="48">
        <f>'Субвенции '!B300</f>
        <v>288.10000000000002</v>
      </c>
      <c r="L309" s="48">
        <f>'Субвенции '!C300</f>
        <v>131.20991000000001</v>
      </c>
      <c r="M309" s="48">
        <f t="shared" si="159"/>
        <v>45.543182922596323</v>
      </c>
      <c r="N309" s="48"/>
      <c r="O309" s="48"/>
      <c r="P309" s="48"/>
    </row>
    <row r="310" spans="1:16" x14ac:dyDescent="0.25">
      <c r="A310" s="189" t="s">
        <v>519</v>
      </c>
      <c r="B310" s="142">
        <f t="shared" si="137"/>
        <v>4879.2</v>
      </c>
      <c r="C310" s="142">
        <f t="shared" si="138"/>
        <v>51.492190000000001</v>
      </c>
      <c r="D310" s="142">
        <f t="shared" si="158"/>
        <v>1.0553408345630433</v>
      </c>
      <c r="E310" s="48"/>
      <c r="F310" s="48"/>
      <c r="G310" s="126"/>
      <c r="H310" s="141">
        <f>Субсидии!B306</f>
        <v>4764</v>
      </c>
      <c r="I310" s="141">
        <f>Субсидии!C306</f>
        <v>0</v>
      </c>
      <c r="J310" s="48">
        <f t="shared" si="17"/>
        <v>0</v>
      </c>
      <c r="K310" s="48">
        <f>'Субвенции '!B301</f>
        <v>115.2</v>
      </c>
      <c r="L310" s="48">
        <f>'Субвенции '!C301</f>
        <v>51.492190000000001</v>
      </c>
      <c r="M310" s="48">
        <f t="shared" si="159"/>
        <v>44.69808159722222</v>
      </c>
      <c r="N310" s="48">
        <f>Иные!B142</f>
        <v>0</v>
      </c>
      <c r="O310" s="48">
        <f>Иные!C142</f>
        <v>0</v>
      </c>
      <c r="P310" s="48"/>
    </row>
    <row r="311" spans="1:16" x14ac:dyDescent="0.25">
      <c r="A311" s="189" t="s">
        <v>350</v>
      </c>
      <c r="B311" s="142">
        <f t="shared" si="137"/>
        <v>12872.652670000001</v>
      </c>
      <c r="C311" s="142">
        <f t="shared" si="138"/>
        <v>8746.5356700000011</v>
      </c>
      <c r="D311" s="142">
        <f t="shared" si="158"/>
        <v>67.946645452370475</v>
      </c>
      <c r="E311" s="48"/>
      <c r="F311" s="48"/>
      <c r="G311" s="126"/>
      <c r="H311" s="141">
        <f>Субсидии!B300</f>
        <v>12112.052670000001</v>
      </c>
      <c r="I311" s="141">
        <f>Субсидии!C300</f>
        <v>8612.0526700000009</v>
      </c>
      <c r="J311" s="48">
        <f t="shared" si="17"/>
        <v>71.103163969315858</v>
      </c>
      <c r="K311" s="48">
        <f>'Субвенции '!B302</f>
        <v>288.10000000000002</v>
      </c>
      <c r="L311" s="48">
        <f>'Субвенции '!C302</f>
        <v>134.483</v>
      </c>
      <c r="M311" s="48">
        <f t="shared" si="159"/>
        <v>46.679278028462342</v>
      </c>
      <c r="N311" s="48">
        <f>Иные!B141</f>
        <v>472.5</v>
      </c>
      <c r="O311" s="48">
        <f>Иные!C141</f>
        <v>0</v>
      </c>
      <c r="P311" s="48"/>
    </row>
    <row r="312" spans="1:16" x14ac:dyDescent="0.25">
      <c r="A312" s="189" t="s">
        <v>579</v>
      </c>
      <c r="B312" s="142">
        <f t="shared" si="137"/>
        <v>9635.956180000001</v>
      </c>
      <c r="C312" s="142">
        <f t="shared" si="138"/>
        <v>4589.9407000000001</v>
      </c>
      <c r="D312" s="142">
        <f t="shared" si="158"/>
        <v>47.633474190415001</v>
      </c>
      <c r="E312" s="48"/>
      <c r="F312" s="48"/>
      <c r="G312" s="126"/>
      <c r="H312" s="141">
        <f>Субсидии!B307</f>
        <v>9520.7561800000003</v>
      </c>
      <c r="I312" s="141">
        <f>Субсидии!C307</f>
        <v>4537.4027900000001</v>
      </c>
      <c r="J312" s="48">
        <f t="shared" si="17"/>
        <v>47.658008504950494</v>
      </c>
      <c r="K312" s="48">
        <f>'Субвенции '!B303</f>
        <v>115.2</v>
      </c>
      <c r="L312" s="48">
        <f>'Субвенции '!C303</f>
        <v>52.537910000000004</v>
      </c>
      <c r="M312" s="48">
        <f t="shared" si="159"/>
        <v>45.605824652777784</v>
      </c>
      <c r="N312" s="48"/>
      <c r="O312" s="48"/>
      <c r="P312" s="48"/>
    </row>
    <row r="313" spans="1:16" s="59" customFormat="1" ht="31.5" x14ac:dyDescent="0.25">
      <c r="A313" s="25" t="s">
        <v>355</v>
      </c>
      <c r="B313" s="54">
        <f t="shared" si="137"/>
        <v>292880.38540999999</v>
      </c>
      <c r="C313" s="54">
        <f t="shared" si="138"/>
        <v>161109.30983000001</v>
      </c>
      <c r="D313" s="54">
        <f t="shared" ref="D313" si="160">C313/B313*100</f>
        <v>55.00856931899515</v>
      </c>
      <c r="E313" s="54">
        <f t="shared" ref="E313:F313" si="161">SUM(E314:E321)</f>
        <v>70388.7</v>
      </c>
      <c r="F313" s="54">
        <f t="shared" si="161"/>
        <v>38713.85</v>
      </c>
      <c r="G313" s="55">
        <f t="shared" si="16"/>
        <v>55.000092344367779</v>
      </c>
      <c r="H313" s="54">
        <f>SUM(H314:H321)</f>
        <v>75193.627609999996</v>
      </c>
      <c r="I313" s="54">
        <f t="shared" ref="I313:O313" si="162">SUM(I314:I321)</f>
        <v>36613.291019999997</v>
      </c>
      <c r="J313" s="54">
        <f t="shared" si="17"/>
        <v>48.692013118317483</v>
      </c>
      <c r="K313" s="54">
        <f t="shared" si="162"/>
        <v>140181.65780000002</v>
      </c>
      <c r="L313" s="54">
        <f t="shared" si="162"/>
        <v>81372.741890000019</v>
      </c>
      <c r="M313" s="54">
        <f t="shared" si="18"/>
        <v>58.048066463942192</v>
      </c>
      <c r="N313" s="54">
        <f t="shared" si="162"/>
        <v>7116.4</v>
      </c>
      <c r="O313" s="54">
        <f t="shared" si="162"/>
        <v>4409.4269199999999</v>
      </c>
      <c r="P313" s="54">
        <f t="shared" si="19"/>
        <v>61.961482210106233</v>
      </c>
    </row>
    <row r="314" spans="1:16" ht="31.5" x14ac:dyDescent="0.25">
      <c r="A314" s="186" t="s">
        <v>281</v>
      </c>
      <c r="B314" s="48">
        <f t="shared" si="137"/>
        <v>260331.38540999996</v>
      </c>
      <c r="C314" s="48">
        <f t="shared" si="138"/>
        <v>143717.55658999999</v>
      </c>
      <c r="D314" s="48">
        <f t="shared" si="13"/>
        <v>55.205620468564319</v>
      </c>
      <c r="E314" s="52">
        <f>Дотации!B68</f>
        <v>70388.7</v>
      </c>
      <c r="F314" s="52">
        <f>Дотации!C68</f>
        <v>38713.85</v>
      </c>
      <c r="G314" s="52">
        <f t="shared" si="16"/>
        <v>55.000092344367779</v>
      </c>
      <c r="H314" s="48">
        <f>Субсидии!B309</f>
        <v>44258.727610000002</v>
      </c>
      <c r="I314" s="48">
        <f>Субсидии!C309</f>
        <v>19843.088809999997</v>
      </c>
      <c r="J314" s="48">
        <f t="shared" si="17"/>
        <v>44.834295700621468</v>
      </c>
      <c r="K314" s="48">
        <f>'Субвенции '!B305</f>
        <v>139317.55779999995</v>
      </c>
      <c r="L314" s="48">
        <f>'Субвенции '!C305</f>
        <v>80976.18763</v>
      </c>
      <c r="M314" s="48">
        <f t="shared" si="18"/>
        <v>58.123461901512051</v>
      </c>
      <c r="N314" s="48">
        <f>Иные!B144</f>
        <v>6366.4</v>
      </c>
      <c r="O314" s="48">
        <f>Иные!C144</f>
        <v>4184.4301500000001</v>
      </c>
      <c r="P314" s="48">
        <f t="shared" si="19"/>
        <v>65.72678672405128</v>
      </c>
    </row>
    <row r="315" spans="1:16" x14ac:dyDescent="0.25">
      <c r="A315" s="189" t="s">
        <v>376</v>
      </c>
      <c r="B315" s="142">
        <f t="shared" si="137"/>
        <v>0</v>
      </c>
      <c r="C315" s="142">
        <f t="shared" si="138"/>
        <v>0</v>
      </c>
      <c r="D315" s="142"/>
      <c r="E315" s="48"/>
      <c r="F315" s="48"/>
      <c r="G315" s="126"/>
      <c r="H315" s="141"/>
      <c r="I315" s="141"/>
      <c r="J315" s="48"/>
      <c r="K315" s="48">
        <f>'Субвенции '!B306</f>
        <v>0</v>
      </c>
      <c r="L315" s="48">
        <f>'Субвенции '!C306</f>
        <v>0</v>
      </c>
      <c r="M315" s="48"/>
      <c r="N315" s="48"/>
      <c r="O315" s="48"/>
      <c r="P315" s="48"/>
    </row>
    <row r="316" spans="1:16" x14ac:dyDescent="0.25">
      <c r="A316" s="189" t="s">
        <v>580</v>
      </c>
      <c r="B316" s="142">
        <f t="shared" si="137"/>
        <v>2131.1999999999998</v>
      </c>
      <c r="C316" s="142">
        <f t="shared" si="138"/>
        <v>56.294530000000002</v>
      </c>
      <c r="D316" s="142">
        <f t="shared" ref="D316:D321" si="163">C316/B316*100</f>
        <v>2.6414475412912917</v>
      </c>
      <c r="E316" s="48"/>
      <c r="F316" s="48"/>
      <c r="G316" s="126"/>
      <c r="H316" s="141">
        <f>Субсидии!B310</f>
        <v>2016</v>
      </c>
      <c r="I316" s="141">
        <f>Субсидии!C310</f>
        <v>0</v>
      </c>
      <c r="J316" s="48">
        <f t="shared" si="17"/>
        <v>0</v>
      </c>
      <c r="K316" s="48">
        <f>'Субвенции '!B307</f>
        <v>115.2</v>
      </c>
      <c r="L316" s="48">
        <f>'Субвенции '!C307</f>
        <v>56.294530000000002</v>
      </c>
      <c r="M316" s="48">
        <f t="shared" ref="M316:M321" si="164">L316/K316*100</f>
        <v>48.866779513888893</v>
      </c>
      <c r="N316" s="48"/>
      <c r="O316" s="48"/>
      <c r="P316" s="48"/>
    </row>
    <row r="317" spans="1:16" x14ac:dyDescent="0.25">
      <c r="A317" s="189" t="s">
        <v>521</v>
      </c>
      <c r="B317" s="142">
        <f t="shared" si="137"/>
        <v>4925.2</v>
      </c>
      <c r="C317" s="142">
        <f t="shared" si="138"/>
        <v>3887.7529800000002</v>
      </c>
      <c r="D317" s="142">
        <f t="shared" si="163"/>
        <v>78.935941281572326</v>
      </c>
      <c r="E317" s="48"/>
      <c r="F317" s="48"/>
      <c r="G317" s="126"/>
      <c r="H317" s="141">
        <f>Субсидии!B311</f>
        <v>4810</v>
      </c>
      <c r="I317" s="141">
        <f>Субсидии!C311</f>
        <v>3837</v>
      </c>
      <c r="J317" s="48">
        <f t="shared" si="17"/>
        <v>79.771309771309774</v>
      </c>
      <c r="K317" s="48">
        <f>'Субвенции '!B308</f>
        <v>115.2</v>
      </c>
      <c r="L317" s="48">
        <f>'Субвенции '!C308</f>
        <v>50.752980000000001</v>
      </c>
      <c r="M317" s="48">
        <f t="shared" si="164"/>
        <v>44.056406250000002</v>
      </c>
      <c r="N317" s="48"/>
      <c r="O317" s="48"/>
      <c r="P317" s="48"/>
    </row>
    <row r="318" spans="1:16" x14ac:dyDescent="0.25">
      <c r="A318" s="189" t="s">
        <v>524</v>
      </c>
      <c r="B318" s="142">
        <f t="shared" si="137"/>
        <v>6767.0999999999995</v>
      </c>
      <c r="C318" s="142">
        <f t="shared" si="138"/>
        <v>6307.7415099999998</v>
      </c>
      <c r="D318" s="142">
        <f t="shared" si="163"/>
        <v>93.211885593533424</v>
      </c>
      <c r="E318" s="48"/>
      <c r="F318" s="48"/>
      <c r="G318" s="126"/>
      <c r="H318" s="141">
        <f>Субсидии!B312</f>
        <v>6651.9</v>
      </c>
      <c r="I318" s="141">
        <f>Субсидии!C312</f>
        <v>6252</v>
      </c>
      <c r="J318" s="48">
        <f t="shared" si="17"/>
        <v>93.98818382717721</v>
      </c>
      <c r="K318" s="48">
        <f>'Субвенции '!B309</f>
        <v>115.2</v>
      </c>
      <c r="L318" s="48">
        <f>'Субвенции '!C309</f>
        <v>55.741510000000005</v>
      </c>
      <c r="M318" s="48">
        <f t="shared" si="164"/>
        <v>48.38672743055556</v>
      </c>
      <c r="N318" s="48"/>
      <c r="O318" s="48"/>
      <c r="P318" s="48"/>
    </row>
    <row r="319" spans="1:16" x14ac:dyDescent="0.25">
      <c r="A319" s="189" t="s">
        <v>522</v>
      </c>
      <c r="B319" s="142">
        <f t="shared" si="137"/>
        <v>3190.2</v>
      </c>
      <c r="C319" s="142">
        <f t="shared" si="138"/>
        <v>50.752980000000001</v>
      </c>
      <c r="D319" s="142">
        <f t="shared" si="163"/>
        <v>1.5909027647169456</v>
      </c>
      <c r="E319" s="48"/>
      <c r="F319" s="48"/>
      <c r="G319" s="126"/>
      <c r="H319" s="141">
        <f>Субсидии!B313</f>
        <v>3075</v>
      </c>
      <c r="I319" s="141">
        <f>Субсидии!C313</f>
        <v>0</v>
      </c>
      <c r="J319" s="48">
        <f t="shared" si="17"/>
        <v>0</v>
      </c>
      <c r="K319" s="48">
        <f>'Субвенции '!B310</f>
        <v>115.2</v>
      </c>
      <c r="L319" s="48">
        <f>'Субвенции '!C310</f>
        <v>50.752980000000001</v>
      </c>
      <c r="M319" s="48">
        <f t="shared" si="164"/>
        <v>44.056406250000002</v>
      </c>
      <c r="N319" s="48"/>
      <c r="O319" s="48"/>
      <c r="P319" s="48"/>
    </row>
    <row r="320" spans="1:16" x14ac:dyDescent="0.25">
      <c r="A320" s="189" t="s">
        <v>354</v>
      </c>
      <c r="B320" s="142">
        <f t="shared" si="137"/>
        <v>12438.1</v>
      </c>
      <c r="C320" s="142">
        <f t="shared" si="138"/>
        <v>4051.0814600000003</v>
      </c>
      <c r="D320" s="142">
        <f t="shared" si="163"/>
        <v>32.569938013040577</v>
      </c>
      <c r="E320" s="48"/>
      <c r="F320" s="48"/>
      <c r="G320" s="126"/>
      <c r="H320" s="141">
        <f>Субсидии!B314</f>
        <v>11400</v>
      </c>
      <c r="I320" s="141">
        <f>Субсидии!C314</f>
        <v>3699.2022099999999</v>
      </c>
      <c r="J320" s="48">
        <f t="shared" si="17"/>
        <v>32.449142192982457</v>
      </c>
      <c r="K320" s="48">
        <f>'Субвенции '!B311</f>
        <v>288.10000000000002</v>
      </c>
      <c r="L320" s="48">
        <f>'Субвенции '!C311</f>
        <v>126.88248</v>
      </c>
      <c r="M320" s="48">
        <f t="shared" si="164"/>
        <v>44.041124609510582</v>
      </c>
      <c r="N320" s="48">
        <f>Иные!B145</f>
        <v>750</v>
      </c>
      <c r="O320" s="48">
        <f>Иные!C145</f>
        <v>224.99677</v>
      </c>
      <c r="P320" s="48">
        <f t="shared" si="19"/>
        <v>29.99956933333333</v>
      </c>
    </row>
    <row r="321" spans="1:16" x14ac:dyDescent="0.25">
      <c r="A321" s="189" t="s">
        <v>523</v>
      </c>
      <c r="B321" s="142">
        <f t="shared" si="137"/>
        <v>3097.2</v>
      </c>
      <c r="C321" s="142">
        <f t="shared" si="138"/>
        <v>3038.1297800000002</v>
      </c>
      <c r="D321" s="142">
        <f t="shared" si="163"/>
        <v>98.092786387705033</v>
      </c>
      <c r="E321" s="48"/>
      <c r="F321" s="48"/>
      <c r="G321" s="126"/>
      <c r="H321" s="141">
        <f>Субсидии!B315</f>
        <v>2982</v>
      </c>
      <c r="I321" s="141">
        <f>Субсидии!C315</f>
        <v>2982</v>
      </c>
      <c r="J321" s="48">
        <f t="shared" si="17"/>
        <v>100</v>
      </c>
      <c r="K321" s="48">
        <f>'Субвенции '!B312</f>
        <v>115.2</v>
      </c>
      <c r="L321" s="48">
        <f>'Субвенции '!C312</f>
        <v>56.129779999999997</v>
      </c>
      <c r="M321" s="48">
        <f t="shared" si="164"/>
        <v>48.723767361111108</v>
      </c>
      <c r="N321" s="48"/>
      <c r="O321" s="48"/>
      <c r="P321" s="48"/>
    </row>
    <row r="322" spans="1:16" s="59" customFormat="1" ht="31.5" x14ac:dyDescent="0.25">
      <c r="A322" s="25" t="s">
        <v>356</v>
      </c>
      <c r="B322" s="54">
        <f t="shared" si="137"/>
        <v>887241.23003999994</v>
      </c>
      <c r="C322" s="54">
        <f t="shared" si="138"/>
        <v>460365.69165999989</v>
      </c>
      <c r="D322" s="54">
        <f t="shared" ref="D322" si="165">C322/B322*100</f>
        <v>51.887319487986936</v>
      </c>
      <c r="E322" s="54">
        <f t="shared" ref="E322:F322" si="166">SUM(E323:E330)</f>
        <v>174402.9</v>
      </c>
      <c r="F322" s="54">
        <f t="shared" si="166"/>
        <v>95921.5</v>
      </c>
      <c r="G322" s="55">
        <f t="shared" si="16"/>
        <v>54.999945528428718</v>
      </c>
      <c r="H322" s="54">
        <f>SUM(H323:H330)</f>
        <v>180412.58173999999</v>
      </c>
      <c r="I322" s="54">
        <f t="shared" ref="I322:O322" si="167">SUM(I323:I330)</f>
        <v>74521.373549999989</v>
      </c>
      <c r="J322" s="54">
        <f t="shared" si="17"/>
        <v>41.306084548690627</v>
      </c>
      <c r="K322" s="54">
        <f t="shared" si="167"/>
        <v>510801.1483</v>
      </c>
      <c r="L322" s="54">
        <f t="shared" si="167"/>
        <v>280246.50256999995</v>
      </c>
      <c r="M322" s="54">
        <f t="shared" si="18"/>
        <v>54.864109742644438</v>
      </c>
      <c r="N322" s="54">
        <f t="shared" si="167"/>
        <v>21624.6</v>
      </c>
      <c r="O322" s="54">
        <f t="shared" si="167"/>
        <v>9676.3155399999996</v>
      </c>
      <c r="P322" s="54">
        <f t="shared" si="19"/>
        <v>44.746795501419676</v>
      </c>
    </row>
    <row r="323" spans="1:16" ht="31.5" x14ac:dyDescent="0.25">
      <c r="A323" s="186" t="s">
        <v>280</v>
      </c>
      <c r="B323" s="48">
        <f t="shared" si="137"/>
        <v>829960.52124000003</v>
      </c>
      <c r="C323" s="48">
        <f t="shared" si="138"/>
        <v>436402.72078000003</v>
      </c>
      <c r="D323" s="48">
        <f t="shared" si="13"/>
        <v>52.581142067817133</v>
      </c>
      <c r="E323" s="52">
        <f>Дотации!B70</f>
        <v>174402.9</v>
      </c>
      <c r="F323" s="52">
        <f>Дотации!C70</f>
        <v>95921.5</v>
      </c>
      <c r="G323" s="52">
        <f t="shared" si="16"/>
        <v>54.999945528428718</v>
      </c>
      <c r="H323" s="48">
        <f>Субсидии!B317</f>
        <v>125023.87294</v>
      </c>
      <c r="I323" s="48">
        <f>Субсидии!C317</f>
        <v>51186.373549999997</v>
      </c>
      <c r="J323" s="48">
        <f t="shared" si="17"/>
        <v>40.941279730283803</v>
      </c>
      <c r="K323" s="48">
        <f>'Субвенции '!B314</f>
        <v>509764.1483</v>
      </c>
      <c r="L323" s="48">
        <f>'Субвенции '!C314</f>
        <v>279875.02755</v>
      </c>
      <c r="M323" s="48">
        <f t="shared" si="18"/>
        <v>54.902846440525167</v>
      </c>
      <c r="N323" s="48">
        <f>Иные!B147</f>
        <v>20769.599999999999</v>
      </c>
      <c r="O323" s="48">
        <f>Иные!C147</f>
        <v>9419.8196800000005</v>
      </c>
      <c r="P323" s="48">
        <f t="shared" si="19"/>
        <v>45.35388105692936</v>
      </c>
    </row>
    <row r="324" spans="1:16" x14ac:dyDescent="0.25">
      <c r="A324" s="189" t="s">
        <v>353</v>
      </c>
      <c r="B324" s="142">
        <f t="shared" si="137"/>
        <v>12855</v>
      </c>
      <c r="C324" s="142">
        <f t="shared" si="138"/>
        <v>10256.495859999999</v>
      </c>
      <c r="D324" s="142">
        <f t="shared" ref="D324:D330" si="168">C324/B324*100</f>
        <v>79.786043251653055</v>
      </c>
      <c r="E324" s="48"/>
      <c r="F324" s="48"/>
      <c r="G324" s="126"/>
      <c r="H324" s="141">
        <f>Субсидии!B318</f>
        <v>12000</v>
      </c>
      <c r="I324" s="141">
        <f>Субсидии!C318</f>
        <v>10000</v>
      </c>
      <c r="J324" s="48">
        <f t="shared" si="17"/>
        <v>83.333333333333343</v>
      </c>
      <c r="K324" s="48"/>
      <c r="L324" s="48"/>
      <c r="M324" s="48"/>
      <c r="N324" s="48">
        <f>Иные!B148</f>
        <v>855</v>
      </c>
      <c r="O324" s="48">
        <f>Иные!C148</f>
        <v>256.49585999999999</v>
      </c>
      <c r="P324" s="48">
        <f t="shared" si="19"/>
        <v>29.999515789473683</v>
      </c>
    </row>
    <row r="325" spans="1:16" x14ac:dyDescent="0.25">
      <c r="A325" s="189" t="s">
        <v>529</v>
      </c>
      <c r="B325" s="142">
        <f t="shared" si="137"/>
        <v>6838.2</v>
      </c>
      <c r="C325" s="142">
        <f t="shared" si="138"/>
        <v>49.443359999999998</v>
      </c>
      <c r="D325" s="142">
        <f t="shared" si="168"/>
        <v>0.72304641572343598</v>
      </c>
      <c r="E325" s="48"/>
      <c r="F325" s="48"/>
      <c r="G325" s="126"/>
      <c r="H325" s="141">
        <f>Субсидии!B319</f>
        <v>6723</v>
      </c>
      <c r="I325" s="141">
        <f>Субсидии!C319</f>
        <v>0</v>
      </c>
      <c r="J325" s="48">
        <f t="shared" si="17"/>
        <v>0</v>
      </c>
      <c r="K325" s="48">
        <f>'Субвенции '!B315</f>
        <v>115.2</v>
      </c>
      <c r="L325" s="48">
        <f>'Субвенции '!C315</f>
        <v>49.443359999999998</v>
      </c>
      <c r="M325" s="48">
        <f t="shared" ref="M325:M330" si="169">L325/K325*100</f>
        <v>42.919583333333335</v>
      </c>
      <c r="N325" s="48"/>
      <c r="O325" s="48"/>
      <c r="P325" s="48"/>
    </row>
    <row r="326" spans="1:16" x14ac:dyDescent="0.25">
      <c r="A326" s="189" t="s">
        <v>528</v>
      </c>
      <c r="B326" s="142">
        <f t="shared" si="137"/>
        <v>7610.8499999999995</v>
      </c>
      <c r="C326" s="142">
        <f t="shared" si="138"/>
        <v>6264.2985399999998</v>
      </c>
      <c r="D326" s="142">
        <f t="shared" si="168"/>
        <v>82.3074760374991</v>
      </c>
      <c r="E326" s="48"/>
      <c r="F326" s="48"/>
      <c r="G326" s="126"/>
      <c r="H326" s="141">
        <f>Субсидии!B320</f>
        <v>7495.65</v>
      </c>
      <c r="I326" s="141">
        <f>Субсидии!C320</f>
        <v>6249</v>
      </c>
      <c r="J326" s="48">
        <f t="shared" si="17"/>
        <v>83.368353645114169</v>
      </c>
      <c r="K326" s="48">
        <f>'Субвенции '!B316</f>
        <v>115.2</v>
      </c>
      <c r="L326" s="48">
        <f>'Субвенции '!C316</f>
        <v>15.298540000000001</v>
      </c>
      <c r="M326" s="48">
        <f t="shared" si="169"/>
        <v>13.279982638888891</v>
      </c>
      <c r="N326" s="48"/>
      <c r="O326" s="48"/>
      <c r="P326" s="48"/>
    </row>
    <row r="327" spans="1:16" x14ac:dyDescent="0.25">
      <c r="A327" s="189" t="s">
        <v>223</v>
      </c>
      <c r="B327" s="142">
        <f t="shared" ref="B327:B390" si="170">E327+H327+K327+N327</f>
        <v>5884.2</v>
      </c>
      <c r="C327" s="142">
        <f t="shared" ref="C327:C390" si="171">F327+I327+L327+O327</f>
        <v>40.038919999999997</v>
      </c>
      <c r="D327" s="142">
        <f t="shared" si="168"/>
        <v>0.68044797933448897</v>
      </c>
      <c r="E327" s="48"/>
      <c r="F327" s="48"/>
      <c r="G327" s="126"/>
      <c r="H327" s="141">
        <f>Субсидии!B321</f>
        <v>5769</v>
      </c>
      <c r="I327" s="141">
        <f>Субсидии!C321</f>
        <v>0</v>
      </c>
      <c r="J327" s="48">
        <f t="shared" si="17"/>
        <v>0</v>
      </c>
      <c r="K327" s="48">
        <f>'Субвенции '!B317</f>
        <v>115.2</v>
      </c>
      <c r="L327" s="48">
        <f>'Субвенции '!C317</f>
        <v>40.038919999999997</v>
      </c>
      <c r="M327" s="48">
        <f t="shared" si="169"/>
        <v>34.756006944444437</v>
      </c>
      <c r="N327" s="48"/>
      <c r="O327" s="48"/>
      <c r="P327" s="48"/>
    </row>
    <row r="328" spans="1:16" x14ac:dyDescent="0.25">
      <c r="A328" s="189" t="s">
        <v>527</v>
      </c>
      <c r="B328" s="142">
        <f t="shared" si="170"/>
        <v>8013.1</v>
      </c>
      <c r="C328" s="142">
        <f t="shared" si="171"/>
        <v>101.95223</v>
      </c>
      <c r="D328" s="142">
        <f t="shared" si="168"/>
        <v>1.2723194518975178</v>
      </c>
      <c r="E328" s="48"/>
      <c r="F328" s="48"/>
      <c r="G328" s="126"/>
      <c r="H328" s="141">
        <f>Субсидии!B322</f>
        <v>7725</v>
      </c>
      <c r="I328" s="141">
        <f>Субсидии!C322</f>
        <v>0</v>
      </c>
      <c r="J328" s="48">
        <f t="shared" si="17"/>
        <v>0</v>
      </c>
      <c r="K328" s="48">
        <f>'Субвенции '!B318</f>
        <v>288.10000000000002</v>
      </c>
      <c r="L328" s="48">
        <f>'Субвенции '!C318</f>
        <v>101.95223</v>
      </c>
      <c r="M328" s="48">
        <f t="shared" si="169"/>
        <v>35.387792433182916</v>
      </c>
      <c r="N328" s="48"/>
      <c r="O328" s="48"/>
      <c r="P328" s="48"/>
    </row>
    <row r="329" spans="1:16" x14ac:dyDescent="0.25">
      <c r="A329" s="189" t="s">
        <v>526</v>
      </c>
      <c r="B329" s="142">
        <f t="shared" si="170"/>
        <v>8290.2000000000007</v>
      </c>
      <c r="C329" s="142">
        <f t="shared" si="171"/>
        <v>45.389269999999996</v>
      </c>
      <c r="D329" s="142">
        <f t="shared" si="168"/>
        <v>0.54750512653494476</v>
      </c>
      <c r="E329" s="48"/>
      <c r="F329" s="48"/>
      <c r="G329" s="126"/>
      <c r="H329" s="141">
        <f>Субсидии!B324</f>
        <v>8175</v>
      </c>
      <c r="I329" s="141">
        <f>Субсидии!C324</f>
        <v>0</v>
      </c>
      <c r="J329" s="48">
        <f t="shared" si="17"/>
        <v>0</v>
      </c>
      <c r="K329" s="48">
        <f>'Субвенции '!B319</f>
        <v>115.2</v>
      </c>
      <c r="L329" s="48">
        <f>'Субвенции '!C319</f>
        <v>45.389269999999996</v>
      </c>
      <c r="M329" s="48">
        <f t="shared" si="169"/>
        <v>39.400407986111105</v>
      </c>
      <c r="N329" s="48"/>
      <c r="O329" s="48"/>
      <c r="P329" s="48"/>
    </row>
    <row r="330" spans="1:16" x14ac:dyDescent="0.25">
      <c r="A330" s="189" t="s">
        <v>530</v>
      </c>
      <c r="B330" s="142">
        <f t="shared" si="170"/>
        <v>7789.1588000000002</v>
      </c>
      <c r="C330" s="142">
        <f t="shared" si="171"/>
        <v>7205.3527000000004</v>
      </c>
      <c r="D330" s="142">
        <f t="shared" si="168"/>
        <v>92.504888974660531</v>
      </c>
      <c r="E330" s="48"/>
      <c r="F330" s="48"/>
      <c r="G330" s="126"/>
      <c r="H330" s="141">
        <f>Субсидии!B323</f>
        <v>7501.0587999999998</v>
      </c>
      <c r="I330" s="141">
        <f>Субсидии!C323</f>
        <v>7086</v>
      </c>
      <c r="J330" s="48">
        <f t="shared" si="17"/>
        <v>94.466663826178774</v>
      </c>
      <c r="K330" s="48">
        <f>'Субвенции '!B320</f>
        <v>288.10000000000002</v>
      </c>
      <c r="L330" s="48">
        <f>'Субвенции '!C320</f>
        <v>119.3527</v>
      </c>
      <c r="M330" s="48">
        <f t="shared" si="169"/>
        <v>41.427525164873302</v>
      </c>
      <c r="N330" s="48"/>
      <c r="O330" s="48"/>
      <c r="P330" s="48"/>
    </row>
    <row r="331" spans="1:16" s="59" customFormat="1" ht="31.5" x14ac:dyDescent="0.25">
      <c r="A331" s="25" t="s">
        <v>347</v>
      </c>
      <c r="B331" s="54">
        <f t="shared" si="170"/>
        <v>350649.60667000012</v>
      </c>
      <c r="C331" s="54">
        <f t="shared" si="171"/>
        <v>179208.78841000004</v>
      </c>
      <c r="D331" s="54">
        <f t="shared" ref="D331" si="172">C331/B331*100</f>
        <v>51.10765419413552</v>
      </c>
      <c r="E331" s="54">
        <f t="shared" ref="E331:F331" si="173">SUM(E332:E340)</f>
        <v>32765.3</v>
      </c>
      <c r="F331" s="54">
        <f t="shared" si="173"/>
        <v>17166.7</v>
      </c>
      <c r="G331" s="55">
        <f t="shared" si="16"/>
        <v>52.392927884072485</v>
      </c>
      <c r="H331" s="54">
        <f>SUM(H332:H340)</f>
        <v>85783.654269999999</v>
      </c>
      <c r="I331" s="54">
        <f t="shared" ref="I331:O331" si="174">SUM(I332:I340)</f>
        <v>24218.313000000002</v>
      </c>
      <c r="J331" s="54">
        <f t="shared" si="17"/>
        <v>28.231850468591613</v>
      </c>
      <c r="K331" s="54">
        <f t="shared" si="174"/>
        <v>221182.25240000008</v>
      </c>
      <c r="L331" s="54">
        <f t="shared" si="174"/>
        <v>132149.93432000003</v>
      </c>
      <c r="M331" s="54">
        <f t="shared" si="18"/>
        <v>59.747078658468347</v>
      </c>
      <c r="N331" s="54">
        <f t="shared" si="174"/>
        <v>10918.4</v>
      </c>
      <c r="O331" s="54">
        <f t="shared" si="174"/>
        <v>5673.8410899999999</v>
      </c>
      <c r="P331" s="54">
        <f t="shared" si="19"/>
        <v>51.965865786195778</v>
      </c>
    </row>
    <row r="332" spans="1:16" ht="31.5" x14ac:dyDescent="0.25">
      <c r="A332" s="186" t="s">
        <v>279</v>
      </c>
      <c r="B332" s="48">
        <f t="shared" si="170"/>
        <v>304222.20067000005</v>
      </c>
      <c r="C332" s="48">
        <f t="shared" si="171"/>
        <v>169704.75145000001</v>
      </c>
      <c r="D332" s="48">
        <f t="shared" si="13"/>
        <v>55.783158190379545</v>
      </c>
      <c r="E332" s="52">
        <f>Дотации!B72</f>
        <v>32765.3</v>
      </c>
      <c r="F332" s="52">
        <f>Дотации!C72</f>
        <v>17166.7</v>
      </c>
      <c r="G332" s="52">
        <f t="shared" si="16"/>
        <v>52.392927884072485</v>
      </c>
      <c r="H332" s="48">
        <f>Субсидии!B326</f>
        <v>42085.048269999999</v>
      </c>
      <c r="I332" s="48">
        <f>Субсидии!C326</f>
        <v>15446.313</v>
      </c>
      <c r="J332" s="48">
        <f t="shared" si="17"/>
        <v>36.702614431859367</v>
      </c>
      <c r="K332" s="48">
        <f>'Субвенции '!B322</f>
        <v>219453.45240000001</v>
      </c>
      <c r="L332" s="48">
        <f>'Субвенции '!C322</f>
        <v>131417.89736</v>
      </c>
      <c r="M332" s="48">
        <f t="shared" si="18"/>
        <v>59.884178591304774</v>
      </c>
      <c r="N332" s="48">
        <f>Иные!B150</f>
        <v>9918.4</v>
      </c>
      <c r="O332" s="48">
        <f>Иные!C150</f>
        <v>5673.8410899999999</v>
      </c>
      <c r="P332" s="48">
        <f t="shared" si="19"/>
        <v>57.205205375867074</v>
      </c>
    </row>
    <row r="333" spans="1:16" x14ac:dyDescent="0.25">
      <c r="A333" s="189" t="s">
        <v>531</v>
      </c>
      <c r="B333" s="142">
        <f t="shared" si="170"/>
        <v>3847.2</v>
      </c>
      <c r="C333" s="142">
        <f t="shared" si="171"/>
        <v>2288.2319000000002</v>
      </c>
      <c r="D333" s="142">
        <f t="shared" ref="D333:D340" si="175">C333/B333*100</f>
        <v>59.477851424412563</v>
      </c>
      <c r="E333" s="48"/>
      <c r="F333" s="48"/>
      <c r="G333" s="126"/>
      <c r="H333" s="141">
        <f>Субсидии!B327</f>
        <v>3732</v>
      </c>
      <c r="I333" s="141">
        <f>Субсидии!C327</f>
        <v>2232</v>
      </c>
      <c r="J333" s="48">
        <f t="shared" si="17"/>
        <v>59.807073954983927</v>
      </c>
      <c r="K333" s="48">
        <f>'Субвенции '!B323</f>
        <v>115.2</v>
      </c>
      <c r="L333" s="48">
        <f>'Субвенции '!C323</f>
        <v>56.231900000000003</v>
      </c>
      <c r="M333" s="48">
        <f t="shared" ref="M333:M340" si="176">L333/K333*100</f>
        <v>48.812413194444446</v>
      </c>
      <c r="N333" s="48"/>
      <c r="O333" s="48"/>
      <c r="P333" s="48"/>
    </row>
    <row r="334" spans="1:16" x14ac:dyDescent="0.25">
      <c r="A334" s="189" t="s">
        <v>581</v>
      </c>
      <c r="B334" s="142">
        <f t="shared" si="170"/>
        <v>4107.8059999999996</v>
      </c>
      <c r="C334" s="142">
        <f t="shared" si="171"/>
        <v>3174.33916</v>
      </c>
      <c r="D334" s="142">
        <f t="shared" si="175"/>
        <v>77.275780793932341</v>
      </c>
      <c r="E334" s="48"/>
      <c r="F334" s="48"/>
      <c r="G334" s="126"/>
      <c r="H334" s="141">
        <f>Субсидии!B328</f>
        <v>3992.6059999999998</v>
      </c>
      <c r="I334" s="141">
        <f>Субсидии!C328</f>
        <v>3123</v>
      </c>
      <c r="J334" s="48">
        <f t="shared" si="17"/>
        <v>78.219588910100327</v>
      </c>
      <c r="K334" s="48">
        <f>'Субвенции '!B324</f>
        <v>115.2</v>
      </c>
      <c r="L334" s="48">
        <f>'Субвенции '!C324</f>
        <v>51.339160000000007</v>
      </c>
      <c r="M334" s="48">
        <f t="shared" si="176"/>
        <v>44.565243055555555</v>
      </c>
      <c r="N334" s="48"/>
      <c r="O334" s="48"/>
      <c r="P334" s="48"/>
    </row>
    <row r="335" spans="1:16" x14ac:dyDescent="0.25">
      <c r="A335" s="189" t="s">
        <v>534</v>
      </c>
      <c r="B335" s="142">
        <f t="shared" si="170"/>
        <v>6210.1</v>
      </c>
      <c r="C335" s="142">
        <f t="shared" si="171"/>
        <v>113.4697</v>
      </c>
      <c r="D335" s="142">
        <f t="shared" si="175"/>
        <v>1.8271799165874945</v>
      </c>
      <c r="E335" s="48"/>
      <c r="F335" s="48"/>
      <c r="G335" s="126"/>
      <c r="H335" s="141">
        <f>Субсидии!B330</f>
        <v>5922</v>
      </c>
      <c r="I335" s="141">
        <f>Субсидии!C330</f>
        <v>0</v>
      </c>
      <c r="J335" s="48">
        <f t="shared" si="17"/>
        <v>0</v>
      </c>
      <c r="K335" s="48">
        <f>'Субвенции '!B325</f>
        <v>288.10000000000002</v>
      </c>
      <c r="L335" s="48">
        <f>'Субвенции '!C325</f>
        <v>113.4697</v>
      </c>
      <c r="M335" s="48">
        <f t="shared" si="176"/>
        <v>39.385525859076708</v>
      </c>
      <c r="N335" s="48"/>
      <c r="O335" s="48"/>
      <c r="P335" s="48"/>
    </row>
    <row r="336" spans="1:16" x14ac:dyDescent="0.25">
      <c r="A336" s="189" t="s">
        <v>361</v>
      </c>
      <c r="B336" s="142">
        <f t="shared" si="170"/>
        <v>3532.2</v>
      </c>
      <c r="C336" s="142">
        <f t="shared" si="171"/>
        <v>3471.5207599999999</v>
      </c>
      <c r="D336" s="142">
        <f t="shared" si="175"/>
        <v>98.2821119981881</v>
      </c>
      <c r="E336" s="48"/>
      <c r="F336" s="48"/>
      <c r="G336" s="126"/>
      <c r="H336" s="141">
        <f>Субсидии!B329</f>
        <v>3417</v>
      </c>
      <c r="I336" s="141">
        <f>Субсидии!C329</f>
        <v>3417</v>
      </c>
      <c r="J336" s="48">
        <f t="shared" si="17"/>
        <v>100</v>
      </c>
      <c r="K336" s="48">
        <f>'Субвенции '!B326</f>
        <v>115.2</v>
      </c>
      <c r="L336" s="48">
        <f>'Субвенции '!C326</f>
        <v>54.520760000000003</v>
      </c>
      <c r="M336" s="48">
        <f t="shared" si="176"/>
        <v>47.32704861111111</v>
      </c>
      <c r="N336" s="48"/>
      <c r="O336" s="48"/>
      <c r="P336" s="48"/>
    </row>
    <row r="337" spans="1:16" x14ac:dyDescent="0.25">
      <c r="A337" s="189" t="s">
        <v>369</v>
      </c>
      <c r="B337" s="142">
        <f t="shared" si="170"/>
        <v>4411.2</v>
      </c>
      <c r="C337" s="142">
        <f t="shared" si="171"/>
        <v>56.232849999999999</v>
      </c>
      <c r="D337" s="142">
        <f t="shared" si="175"/>
        <v>1.2747744377947043</v>
      </c>
      <c r="E337" s="48"/>
      <c r="F337" s="48"/>
      <c r="G337" s="126"/>
      <c r="H337" s="141">
        <f>Субсидии!B331</f>
        <v>4296</v>
      </c>
      <c r="I337" s="141">
        <f>Субсидии!C331</f>
        <v>0</v>
      </c>
      <c r="J337" s="48">
        <f t="shared" si="17"/>
        <v>0</v>
      </c>
      <c r="K337" s="48">
        <f>'Субвенции '!B327</f>
        <v>115.2</v>
      </c>
      <c r="L337" s="48">
        <f>'Субвенции '!C327</f>
        <v>56.232849999999999</v>
      </c>
      <c r="M337" s="48">
        <f t="shared" si="176"/>
        <v>48.813237847222219</v>
      </c>
      <c r="N337" s="48"/>
      <c r="O337" s="48"/>
      <c r="P337" s="48"/>
    </row>
    <row r="338" spans="1:16" x14ac:dyDescent="0.25">
      <c r="A338" s="189" t="s">
        <v>357</v>
      </c>
      <c r="B338" s="142">
        <f t="shared" si="170"/>
        <v>12576.6</v>
      </c>
      <c r="C338" s="142">
        <f t="shared" si="171"/>
        <v>230.54004999999998</v>
      </c>
      <c r="D338" s="142">
        <f t="shared" si="175"/>
        <v>1.8330872413847936</v>
      </c>
      <c r="E338" s="48"/>
      <c r="F338" s="48"/>
      <c r="G338" s="126"/>
      <c r="H338" s="141">
        <f>Субсидии!B332</f>
        <v>11000</v>
      </c>
      <c r="I338" s="141">
        <f>Субсидии!C332</f>
        <v>0</v>
      </c>
      <c r="J338" s="48">
        <f t="shared" si="17"/>
        <v>0</v>
      </c>
      <c r="K338" s="48">
        <f>'Субвенции '!B328</f>
        <v>576.6</v>
      </c>
      <c r="L338" s="48">
        <f>'Субвенции '!C328</f>
        <v>230.54004999999998</v>
      </c>
      <c r="M338" s="48">
        <f t="shared" si="176"/>
        <v>39.982665626083936</v>
      </c>
      <c r="N338" s="48">
        <f>Иные!B151</f>
        <v>1000</v>
      </c>
      <c r="O338" s="48">
        <f>Иные!C151</f>
        <v>0</v>
      </c>
      <c r="P338" s="48">
        <f t="shared" si="19"/>
        <v>0</v>
      </c>
    </row>
    <row r="339" spans="1:16" x14ac:dyDescent="0.25">
      <c r="A339" s="189" t="s">
        <v>533</v>
      </c>
      <c r="B339" s="142">
        <f t="shared" si="170"/>
        <v>8618.1</v>
      </c>
      <c r="C339" s="142">
        <f t="shared" si="171"/>
        <v>113.46968</v>
      </c>
      <c r="D339" s="142">
        <f t="shared" si="175"/>
        <v>1.316643807799863</v>
      </c>
      <c r="E339" s="48"/>
      <c r="F339" s="48"/>
      <c r="G339" s="126"/>
      <c r="H339" s="141">
        <f>Субсидии!B333</f>
        <v>8330</v>
      </c>
      <c r="I339" s="141">
        <f>Субсидии!C333</f>
        <v>0</v>
      </c>
      <c r="J339" s="48">
        <f t="shared" si="17"/>
        <v>0</v>
      </c>
      <c r="K339" s="48">
        <f>'Субвенции '!B329</f>
        <v>288.10000000000002</v>
      </c>
      <c r="L339" s="48">
        <f>'Субвенции '!C329</f>
        <v>113.46968</v>
      </c>
      <c r="M339" s="48">
        <f t="shared" si="176"/>
        <v>39.385518917042688</v>
      </c>
      <c r="N339" s="48"/>
      <c r="O339" s="48"/>
      <c r="P339" s="48"/>
    </row>
    <row r="340" spans="1:16" x14ac:dyDescent="0.25">
      <c r="A340" s="189" t="s">
        <v>582</v>
      </c>
      <c r="B340" s="142">
        <f t="shared" si="170"/>
        <v>3124.2</v>
      </c>
      <c r="C340" s="142">
        <f t="shared" si="171"/>
        <v>56.232860000000002</v>
      </c>
      <c r="D340" s="142">
        <f t="shared" si="175"/>
        <v>1.7999122975481725</v>
      </c>
      <c r="E340" s="48"/>
      <c r="F340" s="48"/>
      <c r="G340" s="126"/>
      <c r="H340" s="141">
        <f>Субсидии!B334</f>
        <v>3009</v>
      </c>
      <c r="I340" s="141">
        <f>Субсидии!C334</f>
        <v>0</v>
      </c>
      <c r="J340" s="48">
        <f t="shared" si="17"/>
        <v>0</v>
      </c>
      <c r="K340" s="48">
        <f>'Субвенции '!B330</f>
        <v>115.2</v>
      </c>
      <c r="L340" s="48">
        <f>'Субвенции '!C330</f>
        <v>56.232860000000002</v>
      </c>
      <c r="M340" s="48">
        <f t="shared" si="176"/>
        <v>48.813246527777778</v>
      </c>
      <c r="N340" s="48"/>
      <c r="O340" s="48"/>
      <c r="P340" s="48"/>
    </row>
    <row r="341" spans="1:16" s="59" customFormat="1" ht="31.5" x14ac:dyDescent="0.25">
      <c r="A341" s="25" t="s">
        <v>346</v>
      </c>
      <c r="B341" s="54">
        <f t="shared" si="170"/>
        <v>974353.52066000015</v>
      </c>
      <c r="C341" s="54">
        <f t="shared" si="171"/>
        <v>347042.93854999996</v>
      </c>
      <c r="D341" s="54">
        <f t="shared" ref="D341" si="177">C341/B341*100</f>
        <v>35.617764106288924</v>
      </c>
      <c r="E341" s="54">
        <f t="shared" ref="E341:F341" si="178">SUM(E342:E351)</f>
        <v>71485.8</v>
      </c>
      <c r="F341" s="54">
        <f t="shared" si="178"/>
        <v>39317.15</v>
      </c>
      <c r="G341" s="55">
        <f t="shared" si="16"/>
        <v>54.999944044831281</v>
      </c>
      <c r="H341" s="54">
        <f>SUM(H342:H351)</f>
        <v>654957.59496000002</v>
      </c>
      <c r="I341" s="54">
        <f t="shared" ref="I341:O341" si="179">SUM(I342:I351)</f>
        <v>183292.12193999998</v>
      </c>
      <c r="J341" s="54">
        <f t="shared" si="17"/>
        <v>27.985341852733857</v>
      </c>
      <c r="K341" s="54">
        <f t="shared" si="179"/>
        <v>237722.72570000004</v>
      </c>
      <c r="L341" s="54">
        <f t="shared" si="179"/>
        <v>119076.28686999997</v>
      </c>
      <c r="M341" s="54">
        <f t="shared" si="18"/>
        <v>50.090409538830194</v>
      </c>
      <c r="N341" s="54">
        <f t="shared" si="179"/>
        <v>10187.400000000001</v>
      </c>
      <c r="O341" s="54">
        <f t="shared" si="179"/>
        <v>5357.3797400000003</v>
      </c>
      <c r="P341" s="54">
        <f t="shared" si="19"/>
        <v>52.588292793058088</v>
      </c>
    </row>
    <row r="342" spans="1:16" ht="31.5" x14ac:dyDescent="0.25">
      <c r="A342" s="186" t="s">
        <v>278</v>
      </c>
      <c r="B342" s="48">
        <f t="shared" si="170"/>
        <v>897834.62359000009</v>
      </c>
      <c r="C342" s="48">
        <f t="shared" si="171"/>
        <v>317980.50049999997</v>
      </c>
      <c r="D342" s="48">
        <f t="shared" si="13"/>
        <v>35.416377598421406</v>
      </c>
      <c r="E342" s="52">
        <f>Дотации!B74</f>
        <v>71485.8</v>
      </c>
      <c r="F342" s="52">
        <f>Дотации!C74</f>
        <v>39317.15</v>
      </c>
      <c r="G342" s="52">
        <f t="shared" si="16"/>
        <v>54.999944044831281</v>
      </c>
      <c r="H342" s="48">
        <f>Субсидии!B336</f>
        <v>580878.29789000005</v>
      </c>
      <c r="I342" s="48">
        <f>Субсидии!C336</f>
        <v>155091.87152999997</v>
      </c>
      <c r="J342" s="48">
        <f t="shared" si="17"/>
        <v>26.699546547591879</v>
      </c>
      <c r="K342" s="48">
        <f>'Субвенции '!B332</f>
        <v>235648.12569999998</v>
      </c>
      <c r="L342" s="48">
        <f>'Субвенции '!C332</f>
        <v>118214.09922999998</v>
      </c>
      <c r="M342" s="48">
        <f t="shared" si="18"/>
        <v>50.165516436356697</v>
      </c>
      <c r="N342" s="48">
        <f>Иные!B153</f>
        <v>9822.4000000000015</v>
      </c>
      <c r="O342" s="48">
        <f>Иные!C153</f>
        <v>5357.3797400000003</v>
      </c>
      <c r="P342" s="48">
        <f t="shared" si="19"/>
        <v>54.542471697344844</v>
      </c>
    </row>
    <row r="343" spans="1:16" x14ac:dyDescent="0.25">
      <c r="A343" s="189" t="s">
        <v>535</v>
      </c>
      <c r="B343" s="142">
        <f t="shared" si="170"/>
        <v>8511.94</v>
      </c>
      <c r="C343" s="142">
        <f t="shared" si="171"/>
        <v>136.60133999999999</v>
      </c>
      <c r="D343" s="142">
        <f>C343/B343*100</f>
        <v>1.6048202877369904</v>
      </c>
      <c r="E343" s="48"/>
      <c r="F343" s="48"/>
      <c r="G343" s="126"/>
      <c r="H343" s="141">
        <f>Субсидии!B337</f>
        <v>8223.84</v>
      </c>
      <c r="I343" s="141">
        <f>Субсидии!C337</f>
        <v>0</v>
      </c>
      <c r="J343" s="48">
        <f t="shared" si="17"/>
        <v>0</v>
      </c>
      <c r="K343" s="48">
        <f>'Субвенции '!B333</f>
        <v>288.10000000000002</v>
      </c>
      <c r="L343" s="48">
        <f>'Субвенции '!C333</f>
        <v>136.60133999999999</v>
      </c>
      <c r="M343" s="48">
        <f>L343/K343*100</f>
        <v>47.414557445331475</v>
      </c>
      <c r="N343" s="48"/>
      <c r="O343" s="48"/>
      <c r="P343" s="48"/>
    </row>
    <row r="344" spans="1:16" x14ac:dyDescent="0.25">
      <c r="A344" s="189" t="s">
        <v>583</v>
      </c>
      <c r="B344" s="142">
        <f t="shared" si="170"/>
        <v>0</v>
      </c>
      <c r="C344" s="142">
        <f t="shared" si="171"/>
        <v>0</v>
      </c>
      <c r="D344" s="142"/>
      <c r="E344" s="48"/>
      <c r="F344" s="48"/>
      <c r="G344" s="126"/>
      <c r="H344" s="141"/>
      <c r="I344" s="141"/>
      <c r="J344" s="48"/>
      <c r="K344" s="48">
        <f>'Субвенции '!B334</f>
        <v>0</v>
      </c>
      <c r="L344" s="48">
        <f>'Субвенции '!C334</f>
        <v>0</v>
      </c>
      <c r="M344" s="48"/>
      <c r="N344" s="48"/>
      <c r="O344" s="48"/>
      <c r="P344" s="48"/>
    </row>
    <row r="345" spans="1:16" x14ac:dyDescent="0.25">
      <c r="A345" s="189" t="s">
        <v>536</v>
      </c>
      <c r="B345" s="142">
        <f t="shared" si="170"/>
        <v>3190.2</v>
      </c>
      <c r="C345" s="142">
        <f t="shared" si="171"/>
        <v>45.387860000000003</v>
      </c>
      <c r="D345" s="142">
        <f>C345/B345*100</f>
        <v>1.4227277286690492</v>
      </c>
      <c r="E345" s="48"/>
      <c r="F345" s="48"/>
      <c r="G345" s="126"/>
      <c r="H345" s="141">
        <f>Субсидии!B338</f>
        <v>3075</v>
      </c>
      <c r="I345" s="141">
        <f>Субсидии!C338</f>
        <v>0</v>
      </c>
      <c r="J345" s="48">
        <f t="shared" si="17"/>
        <v>0</v>
      </c>
      <c r="K345" s="48">
        <f>'Субвенции '!B335</f>
        <v>115.2</v>
      </c>
      <c r="L345" s="48">
        <f>'Субвенции '!C335</f>
        <v>45.387860000000003</v>
      </c>
      <c r="M345" s="48">
        <f>L345/K345*100</f>
        <v>39.399184027777778</v>
      </c>
      <c r="N345" s="48"/>
      <c r="O345" s="48"/>
      <c r="P345" s="48"/>
    </row>
    <row r="346" spans="1:16" x14ac:dyDescent="0.25">
      <c r="A346" s="189" t="s">
        <v>537</v>
      </c>
      <c r="B346" s="142">
        <f t="shared" si="170"/>
        <v>4490.2570699999997</v>
      </c>
      <c r="C346" s="142">
        <f t="shared" si="171"/>
        <v>50.781930000000003</v>
      </c>
      <c r="D346" s="142">
        <f>C346/B346*100</f>
        <v>1.1309359176622822</v>
      </c>
      <c r="E346" s="48"/>
      <c r="F346" s="48"/>
      <c r="G346" s="126"/>
      <c r="H346" s="141">
        <f>Субсидии!B339</f>
        <v>4375.0570699999998</v>
      </c>
      <c r="I346" s="141">
        <f>Субсидии!C339</f>
        <v>0</v>
      </c>
      <c r="J346" s="48">
        <f t="shared" si="17"/>
        <v>0</v>
      </c>
      <c r="K346" s="48">
        <f>'Субвенции '!B336</f>
        <v>115.2</v>
      </c>
      <c r="L346" s="48">
        <f>'Субвенции '!C336</f>
        <v>50.781930000000003</v>
      </c>
      <c r="M346" s="48">
        <f>L346/K346*100</f>
        <v>44.081536458333339</v>
      </c>
      <c r="N346" s="48"/>
      <c r="O346" s="48"/>
      <c r="P346" s="48"/>
    </row>
    <row r="347" spans="1:16" x14ac:dyDescent="0.25">
      <c r="A347" s="189" t="s">
        <v>584</v>
      </c>
      <c r="B347" s="142">
        <f t="shared" si="170"/>
        <v>0</v>
      </c>
      <c r="C347" s="142">
        <f t="shared" si="171"/>
        <v>0</v>
      </c>
      <c r="D347" s="142"/>
      <c r="E347" s="48"/>
      <c r="F347" s="48"/>
      <c r="G347" s="126"/>
      <c r="H347" s="141"/>
      <c r="I347" s="141"/>
      <c r="J347" s="48"/>
      <c r="K347" s="48">
        <f>'Субвенции '!B337</f>
        <v>0</v>
      </c>
      <c r="L347" s="48">
        <f>'Субвенции '!C337</f>
        <v>0</v>
      </c>
      <c r="M347" s="48"/>
      <c r="N347" s="48"/>
      <c r="O347" s="48"/>
      <c r="P347" s="48"/>
    </row>
    <row r="348" spans="1:16" x14ac:dyDescent="0.25">
      <c r="A348" s="189" t="s">
        <v>343</v>
      </c>
      <c r="B348" s="142">
        <f t="shared" si="170"/>
        <v>288.10000000000002</v>
      </c>
      <c r="C348" s="142">
        <f t="shared" si="171"/>
        <v>111.67666</v>
      </c>
      <c r="D348" s="142">
        <f>C348/B348*100</f>
        <v>38.76315862547726</v>
      </c>
      <c r="E348" s="48"/>
      <c r="F348" s="48"/>
      <c r="G348" s="126"/>
      <c r="H348" s="141">
        <f>Субсидии!B340</f>
        <v>0</v>
      </c>
      <c r="I348" s="141">
        <f>Субсидии!C340</f>
        <v>0</v>
      </c>
      <c r="J348" s="48"/>
      <c r="K348" s="48">
        <f>'Субвенции '!B338</f>
        <v>288.10000000000002</v>
      </c>
      <c r="L348" s="48">
        <f>'Субвенции '!C338</f>
        <v>111.67666</v>
      </c>
      <c r="M348" s="48">
        <f>L348/K348*100</f>
        <v>38.76315862547726</v>
      </c>
      <c r="N348" s="48">
        <f>Иные!B156</f>
        <v>0</v>
      </c>
      <c r="O348" s="48">
        <f>Иные!C156</f>
        <v>0</v>
      </c>
      <c r="P348" s="48"/>
    </row>
    <row r="349" spans="1:16" x14ac:dyDescent="0.25">
      <c r="A349" s="189" t="s">
        <v>342</v>
      </c>
      <c r="B349" s="142">
        <f t="shared" si="170"/>
        <v>48520.599999999991</v>
      </c>
      <c r="C349" s="142">
        <f t="shared" si="171"/>
        <v>18249.203570000001</v>
      </c>
      <c r="D349" s="142">
        <f>C349/B349*100</f>
        <v>37.611248768564288</v>
      </c>
      <c r="E349" s="48"/>
      <c r="F349" s="48"/>
      <c r="G349" s="126"/>
      <c r="H349" s="141">
        <f>Субсидии!B341</f>
        <v>48405.399999999994</v>
      </c>
      <c r="I349" s="141">
        <f>Субсидии!C341</f>
        <v>18200.250410000001</v>
      </c>
      <c r="J349" s="48">
        <f t="shared" si="17"/>
        <v>37.599628161320851</v>
      </c>
      <c r="K349" s="48">
        <f>'Субвенции '!B339</f>
        <v>115.2</v>
      </c>
      <c r="L349" s="48">
        <f>'Субвенции '!C339</f>
        <v>48.953160000000004</v>
      </c>
      <c r="M349" s="48">
        <f>L349/K349*100</f>
        <v>42.494062499999998</v>
      </c>
      <c r="N349" s="48"/>
      <c r="O349" s="48"/>
      <c r="P349" s="48"/>
    </row>
    <row r="350" spans="1:16" x14ac:dyDescent="0.25">
      <c r="A350" s="189" t="s">
        <v>345</v>
      </c>
      <c r="B350" s="142">
        <f t="shared" si="170"/>
        <v>413.1</v>
      </c>
      <c r="C350" s="142">
        <f t="shared" si="171"/>
        <v>112.72208999999999</v>
      </c>
      <c r="D350" s="142">
        <f>C350/B350*100</f>
        <v>27.286877269426284</v>
      </c>
      <c r="E350" s="48"/>
      <c r="F350" s="48"/>
      <c r="G350" s="126"/>
      <c r="H350" s="141">
        <f>Субсидии!B342</f>
        <v>0</v>
      </c>
      <c r="I350" s="141">
        <f>Субсидии!C342</f>
        <v>0</v>
      </c>
      <c r="J350" s="48"/>
      <c r="K350" s="48">
        <f>'Субвенции '!B340</f>
        <v>288.10000000000002</v>
      </c>
      <c r="L350" s="48">
        <f>'Субвенции '!C340</f>
        <v>112.72208999999999</v>
      </c>
      <c r="M350" s="48">
        <f>L350/K350*100</f>
        <v>39.126029156542863</v>
      </c>
      <c r="N350" s="48">
        <f>Иные!B154</f>
        <v>125</v>
      </c>
      <c r="O350" s="48">
        <f>Иные!C154</f>
        <v>0</v>
      </c>
      <c r="P350" s="48"/>
    </row>
    <row r="351" spans="1:16" ht="19.5" customHeight="1" x14ac:dyDescent="0.25">
      <c r="A351" s="189" t="s">
        <v>344</v>
      </c>
      <c r="B351" s="142">
        <f t="shared" si="170"/>
        <v>11104.7</v>
      </c>
      <c r="C351" s="142">
        <f t="shared" si="171"/>
        <v>10356.0646</v>
      </c>
      <c r="D351" s="142">
        <f>C351/B351*100</f>
        <v>93.258391491890819</v>
      </c>
      <c r="E351" s="48"/>
      <c r="F351" s="48"/>
      <c r="G351" s="126"/>
      <c r="H351" s="141">
        <f>Субсидии!B343</f>
        <v>10000</v>
      </c>
      <c r="I351" s="141">
        <f>Субсидии!C343</f>
        <v>10000</v>
      </c>
      <c r="J351" s="48">
        <f t="shared" si="17"/>
        <v>100</v>
      </c>
      <c r="K351" s="48">
        <f>'Субвенции '!B341</f>
        <v>864.7</v>
      </c>
      <c r="L351" s="48">
        <f>'Субвенции '!C341</f>
        <v>356.06459999999998</v>
      </c>
      <c r="M351" s="48">
        <f>L351/K351*100</f>
        <v>41.177818896727189</v>
      </c>
      <c r="N351" s="48">
        <f>Иные!B155</f>
        <v>240</v>
      </c>
      <c r="O351" s="48">
        <f>Иные!C155</f>
        <v>0</v>
      </c>
      <c r="P351" s="48"/>
    </row>
    <row r="352" spans="1:16" s="59" customFormat="1" ht="31.5" x14ac:dyDescent="0.25">
      <c r="A352" s="27" t="s">
        <v>335</v>
      </c>
      <c r="B352" s="54">
        <f t="shared" si="170"/>
        <v>752048.53607999999</v>
      </c>
      <c r="C352" s="54">
        <f t="shared" si="171"/>
        <v>407939.24716000003</v>
      </c>
      <c r="D352" s="54">
        <f t="shared" ref="D352" si="180">C352/B352*100</f>
        <v>54.243739278631487</v>
      </c>
      <c r="E352" s="54">
        <f t="shared" ref="E352:F352" si="181">SUM(E353:E360)</f>
        <v>90887.4</v>
      </c>
      <c r="F352" s="54">
        <f t="shared" si="181"/>
        <v>48908.35</v>
      </c>
      <c r="G352" s="55">
        <f t="shared" si="16"/>
        <v>53.812024549057405</v>
      </c>
      <c r="H352" s="54">
        <f>SUM(H353:H360)</f>
        <v>232550.91178000005</v>
      </c>
      <c r="I352" s="54">
        <f t="shared" ref="I352:O352" si="182">SUM(I353:I360)</f>
        <v>114030.84653000001</v>
      </c>
      <c r="J352" s="54">
        <f t="shared" si="17"/>
        <v>49.034787977041567</v>
      </c>
      <c r="K352" s="54">
        <f t="shared" si="182"/>
        <v>342026.52429999993</v>
      </c>
      <c r="L352" s="54">
        <f t="shared" si="182"/>
        <v>193715.11975000004</v>
      </c>
      <c r="M352" s="54">
        <f t="shared" si="18"/>
        <v>56.637455281125426</v>
      </c>
      <c r="N352" s="54">
        <f t="shared" si="182"/>
        <v>86583.7</v>
      </c>
      <c r="O352" s="54">
        <f t="shared" si="182"/>
        <v>51284.93088</v>
      </c>
      <c r="P352" s="54">
        <f t="shared" si="19"/>
        <v>59.231623134608483</v>
      </c>
    </row>
    <row r="353" spans="1:16" ht="31.5" x14ac:dyDescent="0.25">
      <c r="A353" s="186" t="s">
        <v>277</v>
      </c>
      <c r="B353" s="48">
        <f t="shared" si="170"/>
        <v>671740.83608000004</v>
      </c>
      <c r="C353" s="48">
        <f t="shared" si="171"/>
        <v>392827.49190999998</v>
      </c>
      <c r="D353" s="48">
        <f t="shared" si="13"/>
        <v>58.479025066032577</v>
      </c>
      <c r="E353" s="52">
        <f>Дотации!B76</f>
        <v>90887.4</v>
      </c>
      <c r="F353" s="52">
        <f>Дотации!C76</f>
        <v>48908.35</v>
      </c>
      <c r="G353" s="52">
        <f t="shared" si="16"/>
        <v>53.812024549057405</v>
      </c>
      <c r="H353" s="48">
        <f>Субсидии!B345</f>
        <v>153798.91178000005</v>
      </c>
      <c r="I353" s="48">
        <f>Субсидии!C345</f>
        <v>99518.958879999991</v>
      </c>
      <c r="J353" s="48">
        <f t="shared" si="17"/>
        <v>64.70719313174061</v>
      </c>
      <c r="K353" s="48">
        <f>'Субвенции '!B343</f>
        <v>340470.82430000004</v>
      </c>
      <c r="L353" s="48">
        <f>'Субвенции '!C343</f>
        <v>193115.25215000001</v>
      </c>
      <c r="M353" s="48">
        <f t="shared" si="18"/>
        <v>56.720058920478841</v>
      </c>
      <c r="N353" s="48">
        <f>Иные!B159</f>
        <v>86583.7</v>
      </c>
      <c r="O353" s="48">
        <f>Иные!C159</f>
        <v>51284.93088</v>
      </c>
      <c r="P353" s="48">
        <f t="shared" si="19"/>
        <v>59.231623134608483</v>
      </c>
    </row>
    <row r="354" spans="1:16" x14ac:dyDescent="0.25">
      <c r="A354" s="189" t="s">
        <v>540</v>
      </c>
      <c r="B354" s="142">
        <f t="shared" si="170"/>
        <v>16764.099999999999</v>
      </c>
      <c r="C354" s="142">
        <f t="shared" si="171"/>
        <v>119.6142</v>
      </c>
      <c r="D354" s="142">
        <f t="shared" ref="D354:D360" si="183">C354/B354*100</f>
        <v>0.71351399717252939</v>
      </c>
      <c r="E354" s="48"/>
      <c r="F354" s="48"/>
      <c r="G354" s="126"/>
      <c r="H354" s="141">
        <f>Субсидии!B346</f>
        <v>16476</v>
      </c>
      <c r="I354" s="141">
        <f>Субсидии!C346</f>
        <v>0</v>
      </c>
      <c r="J354" s="48">
        <f t="shared" si="17"/>
        <v>0</v>
      </c>
      <c r="K354" s="48">
        <f>'Субвенции '!B344</f>
        <v>288.10000000000002</v>
      </c>
      <c r="L354" s="48">
        <f>'Субвенции '!C344</f>
        <v>119.6142</v>
      </c>
      <c r="M354" s="48">
        <f>L354/K354*100</f>
        <v>41.518292259632069</v>
      </c>
      <c r="N354" s="48"/>
      <c r="O354" s="48"/>
      <c r="P354" s="48"/>
    </row>
    <row r="355" spans="1:16" x14ac:dyDescent="0.25">
      <c r="A355" s="189" t="s">
        <v>541</v>
      </c>
      <c r="B355" s="142">
        <f t="shared" si="170"/>
        <v>10938.1</v>
      </c>
      <c r="C355" s="142">
        <f t="shared" si="171"/>
        <v>4263.7148799999995</v>
      </c>
      <c r="D355" s="142">
        <f t="shared" si="183"/>
        <v>38.980397692469438</v>
      </c>
      <c r="E355" s="48"/>
      <c r="F355" s="48"/>
      <c r="G355" s="126"/>
      <c r="H355" s="141">
        <f>Субсидии!B347</f>
        <v>10650</v>
      </c>
      <c r="I355" s="141">
        <f>Субсидии!C347</f>
        <v>4158.81333</v>
      </c>
      <c r="J355" s="48">
        <f t="shared" si="17"/>
        <v>39.049890422535213</v>
      </c>
      <c r="K355" s="48">
        <f>'Субвенции '!B345</f>
        <v>288.10000000000002</v>
      </c>
      <c r="L355" s="48">
        <f>'Субвенции '!C345</f>
        <v>104.90155</v>
      </c>
      <c r="M355" s="48">
        <f>L355/K355*100</f>
        <v>36.411506421381461</v>
      </c>
      <c r="N355" s="48"/>
      <c r="O355" s="48"/>
      <c r="P355" s="48"/>
    </row>
    <row r="356" spans="1:16" x14ac:dyDescent="0.25">
      <c r="A356" s="189" t="s">
        <v>223</v>
      </c>
      <c r="B356" s="142">
        <f t="shared" si="170"/>
        <v>10833.1</v>
      </c>
      <c r="C356" s="142">
        <f t="shared" si="171"/>
        <v>92.380839999999992</v>
      </c>
      <c r="D356" s="142">
        <f t="shared" si="183"/>
        <v>0.85276458262177945</v>
      </c>
      <c r="E356" s="48"/>
      <c r="F356" s="48"/>
      <c r="G356" s="126"/>
      <c r="H356" s="141">
        <f>Субсидии!B348</f>
        <v>10545</v>
      </c>
      <c r="I356" s="141">
        <f>Субсидии!C348</f>
        <v>0</v>
      </c>
      <c r="J356" s="48">
        <f t="shared" si="17"/>
        <v>0</v>
      </c>
      <c r="K356" s="48">
        <f>'Субвенции '!B346</f>
        <v>288.10000000000002</v>
      </c>
      <c r="L356" s="48">
        <f>'Субвенции '!C346</f>
        <v>92.380839999999992</v>
      </c>
      <c r="M356" s="48">
        <f>L356/K356*100</f>
        <v>32.065546685178752</v>
      </c>
      <c r="N356" s="48"/>
      <c r="O356" s="48"/>
      <c r="P356" s="48"/>
    </row>
    <row r="357" spans="1:16" x14ac:dyDescent="0.25">
      <c r="A357" s="189" t="s">
        <v>544</v>
      </c>
      <c r="B357" s="142">
        <f t="shared" si="170"/>
        <v>5035.2</v>
      </c>
      <c r="C357" s="142">
        <f t="shared" si="171"/>
        <v>45.068889999999996</v>
      </c>
      <c r="D357" s="142">
        <f t="shared" si="183"/>
        <v>0.89507646170956456</v>
      </c>
      <c r="E357" s="48"/>
      <c r="F357" s="48"/>
      <c r="G357" s="126"/>
      <c r="H357" s="141">
        <f>Субсидии!B349</f>
        <v>4920</v>
      </c>
      <c r="I357" s="141">
        <f>Субсидии!C349</f>
        <v>0</v>
      </c>
      <c r="J357" s="48">
        <f t="shared" si="17"/>
        <v>0</v>
      </c>
      <c r="K357" s="48">
        <f>'Субвенции '!B347</f>
        <v>115.2</v>
      </c>
      <c r="L357" s="48">
        <f>'Субвенции '!C347</f>
        <v>45.068889999999996</v>
      </c>
      <c r="M357" s="48">
        <f>L357/K357*100</f>
        <v>39.122300347222215</v>
      </c>
      <c r="N357" s="48"/>
      <c r="O357" s="48"/>
      <c r="P357" s="48"/>
    </row>
    <row r="358" spans="1:16" x14ac:dyDescent="0.25">
      <c r="A358" s="189" t="s">
        <v>542</v>
      </c>
      <c r="B358" s="142">
        <f t="shared" si="170"/>
        <v>17572.099999999999</v>
      </c>
      <c r="C358" s="142">
        <f t="shared" si="171"/>
        <v>4353.9110599999995</v>
      </c>
      <c r="D358" s="142">
        <f t="shared" si="183"/>
        <v>24.777408846979014</v>
      </c>
      <c r="E358" s="48"/>
      <c r="F358" s="48"/>
      <c r="G358" s="126"/>
      <c r="H358" s="141">
        <f>Субсидии!B350</f>
        <v>17284</v>
      </c>
      <c r="I358" s="141">
        <f>Субсидии!C350</f>
        <v>4242.6235099999994</v>
      </c>
      <c r="J358" s="48">
        <f t="shared" si="17"/>
        <v>24.546537317750516</v>
      </c>
      <c r="K358" s="48">
        <f>'Субвенции '!B348</f>
        <v>288.10000000000002</v>
      </c>
      <c r="L358" s="48">
        <f>'Субвенции '!C348</f>
        <v>111.28755</v>
      </c>
      <c r="M358" s="48">
        <f>L358/K358*100</f>
        <v>38.628097882679619</v>
      </c>
      <c r="N358" s="48"/>
      <c r="O358" s="48"/>
      <c r="P358" s="48"/>
    </row>
    <row r="359" spans="1:16" x14ac:dyDescent="0.25">
      <c r="A359" s="280" t="s">
        <v>352</v>
      </c>
      <c r="B359" s="142">
        <f t="shared" si="170"/>
        <v>11500</v>
      </c>
      <c r="C359" s="142">
        <f t="shared" si="171"/>
        <v>4415.5356900000006</v>
      </c>
      <c r="D359" s="142">
        <f t="shared" si="183"/>
        <v>38.395962521739136</v>
      </c>
      <c r="E359" s="48"/>
      <c r="F359" s="48"/>
      <c r="G359" s="126"/>
      <c r="H359" s="141">
        <f>Субсидии!B351</f>
        <v>11500</v>
      </c>
      <c r="I359" s="141">
        <f>Субсидии!C351</f>
        <v>4415.5356900000006</v>
      </c>
      <c r="J359" s="48">
        <f t="shared" si="17"/>
        <v>38.395962521739136</v>
      </c>
      <c r="K359" s="48"/>
      <c r="L359" s="48"/>
      <c r="M359" s="48"/>
      <c r="N359" s="48">
        <f>Иные!B160</f>
        <v>0</v>
      </c>
      <c r="O359" s="48">
        <f>Иные!C160</f>
        <v>0</v>
      </c>
      <c r="P359" s="48"/>
    </row>
    <row r="360" spans="1:16" x14ac:dyDescent="0.25">
      <c r="A360" s="189" t="s">
        <v>543</v>
      </c>
      <c r="B360" s="142">
        <f t="shared" si="170"/>
        <v>7665.1</v>
      </c>
      <c r="C360" s="142">
        <f t="shared" si="171"/>
        <v>1821.5296900000001</v>
      </c>
      <c r="D360" s="142">
        <f t="shared" si="183"/>
        <v>23.763939022321953</v>
      </c>
      <c r="E360" s="48"/>
      <c r="F360" s="48"/>
      <c r="G360" s="126"/>
      <c r="H360" s="141">
        <f>Субсидии!B352</f>
        <v>7377</v>
      </c>
      <c r="I360" s="141">
        <f>Субсидии!C352</f>
        <v>1694.9151200000001</v>
      </c>
      <c r="J360" s="48">
        <f t="shared" si="17"/>
        <v>22.975669242239395</v>
      </c>
      <c r="K360" s="48">
        <f>'Субвенции '!B349</f>
        <v>288.10000000000002</v>
      </c>
      <c r="L360" s="48">
        <f>'Субвенции '!C349</f>
        <v>126.61457</v>
      </c>
      <c r="M360" s="48">
        <f>L360/K360*100</f>
        <v>43.948132592849703</v>
      </c>
      <c r="N360" s="48"/>
      <c r="O360" s="48"/>
      <c r="P360" s="48"/>
    </row>
    <row r="361" spans="1:16" s="59" customFormat="1" ht="31.5" x14ac:dyDescent="0.25">
      <c r="A361" s="27" t="s">
        <v>336</v>
      </c>
      <c r="B361" s="54">
        <f t="shared" si="170"/>
        <v>360488.73014</v>
      </c>
      <c r="C361" s="54">
        <f t="shared" si="171"/>
        <v>150205.92198000001</v>
      </c>
      <c r="D361" s="54">
        <f t="shared" ref="D361" si="184">C361/B361*100</f>
        <v>41.667300367938218</v>
      </c>
      <c r="E361" s="54">
        <f t="shared" ref="E361:F361" si="185">SUM(E362:E368)</f>
        <v>56680.3</v>
      </c>
      <c r="F361" s="54">
        <f t="shared" si="185"/>
        <v>31174.2</v>
      </c>
      <c r="G361" s="55">
        <f t="shared" si="16"/>
        <v>55.000061749849593</v>
      </c>
      <c r="H361" s="54">
        <f>SUM(H362:H368)</f>
        <v>144204.79243999999</v>
      </c>
      <c r="I361" s="54">
        <f t="shared" ref="I361:O361" si="186">SUM(I362:I368)</f>
        <v>40015.035909999999</v>
      </c>
      <c r="J361" s="54">
        <f t="shared" si="17"/>
        <v>27.748755941415233</v>
      </c>
      <c r="K361" s="54">
        <f t="shared" si="186"/>
        <v>140124.15020000003</v>
      </c>
      <c r="L361" s="54">
        <f t="shared" si="186"/>
        <v>74991.804979999986</v>
      </c>
      <c r="M361" s="54">
        <f t="shared" si="18"/>
        <v>53.518115808705168</v>
      </c>
      <c r="N361" s="54">
        <f t="shared" si="186"/>
        <v>19479.487499999999</v>
      </c>
      <c r="O361" s="54">
        <f t="shared" si="186"/>
        <v>4024.8810899999999</v>
      </c>
      <c r="P361" s="54">
        <f t="shared" si="19"/>
        <v>20.66215083944072</v>
      </c>
    </row>
    <row r="362" spans="1:16" ht="31.5" x14ac:dyDescent="0.25">
      <c r="A362" s="186" t="s">
        <v>276</v>
      </c>
      <c r="B362" s="48">
        <f t="shared" si="170"/>
        <v>331051.43815999996</v>
      </c>
      <c r="C362" s="48">
        <f t="shared" si="171"/>
        <v>131045.93232999998</v>
      </c>
      <c r="D362" s="48">
        <f t="shared" si="13"/>
        <v>39.584764548482156</v>
      </c>
      <c r="E362" s="52">
        <f>Дотации!B78</f>
        <v>56680.3</v>
      </c>
      <c r="F362" s="52">
        <f>Дотации!C78</f>
        <v>31174.2</v>
      </c>
      <c r="G362" s="52">
        <f t="shared" si="16"/>
        <v>55.000061749849593</v>
      </c>
      <c r="H362" s="48">
        <f>Субсидии!B354</f>
        <v>116042.80046</v>
      </c>
      <c r="I362" s="48">
        <f>Субсидии!C354</f>
        <v>21194.066859999999</v>
      </c>
      <c r="J362" s="48">
        <f t="shared" si="17"/>
        <v>18.264008431359429</v>
      </c>
      <c r="K362" s="48">
        <f>'Субвенции '!B351</f>
        <v>139317.5502</v>
      </c>
      <c r="L362" s="48">
        <f>'Субвенции '!C351</f>
        <v>74652.784379999983</v>
      </c>
      <c r="M362" s="48">
        <f t="shared" si="18"/>
        <v>53.584623238659269</v>
      </c>
      <c r="N362" s="48">
        <f>Иные!B162</f>
        <v>19010.787499999999</v>
      </c>
      <c r="O362" s="48">
        <f>Иные!C162</f>
        <v>4024.8810899999999</v>
      </c>
      <c r="P362" s="48">
        <f t="shared" si="19"/>
        <v>21.171564250034354</v>
      </c>
    </row>
    <row r="363" spans="1:16" x14ac:dyDescent="0.25">
      <c r="A363" s="189" t="s">
        <v>586</v>
      </c>
      <c r="B363" s="142">
        <f t="shared" si="170"/>
        <v>0</v>
      </c>
      <c r="C363" s="142">
        <f t="shared" si="171"/>
        <v>0</v>
      </c>
      <c r="D363" s="142"/>
      <c r="E363" s="48"/>
      <c r="F363" s="48"/>
      <c r="G363" s="126"/>
      <c r="H363" s="141"/>
      <c r="I363" s="141"/>
      <c r="J363" s="48"/>
      <c r="K363" s="48">
        <f>'Субвенции '!B352</f>
        <v>0</v>
      </c>
      <c r="L363" s="48">
        <f>'Субвенции '!C352</f>
        <v>0</v>
      </c>
      <c r="M363" s="48"/>
      <c r="N363" s="48"/>
      <c r="O363" s="48"/>
      <c r="P363" s="48"/>
    </row>
    <row r="364" spans="1:16" x14ac:dyDescent="0.25">
      <c r="A364" s="189" t="s">
        <v>261</v>
      </c>
      <c r="B364" s="142">
        <f t="shared" si="170"/>
        <v>0</v>
      </c>
      <c r="C364" s="142">
        <f t="shared" si="171"/>
        <v>0</v>
      </c>
      <c r="D364" s="142"/>
      <c r="E364" s="48"/>
      <c r="F364" s="48"/>
      <c r="G364" s="126"/>
      <c r="H364" s="141">
        <f>Субсидии!B355</f>
        <v>0</v>
      </c>
      <c r="I364" s="141">
        <f>Субсидии!C355</f>
        <v>0</v>
      </c>
      <c r="J364" s="48"/>
      <c r="K364" s="48">
        <f>'Субвенции '!B353</f>
        <v>0</v>
      </c>
      <c r="L364" s="48">
        <f>'Субвенции '!C353</f>
        <v>0</v>
      </c>
      <c r="M364" s="48"/>
      <c r="N364" s="48"/>
      <c r="O364" s="48"/>
      <c r="P364" s="48"/>
    </row>
    <row r="365" spans="1:16" x14ac:dyDescent="0.25">
      <c r="A365" s="189" t="s">
        <v>585</v>
      </c>
      <c r="B365" s="142">
        <f t="shared" si="170"/>
        <v>1984.2</v>
      </c>
      <c r="C365" s="142">
        <f t="shared" si="171"/>
        <v>1914.7618600000001</v>
      </c>
      <c r="D365" s="142">
        <f>C365/B365*100</f>
        <v>96.500446527567789</v>
      </c>
      <c r="E365" s="48"/>
      <c r="F365" s="48"/>
      <c r="G365" s="126"/>
      <c r="H365" s="141">
        <f>Субсидии!B356</f>
        <v>1869</v>
      </c>
      <c r="I365" s="141">
        <f>Субсидии!C356</f>
        <v>1869</v>
      </c>
      <c r="J365" s="48">
        <f t="shared" si="17"/>
        <v>100</v>
      </c>
      <c r="K365" s="48">
        <f>'Субвенции '!B354</f>
        <v>115.2</v>
      </c>
      <c r="L365" s="48">
        <f>'Субвенции '!C354</f>
        <v>45.761859999999999</v>
      </c>
      <c r="M365" s="48">
        <f>L365/K365*100</f>
        <v>39.72383680555555</v>
      </c>
      <c r="N365" s="48"/>
      <c r="O365" s="48"/>
      <c r="P365" s="48"/>
    </row>
    <row r="366" spans="1:16" x14ac:dyDescent="0.25">
      <c r="A366" s="189" t="s">
        <v>332</v>
      </c>
      <c r="B366" s="142">
        <f t="shared" si="170"/>
        <v>9108.1</v>
      </c>
      <c r="C366" s="142">
        <f t="shared" si="171"/>
        <v>1585.7446599999998</v>
      </c>
      <c r="D366" s="142">
        <f>C366/B366*100</f>
        <v>17.410268442375465</v>
      </c>
      <c r="E366" s="48"/>
      <c r="F366" s="48"/>
      <c r="G366" s="126"/>
      <c r="H366" s="141">
        <f>Субсидии!B357</f>
        <v>8820</v>
      </c>
      <c r="I366" s="141">
        <f>Субсидии!C357</f>
        <v>1466.3821599999999</v>
      </c>
      <c r="J366" s="48">
        <f t="shared" si="17"/>
        <v>16.625648072562356</v>
      </c>
      <c r="K366" s="48">
        <f>'Субвенции '!B355</f>
        <v>288.10000000000002</v>
      </c>
      <c r="L366" s="48">
        <f>'Субвенции '!C355</f>
        <v>119.3625</v>
      </c>
      <c r="M366" s="48">
        <f>L366/K366*100</f>
        <v>41.430926761541123</v>
      </c>
      <c r="N366" s="48">
        <f>Иные!B163</f>
        <v>0</v>
      </c>
      <c r="O366" s="48">
        <f>Иные!C163</f>
        <v>0</v>
      </c>
      <c r="P366" s="48"/>
    </row>
    <row r="367" spans="1:16" x14ac:dyDescent="0.25">
      <c r="A367" s="189" t="s">
        <v>334</v>
      </c>
      <c r="B367" s="142">
        <f t="shared" si="170"/>
        <v>6088.1919799999996</v>
      </c>
      <c r="C367" s="142">
        <f t="shared" si="171"/>
        <v>5533.9358499999998</v>
      </c>
      <c r="D367" s="142">
        <f>C367/B367*100</f>
        <v>90.896211357645129</v>
      </c>
      <c r="E367" s="48"/>
      <c r="F367" s="48"/>
      <c r="G367" s="126"/>
      <c r="H367" s="141">
        <f>Субсидии!B358</f>
        <v>5972.9919799999998</v>
      </c>
      <c r="I367" s="141">
        <f>Субсидии!C358</f>
        <v>5485.5868899999996</v>
      </c>
      <c r="J367" s="48">
        <f t="shared" si="17"/>
        <v>91.839850252067464</v>
      </c>
      <c r="K367" s="48">
        <f>'Субвенции '!B356</f>
        <v>115.2</v>
      </c>
      <c r="L367" s="48">
        <f>'Субвенции '!C356</f>
        <v>48.348959999999998</v>
      </c>
      <c r="M367" s="48">
        <f>L367/K367*100</f>
        <v>41.969583333333333</v>
      </c>
      <c r="N367" s="48">
        <f>Иные!B165</f>
        <v>0</v>
      </c>
      <c r="O367" s="48">
        <f>Иные!C165</f>
        <v>0</v>
      </c>
      <c r="P367" s="48"/>
    </row>
    <row r="368" spans="1:16" x14ac:dyDescent="0.25">
      <c r="A368" s="189" t="s">
        <v>333</v>
      </c>
      <c r="B368" s="142">
        <f t="shared" si="170"/>
        <v>12256.800000000001</v>
      </c>
      <c r="C368" s="142">
        <f t="shared" si="171"/>
        <v>10125.547280000001</v>
      </c>
      <c r="D368" s="142">
        <f>C368/B368*100</f>
        <v>82.611670909209579</v>
      </c>
      <c r="E368" s="48"/>
      <c r="F368" s="48"/>
      <c r="G368" s="126"/>
      <c r="H368" s="141">
        <f>Субсидии!B359</f>
        <v>11500</v>
      </c>
      <c r="I368" s="141">
        <f>Субсидии!C359</f>
        <v>10000</v>
      </c>
      <c r="J368" s="48">
        <f t="shared" si="17"/>
        <v>86.956521739130437</v>
      </c>
      <c r="K368" s="48">
        <f>'Субвенции '!B357</f>
        <v>288.10000000000002</v>
      </c>
      <c r="L368" s="48">
        <f>'Субвенции '!C357</f>
        <v>125.54728</v>
      </c>
      <c r="M368" s="48">
        <f>L368/K368*100</f>
        <v>43.577674418604651</v>
      </c>
      <c r="N368" s="48">
        <f>Иные!B164</f>
        <v>468.7</v>
      </c>
      <c r="O368" s="48">
        <f>Иные!C164</f>
        <v>0</v>
      </c>
      <c r="P368" s="48">
        <f t="shared" si="19"/>
        <v>0</v>
      </c>
    </row>
    <row r="369" spans="1:16" x14ac:dyDescent="0.25">
      <c r="A369" s="189" t="s">
        <v>443</v>
      </c>
      <c r="B369" s="142">
        <f t="shared" si="170"/>
        <v>0</v>
      </c>
      <c r="C369" s="142">
        <f t="shared" si="171"/>
        <v>0</v>
      </c>
      <c r="D369" s="142"/>
      <c r="E369" s="48"/>
      <c r="F369" s="48"/>
      <c r="G369" s="126"/>
      <c r="H369" s="141"/>
      <c r="I369" s="141"/>
      <c r="J369" s="48"/>
      <c r="K369" s="48">
        <f>'Субвенции '!B358</f>
        <v>0</v>
      </c>
      <c r="L369" s="48">
        <f>'Субвенции '!C358</f>
        <v>0</v>
      </c>
      <c r="M369" s="48"/>
      <c r="N369" s="48"/>
      <c r="O369" s="48"/>
      <c r="P369" s="48"/>
    </row>
    <row r="370" spans="1:16" s="59" customFormat="1" ht="31.5" x14ac:dyDescent="0.25">
      <c r="A370" s="25" t="s">
        <v>331</v>
      </c>
      <c r="B370" s="54">
        <f t="shared" si="170"/>
        <v>426465.86230000004</v>
      </c>
      <c r="C370" s="54">
        <f t="shared" si="171"/>
        <v>191957.89382000003</v>
      </c>
      <c r="D370" s="54">
        <f t="shared" ref="D370" si="187">C370/B370*100</f>
        <v>45.011315274976468</v>
      </c>
      <c r="E370" s="54">
        <f t="shared" ref="E370:F370" si="188">SUM(E371:E382)</f>
        <v>98392.2</v>
      </c>
      <c r="F370" s="54">
        <f t="shared" si="188"/>
        <v>54115.73</v>
      </c>
      <c r="G370" s="55">
        <f t="shared" si="16"/>
        <v>55.000020326814521</v>
      </c>
      <c r="H370" s="54">
        <f>SUM(H371:H382)</f>
        <v>92155.045599999998</v>
      </c>
      <c r="I370" s="54">
        <f t="shared" ref="I370:O370" si="189">SUM(I371:I382)</f>
        <v>21349.091380000002</v>
      </c>
      <c r="J370" s="54">
        <f t="shared" si="17"/>
        <v>23.166492123139921</v>
      </c>
      <c r="K370" s="54">
        <f t="shared" si="189"/>
        <v>224603.51670000009</v>
      </c>
      <c r="L370" s="54">
        <f t="shared" si="189"/>
        <v>108946.76523999999</v>
      </c>
      <c r="M370" s="54">
        <f t="shared" si="18"/>
        <v>48.506259759734185</v>
      </c>
      <c r="N370" s="54">
        <f t="shared" si="189"/>
        <v>11315.1</v>
      </c>
      <c r="O370" s="54">
        <f t="shared" si="189"/>
        <v>7546.3071999999993</v>
      </c>
      <c r="P370" s="54">
        <f t="shared" si="19"/>
        <v>66.692359767036962</v>
      </c>
    </row>
    <row r="371" spans="1:16" ht="31.5" x14ac:dyDescent="0.25">
      <c r="A371" s="186" t="s">
        <v>275</v>
      </c>
      <c r="B371" s="48">
        <f t="shared" si="170"/>
        <v>376962.16229999997</v>
      </c>
      <c r="C371" s="48">
        <f t="shared" si="171"/>
        <v>189046.76608</v>
      </c>
      <c r="D371" s="48">
        <f t="shared" si="13"/>
        <v>50.150064114273043</v>
      </c>
      <c r="E371" s="52">
        <f>Дотации!B80</f>
        <v>98392.2</v>
      </c>
      <c r="F371" s="52">
        <f>Дотации!C80</f>
        <v>54115.73</v>
      </c>
      <c r="G371" s="52">
        <f t="shared" si="16"/>
        <v>55.000020326814521</v>
      </c>
      <c r="H371" s="48">
        <f>Субсидии!B361</f>
        <v>45108.045599999998</v>
      </c>
      <c r="I371" s="48">
        <f>Субсидии!C361</f>
        <v>19142.644380000002</v>
      </c>
      <c r="J371" s="48">
        <f t="shared" si="17"/>
        <v>42.437317168979725</v>
      </c>
      <c r="K371" s="48">
        <f>'Субвенции '!B360</f>
        <v>222701.81670000002</v>
      </c>
      <c r="L371" s="48">
        <f>'Субвенции '!C360</f>
        <v>108242.0845</v>
      </c>
      <c r="M371" s="48">
        <f t="shared" si="18"/>
        <v>48.604041989388932</v>
      </c>
      <c r="N371" s="48">
        <f>Иные!B167</f>
        <v>10760.1</v>
      </c>
      <c r="O371" s="48">
        <f>Иные!C167</f>
        <v>7546.3071999999993</v>
      </c>
      <c r="P371" s="48">
        <f t="shared" si="19"/>
        <v>70.132314755439069</v>
      </c>
    </row>
    <row r="372" spans="1:16" x14ac:dyDescent="0.25">
      <c r="A372" s="189" t="s">
        <v>330</v>
      </c>
      <c r="B372" s="142">
        <f t="shared" si="170"/>
        <v>0</v>
      </c>
      <c r="C372" s="142">
        <f t="shared" si="171"/>
        <v>0</v>
      </c>
      <c r="D372" s="142" t="e">
        <f t="shared" ref="D372:D382" si="190">C372/B372*100</f>
        <v>#DIV/0!</v>
      </c>
      <c r="E372" s="48"/>
      <c r="F372" s="48"/>
      <c r="G372" s="126"/>
      <c r="H372" s="141">
        <f>Субсидии!B362</f>
        <v>0</v>
      </c>
      <c r="I372" s="141">
        <f>Субсидии!C362</f>
        <v>0</v>
      </c>
      <c r="J372" s="48"/>
      <c r="K372" s="48">
        <f>'Субвенции '!B361</f>
        <v>0</v>
      </c>
      <c r="L372" s="48">
        <f>'Субвенции '!C361</f>
        <v>0</v>
      </c>
      <c r="M372" s="48"/>
      <c r="N372" s="48">
        <f>Иные!B170</f>
        <v>0</v>
      </c>
      <c r="O372" s="48">
        <f>Иные!C170</f>
        <v>0</v>
      </c>
      <c r="P372" s="48"/>
    </row>
    <row r="373" spans="1:16" x14ac:dyDescent="0.25">
      <c r="A373" s="189" t="s">
        <v>547</v>
      </c>
      <c r="B373" s="142">
        <f t="shared" si="170"/>
        <v>5667.1</v>
      </c>
      <c r="C373" s="142">
        <f t="shared" si="171"/>
        <v>113.46939999999999</v>
      </c>
      <c r="D373" s="142">
        <f t="shared" si="190"/>
        <v>2.0022480633833881</v>
      </c>
      <c r="E373" s="48"/>
      <c r="F373" s="48"/>
      <c r="G373" s="126"/>
      <c r="H373" s="141">
        <f>Субсидии!B363</f>
        <v>5379</v>
      </c>
      <c r="I373" s="141">
        <f>Субсидии!C363</f>
        <v>0</v>
      </c>
      <c r="J373" s="48"/>
      <c r="K373" s="48">
        <f>'Субвенции '!B362</f>
        <v>288.10000000000002</v>
      </c>
      <c r="L373" s="48">
        <f>'Субвенции '!C362</f>
        <v>113.46939999999999</v>
      </c>
      <c r="M373" s="48">
        <f t="shared" ref="M373:M382" si="191">L373/K373*100</f>
        <v>39.385421728566463</v>
      </c>
      <c r="N373" s="48"/>
      <c r="O373" s="48"/>
      <c r="P373" s="48"/>
    </row>
    <row r="374" spans="1:16" x14ac:dyDescent="0.25">
      <c r="A374" s="189" t="s">
        <v>548</v>
      </c>
      <c r="B374" s="142">
        <f t="shared" si="170"/>
        <v>5071.2</v>
      </c>
      <c r="C374" s="142">
        <f t="shared" si="171"/>
        <v>30.681529999999999</v>
      </c>
      <c r="D374" s="142">
        <f t="shared" si="190"/>
        <v>0.60501518378293107</v>
      </c>
      <c r="E374" s="48"/>
      <c r="F374" s="48"/>
      <c r="G374" s="126"/>
      <c r="H374" s="141">
        <f>Субсидии!B364</f>
        <v>4956</v>
      </c>
      <c r="I374" s="141">
        <f>Субсидии!C364</f>
        <v>0</v>
      </c>
      <c r="J374" s="48"/>
      <c r="K374" s="48">
        <f>'Субвенции '!B363</f>
        <v>115.2</v>
      </c>
      <c r="L374" s="48">
        <f>'Субвенции '!C363</f>
        <v>30.681529999999999</v>
      </c>
      <c r="M374" s="48">
        <f t="shared" si="191"/>
        <v>26.633272569444443</v>
      </c>
      <c r="N374" s="48"/>
      <c r="O374" s="48"/>
      <c r="P374" s="48"/>
    </row>
    <row r="375" spans="1:16" x14ac:dyDescent="0.25">
      <c r="A375" s="189" t="s">
        <v>549</v>
      </c>
      <c r="B375" s="142">
        <f t="shared" si="170"/>
        <v>5152.2</v>
      </c>
      <c r="C375" s="142">
        <f t="shared" si="171"/>
        <v>45.387160000000002</v>
      </c>
      <c r="D375" s="142">
        <f t="shared" si="190"/>
        <v>0.8809277590155663</v>
      </c>
      <c r="E375" s="48"/>
      <c r="F375" s="48"/>
      <c r="G375" s="126"/>
      <c r="H375" s="141">
        <f>Субсидии!B365</f>
        <v>5037</v>
      </c>
      <c r="I375" s="141">
        <f>Субсидии!C365</f>
        <v>0</v>
      </c>
      <c r="J375" s="48"/>
      <c r="K375" s="48">
        <f>'Субвенции '!B364</f>
        <v>115.2</v>
      </c>
      <c r="L375" s="48">
        <f>'Субвенции '!C364</f>
        <v>45.387160000000002</v>
      </c>
      <c r="M375" s="48">
        <f t="shared" si="191"/>
        <v>39.398576388888891</v>
      </c>
      <c r="N375" s="48"/>
      <c r="O375" s="48"/>
      <c r="P375" s="48"/>
    </row>
    <row r="376" spans="1:16" x14ac:dyDescent="0.25">
      <c r="A376" s="189" t="s">
        <v>329</v>
      </c>
      <c r="B376" s="142">
        <f t="shared" si="170"/>
        <v>11131.6</v>
      </c>
      <c r="C376" s="142">
        <f t="shared" si="171"/>
        <v>2400.5542300000002</v>
      </c>
      <c r="D376" s="142">
        <f t="shared" si="190"/>
        <v>21.565221800998959</v>
      </c>
      <c r="E376" s="48"/>
      <c r="F376" s="48"/>
      <c r="G376" s="126"/>
      <c r="H376" s="141">
        <f>Субсидии!B368</f>
        <v>10000</v>
      </c>
      <c r="I376" s="141">
        <f>Субсидии!C368</f>
        <v>2206.4470000000001</v>
      </c>
      <c r="J376" s="48">
        <f>I376/H376*100</f>
        <v>22.06447</v>
      </c>
      <c r="K376" s="48">
        <f>'Субвенции '!B365</f>
        <v>576.6</v>
      </c>
      <c r="L376" s="48">
        <f>'Субвенции '!C365</f>
        <v>194.10723000000002</v>
      </c>
      <c r="M376" s="48">
        <f t="shared" si="191"/>
        <v>33.664105098855366</v>
      </c>
      <c r="N376" s="48">
        <f>Иные!B168</f>
        <v>555</v>
      </c>
      <c r="O376" s="48">
        <f>Иные!C168</f>
        <v>0</v>
      </c>
      <c r="P376" s="48"/>
    </row>
    <row r="377" spans="1:16" x14ac:dyDescent="0.25">
      <c r="A377" s="189" t="s">
        <v>587</v>
      </c>
      <c r="B377" s="142">
        <f t="shared" si="170"/>
        <v>9123.1</v>
      </c>
      <c r="C377" s="142">
        <f t="shared" si="171"/>
        <v>113.46939999999999</v>
      </c>
      <c r="D377" s="142">
        <f t="shared" si="190"/>
        <v>1.2437592485010576</v>
      </c>
      <c r="E377" s="48"/>
      <c r="F377" s="48"/>
      <c r="G377" s="126"/>
      <c r="H377" s="141">
        <f>Субсидии!B366</f>
        <v>8835</v>
      </c>
      <c r="I377" s="141">
        <f>Субсидии!C366</f>
        <v>0</v>
      </c>
      <c r="J377" s="48">
        <f t="shared" ref="J377:J382" si="192">I377/H377*100</f>
        <v>0</v>
      </c>
      <c r="K377" s="48">
        <f>'Субвенции '!B366</f>
        <v>288.10000000000002</v>
      </c>
      <c r="L377" s="48">
        <f>'Субвенции '!C366</f>
        <v>113.46939999999999</v>
      </c>
      <c r="M377" s="48">
        <f t="shared" si="191"/>
        <v>39.385421728566463</v>
      </c>
      <c r="N377" s="48">
        <f>Иные!B169</f>
        <v>0</v>
      </c>
      <c r="O377" s="48">
        <f>Иные!C169</f>
        <v>0</v>
      </c>
      <c r="P377" s="48"/>
    </row>
    <row r="378" spans="1:16" x14ac:dyDescent="0.25">
      <c r="A378" s="189" t="s">
        <v>552</v>
      </c>
      <c r="B378" s="142">
        <f t="shared" si="170"/>
        <v>0</v>
      </c>
      <c r="C378" s="142">
        <f t="shared" si="171"/>
        <v>0</v>
      </c>
      <c r="D378" s="142"/>
      <c r="E378" s="48"/>
      <c r="F378" s="48"/>
      <c r="G378" s="126"/>
      <c r="H378" s="141">
        <f>Субсидии!B367</f>
        <v>0</v>
      </c>
      <c r="I378" s="141">
        <f>Субсидии!C367</f>
        <v>0</v>
      </c>
      <c r="J378" s="48"/>
      <c r="K378" s="48">
        <f>'Субвенции '!B367</f>
        <v>0</v>
      </c>
      <c r="L378" s="48">
        <f>'Субвенции '!C367</f>
        <v>0</v>
      </c>
      <c r="M378" s="48"/>
      <c r="N378" s="48"/>
      <c r="O378" s="48"/>
      <c r="P378" s="48"/>
    </row>
    <row r="379" spans="1:16" x14ac:dyDescent="0.25">
      <c r="A379" s="189" t="s">
        <v>551</v>
      </c>
      <c r="B379" s="142">
        <f t="shared" si="170"/>
        <v>0</v>
      </c>
      <c r="C379" s="142">
        <f t="shared" si="171"/>
        <v>0</v>
      </c>
      <c r="D379" s="142"/>
      <c r="E379" s="48"/>
      <c r="F379" s="48"/>
      <c r="G379" s="126"/>
      <c r="H379" s="141">
        <f>Субсидии!B369</f>
        <v>0</v>
      </c>
      <c r="I379" s="141">
        <f>Субсидии!C369</f>
        <v>0</v>
      </c>
      <c r="J379" s="48"/>
      <c r="K379" s="48">
        <f>'Субвенции '!B368</f>
        <v>0</v>
      </c>
      <c r="L379" s="48">
        <f>'Субвенции '!C368</f>
        <v>0</v>
      </c>
      <c r="M379" s="48"/>
      <c r="N379" s="48"/>
      <c r="O379" s="48"/>
      <c r="P379" s="48"/>
    </row>
    <row r="380" spans="1:16" x14ac:dyDescent="0.25">
      <c r="A380" s="189" t="s">
        <v>320</v>
      </c>
      <c r="B380" s="142">
        <f t="shared" si="170"/>
        <v>2158.1999999999998</v>
      </c>
      <c r="C380" s="142">
        <f t="shared" si="171"/>
        <v>45.387149999999998</v>
      </c>
      <c r="D380" s="142">
        <f t="shared" si="190"/>
        <v>2.1030094523213791</v>
      </c>
      <c r="E380" s="48"/>
      <c r="F380" s="48"/>
      <c r="G380" s="126"/>
      <c r="H380" s="141">
        <f>Субсидии!B370</f>
        <v>2043</v>
      </c>
      <c r="I380" s="141">
        <f>Субсидии!C370</f>
        <v>0</v>
      </c>
      <c r="J380" s="48">
        <f t="shared" si="192"/>
        <v>0</v>
      </c>
      <c r="K380" s="48">
        <f>'Субвенции '!B369</f>
        <v>115.2</v>
      </c>
      <c r="L380" s="48">
        <f>'Субвенции '!C369</f>
        <v>45.387149999999998</v>
      </c>
      <c r="M380" s="48">
        <f t="shared" si="191"/>
        <v>39.398567708333331</v>
      </c>
      <c r="N380" s="48"/>
      <c r="O380" s="48"/>
      <c r="P380" s="48"/>
    </row>
    <row r="381" spans="1:16" x14ac:dyDescent="0.25">
      <c r="A381" s="189" t="s">
        <v>364</v>
      </c>
      <c r="B381" s="142">
        <f t="shared" si="170"/>
        <v>8316.1</v>
      </c>
      <c r="C381" s="142">
        <f t="shared" si="171"/>
        <v>113.46939999999999</v>
      </c>
      <c r="D381" s="142">
        <f t="shared" si="190"/>
        <v>1.3644544918892267</v>
      </c>
      <c r="E381" s="48"/>
      <c r="F381" s="48"/>
      <c r="G381" s="126"/>
      <c r="H381" s="141">
        <f>Субсидии!B371</f>
        <v>8028</v>
      </c>
      <c r="I381" s="141">
        <f>Субсидии!C371</f>
        <v>0</v>
      </c>
      <c r="J381" s="48">
        <f t="shared" si="192"/>
        <v>0</v>
      </c>
      <c r="K381" s="48">
        <f>'Субвенции '!B370</f>
        <v>288.10000000000002</v>
      </c>
      <c r="L381" s="48">
        <f>'Субвенции '!C370</f>
        <v>113.46939999999999</v>
      </c>
      <c r="M381" s="48">
        <f t="shared" si="191"/>
        <v>39.385421728566463</v>
      </c>
      <c r="N381" s="48"/>
      <c r="O381" s="48"/>
      <c r="P381" s="48"/>
    </row>
    <row r="382" spans="1:16" x14ac:dyDescent="0.25">
      <c r="A382" s="189" t="s">
        <v>550</v>
      </c>
      <c r="B382" s="142">
        <f t="shared" si="170"/>
        <v>2884.2</v>
      </c>
      <c r="C382" s="142">
        <f t="shared" si="171"/>
        <v>48.709470000000003</v>
      </c>
      <c r="D382" s="142">
        <f t="shared" si="190"/>
        <v>1.6888381526939882</v>
      </c>
      <c r="E382" s="48"/>
      <c r="F382" s="48"/>
      <c r="G382" s="126"/>
      <c r="H382" s="141">
        <f>Субсидии!B372</f>
        <v>2769</v>
      </c>
      <c r="I382" s="141">
        <f>Субсидии!C372</f>
        <v>0</v>
      </c>
      <c r="J382" s="48">
        <f t="shared" si="192"/>
        <v>0</v>
      </c>
      <c r="K382" s="48">
        <f>'Субвенции '!B371</f>
        <v>115.2</v>
      </c>
      <c r="L382" s="48">
        <f>'Субвенции '!C371</f>
        <v>48.709470000000003</v>
      </c>
      <c r="M382" s="48">
        <f t="shared" si="191"/>
        <v>42.282526041666671</v>
      </c>
      <c r="N382" s="48"/>
      <c r="O382" s="48"/>
      <c r="P382" s="48"/>
    </row>
    <row r="383" spans="1:16" s="59" customFormat="1" ht="31.5" x14ac:dyDescent="0.25">
      <c r="A383" s="25" t="s">
        <v>328</v>
      </c>
      <c r="B383" s="54">
        <f t="shared" si="170"/>
        <v>563461.68820000009</v>
      </c>
      <c r="C383" s="54">
        <f t="shared" si="171"/>
        <v>327690.90979000001</v>
      </c>
      <c r="D383" s="54">
        <f t="shared" ref="D383" si="193">C383/B383*100</f>
        <v>58.156733040150634</v>
      </c>
      <c r="E383" s="54">
        <f t="shared" ref="E383:F383" si="194">SUM(E384:E391)</f>
        <v>122858.9</v>
      </c>
      <c r="F383" s="54">
        <f t="shared" si="194"/>
        <v>67572.38</v>
      </c>
      <c r="G383" s="55">
        <f t="shared" si="16"/>
        <v>54.999987790872297</v>
      </c>
      <c r="H383" s="54">
        <f>SUM(H384:H391)</f>
        <v>124716.94380000001</v>
      </c>
      <c r="I383" s="54">
        <f t="shared" ref="I383:O383" si="195">SUM(I384:I391)</f>
        <v>36241.047990000006</v>
      </c>
      <c r="J383" s="54">
        <f t="shared" si="17"/>
        <v>29.058640218218692</v>
      </c>
      <c r="K383" s="54">
        <f t="shared" si="195"/>
        <v>224864.74440000005</v>
      </c>
      <c r="L383" s="54">
        <f t="shared" si="195"/>
        <v>138983.08890999996</v>
      </c>
      <c r="M383" s="54">
        <f t="shared" si="18"/>
        <v>61.807416400843287</v>
      </c>
      <c r="N383" s="54">
        <f t="shared" si="195"/>
        <v>91021.1</v>
      </c>
      <c r="O383" s="54">
        <f t="shared" si="195"/>
        <v>84894.392890000003</v>
      </c>
      <c r="P383" s="54">
        <f t="shared" si="19"/>
        <v>93.268915548153117</v>
      </c>
    </row>
    <row r="384" spans="1:16" ht="31.5" x14ac:dyDescent="0.25">
      <c r="A384" s="186" t="s">
        <v>274</v>
      </c>
      <c r="B384" s="48">
        <f t="shared" si="170"/>
        <v>422675.89841999998</v>
      </c>
      <c r="C384" s="48">
        <f t="shared" si="171"/>
        <v>230947.92953999998</v>
      </c>
      <c r="D384" s="48">
        <f t="shared" si="13"/>
        <v>54.639483917418488</v>
      </c>
      <c r="E384" s="52">
        <f>Дотации!B82</f>
        <v>122858.9</v>
      </c>
      <c r="F384" s="52">
        <f>Дотации!C82</f>
        <v>67572.38</v>
      </c>
      <c r="G384" s="52">
        <f t="shared" si="16"/>
        <v>54.999987790872297</v>
      </c>
      <c r="H384" s="48">
        <f>Субсидии!B374</f>
        <v>65371.854019999999</v>
      </c>
      <c r="I384" s="48">
        <f>Субсидии!C374</f>
        <v>20160.042870000001</v>
      </c>
      <c r="J384" s="48">
        <f t="shared" si="17"/>
        <v>30.83902571255237</v>
      </c>
      <c r="K384" s="48">
        <f>'Субвенции '!B373</f>
        <v>223424.04439999998</v>
      </c>
      <c r="L384" s="48">
        <f>'Субвенции '!C373</f>
        <v>138321.11377999999</v>
      </c>
      <c r="M384" s="48">
        <f t="shared" si="18"/>
        <v>61.909681275109882</v>
      </c>
      <c r="N384" s="48">
        <f>Иные!B172</f>
        <v>11021.1</v>
      </c>
      <c r="O384" s="48">
        <f>Иные!C172</f>
        <v>4894.3928900000001</v>
      </c>
      <c r="P384" s="48">
        <f t="shared" si="19"/>
        <v>44.409295714583841</v>
      </c>
    </row>
    <row r="385" spans="1:16" x14ac:dyDescent="0.25">
      <c r="A385" s="189" t="s">
        <v>376</v>
      </c>
      <c r="B385" s="142">
        <f t="shared" si="170"/>
        <v>9802.1</v>
      </c>
      <c r="C385" s="142">
        <f t="shared" si="171"/>
        <v>1816.2274500000001</v>
      </c>
      <c r="D385" s="142">
        <f t="shared" ref="D385:D391" si="196">C385/B385*100</f>
        <v>18.528962671264321</v>
      </c>
      <c r="E385" s="48"/>
      <c r="F385" s="48"/>
      <c r="G385" s="126"/>
      <c r="H385" s="141">
        <f>Субсидии!B376</f>
        <v>9514</v>
      </c>
      <c r="I385" s="141">
        <f>Субсидии!C376</f>
        <v>1673.8622600000001</v>
      </c>
      <c r="J385" s="48">
        <f t="shared" si="17"/>
        <v>17.593675215471936</v>
      </c>
      <c r="K385" s="48">
        <f>'Субвенции '!B375</f>
        <v>288.10000000000002</v>
      </c>
      <c r="L385" s="48">
        <f>'Субвенции '!C375</f>
        <v>142.36519000000001</v>
      </c>
      <c r="M385" s="48">
        <f t="shared" ref="M385:M391" si="197">L385/K385*100</f>
        <v>49.415199583477957</v>
      </c>
      <c r="N385" s="48"/>
      <c r="O385" s="48"/>
      <c r="P385" s="48"/>
    </row>
    <row r="386" spans="1:16" x14ac:dyDescent="0.25">
      <c r="A386" s="189" t="s">
        <v>588</v>
      </c>
      <c r="B386" s="142">
        <f t="shared" si="170"/>
        <v>3302.7547099999997</v>
      </c>
      <c r="C386" s="142">
        <f t="shared" si="171"/>
        <v>48.214849999999998</v>
      </c>
      <c r="D386" s="142">
        <f t="shared" si="196"/>
        <v>1.459837445815042</v>
      </c>
      <c r="E386" s="48"/>
      <c r="F386" s="48"/>
      <c r="G386" s="126"/>
      <c r="H386" s="141">
        <f>Субсидии!B377</f>
        <v>3187.5547099999999</v>
      </c>
      <c r="I386" s="141">
        <f>Субсидии!C377</f>
        <v>0</v>
      </c>
      <c r="J386" s="48">
        <f t="shared" si="17"/>
        <v>0</v>
      </c>
      <c r="K386" s="48">
        <f>'Субвенции '!B376</f>
        <v>115.2</v>
      </c>
      <c r="L386" s="48">
        <f>'Субвенции '!C376</f>
        <v>48.214849999999998</v>
      </c>
      <c r="M386" s="48">
        <f t="shared" si="197"/>
        <v>41.853168402777776</v>
      </c>
      <c r="N386" s="48"/>
      <c r="O386" s="48"/>
      <c r="P386" s="48"/>
    </row>
    <row r="387" spans="1:16" x14ac:dyDescent="0.25">
      <c r="A387" s="189" t="s">
        <v>327</v>
      </c>
      <c r="B387" s="142">
        <f t="shared" si="170"/>
        <v>5959.2</v>
      </c>
      <c r="C387" s="142">
        <f t="shared" si="171"/>
        <v>45.003459999999997</v>
      </c>
      <c r="D387" s="142">
        <f t="shared" si="196"/>
        <v>0.75519297892334536</v>
      </c>
      <c r="E387" s="48"/>
      <c r="F387" s="48"/>
      <c r="G387" s="126"/>
      <c r="H387" s="141">
        <f>Субсидии!B378</f>
        <v>5844</v>
      </c>
      <c r="I387" s="141">
        <f>Субсидии!C378</f>
        <v>0</v>
      </c>
      <c r="J387" s="48">
        <f t="shared" si="17"/>
        <v>0</v>
      </c>
      <c r="K387" s="48">
        <f>'Субвенции '!B377</f>
        <v>115.2</v>
      </c>
      <c r="L387" s="48">
        <f>'Субвенции '!C377</f>
        <v>45.003459999999997</v>
      </c>
      <c r="M387" s="48">
        <f t="shared" si="197"/>
        <v>39.065503472222218</v>
      </c>
      <c r="N387" s="48"/>
      <c r="O387" s="48"/>
      <c r="P387" s="48"/>
    </row>
    <row r="388" spans="1:16" x14ac:dyDescent="0.25">
      <c r="A388" s="189" t="s">
        <v>408</v>
      </c>
      <c r="B388" s="142">
        <f t="shared" si="170"/>
        <v>4684.7187999999996</v>
      </c>
      <c r="C388" s="142">
        <f t="shared" si="171"/>
        <v>46.310610000000004</v>
      </c>
      <c r="D388" s="142">
        <f t="shared" si="196"/>
        <v>0.98854620687158445</v>
      </c>
      <c r="E388" s="48"/>
      <c r="F388" s="48"/>
      <c r="G388" s="126"/>
      <c r="H388" s="141">
        <f>Субсидии!B379</f>
        <v>4569.5187999999998</v>
      </c>
      <c r="I388" s="141">
        <f>Субсидии!C379</f>
        <v>0</v>
      </c>
      <c r="J388" s="48">
        <f t="shared" si="17"/>
        <v>0</v>
      </c>
      <c r="K388" s="48">
        <f>'Субвенции '!B378</f>
        <v>115.2</v>
      </c>
      <c r="L388" s="48">
        <f>'Субвенции '!C378</f>
        <v>46.310610000000004</v>
      </c>
      <c r="M388" s="48">
        <f t="shared" si="197"/>
        <v>40.200182291666671</v>
      </c>
      <c r="N388" s="48"/>
      <c r="O388" s="48"/>
      <c r="P388" s="48"/>
    </row>
    <row r="389" spans="1:16" x14ac:dyDescent="0.25">
      <c r="A389" s="189" t="s">
        <v>554</v>
      </c>
      <c r="B389" s="142">
        <f t="shared" si="170"/>
        <v>2065.1999999999998</v>
      </c>
      <c r="C389" s="142">
        <f t="shared" si="171"/>
        <v>45.659510000000004</v>
      </c>
      <c r="D389" s="142">
        <f t="shared" si="196"/>
        <v>2.2109001549486735</v>
      </c>
      <c r="E389" s="48"/>
      <c r="F389" s="48"/>
      <c r="G389" s="126"/>
      <c r="H389" s="141">
        <f>Субсидии!B380</f>
        <v>1950</v>
      </c>
      <c r="I389" s="141">
        <f>Субсидии!C380</f>
        <v>0</v>
      </c>
      <c r="J389" s="48">
        <f t="shared" si="17"/>
        <v>0</v>
      </c>
      <c r="K389" s="48">
        <f>'Субвенции '!B379</f>
        <v>115.2</v>
      </c>
      <c r="L389" s="48">
        <f>'Субвенции '!C379</f>
        <v>45.659510000000004</v>
      </c>
      <c r="M389" s="48">
        <f t="shared" si="197"/>
        <v>39.634991319444445</v>
      </c>
      <c r="N389" s="48"/>
      <c r="O389" s="48"/>
      <c r="P389" s="48"/>
    </row>
    <row r="390" spans="1:16" x14ac:dyDescent="0.25">
      <c r="A390" s="189" t="s">
        <v>555</v>
      </c>
      <c r="B390" s="142">
        <f t="shared" si="170"/>
        <v>4988.07341</v>
      </c>
      <c r="C390" s="142">
        <f t="shared" si="171"/>
        <v>53.880429999999997</v>
      </c>
      <c r="D390" s="142">
        <f t="shared" si="196"/>
        <v>1.0801851851655087</v>
      </c>
      <c r="E390" s="48"/>
      <c r="F390" s="48"/>
      <c r="G390" s="126"/>
      <c r="H390" s="141">
        <f>Субсидии!B381</f>
        <v>4872.8734100000001</v>
      </c>
      <c r="I390" s="141">
        <f>Субсидии!C381</f>
        <v>0</v>
      </c>
      <c r="J390" s="48">
        <f t="shared" si="17"/>
        <v>0</v>
      </c>
      <c r="K390" s="48">
        <f>'Субвенции '!B380</f>
        <v>115.2</v>
      </c>
      <c r="L390" s="48">
        <f>'Субвенции '!C380</f>
        <v>53.880429999999997</v>
      </c>
      <c r="M390" s="48">
        <f t="shared" si="197"/>
        <v>46.771206597222218</v>
      </c>
      <c r="N390" s="48"/>
      <c r="O390" s="48"/>
      <c r="P390" s="48"/>
    </row>
    <row r="391" spans="1:16" x14ac:dyDescent="0.25">
      <c r="A391" s="189" t="s">
        <v>326</v>
      </c>
      <c r="B391" s="142">
        <f t="shared" ref="B391:B405" si="198">E391+H391+K391+N391</f>
        <v>109983.74286</v>
      </c>
      <c r="C391" s="142">
        <f t="shared" ref="C391:C405" si="199">F391+I391+L391+O391</f>
        <v>94687.683940000003</v>
      </c>
      <c r="D391" s="142">
        <f t="shared" si="196"/>
        <v>86.092436461749998</v>
      </c>
      <c r="E391" s="48"/>
      <c r="F391" s="48"/>
      <c r="G391" s="126"/>
      <c r="H391" s="141">
        <f>Субсидии!B375</f>
        <v>29407.14286</v>
      </c>
      <c r="I391" s="141">
        <f>Субсидии!C375</f>
        <v>14407.14286</v>
      </c>
      <c r="J391" s="48">
        <f>I391/H391*100</f>
        <v>48.991984459655868</v>
      </c>
      <c r="K391" s="48">
        <f>'Субвенции '!B374</f>
        <v>576.6</v>
      </c>
      <c r="L391" s="48">
        <f>'Субвенции '!C374</f>
        <v>280.54108000000002</v>
      </c>
      <c r="M391" s="48">
        <f t="shared" si="197"/>
        <v>48.654366978841487</v>
      </c>
      <c r="N391" s="48">
        <f>Иные!B173</f>
        <v>80000</v>
      </c>
      <c r="O391" s="48">
        <f>Иные!C173</f>
        <v>80000</v>
      </c>
      <c r="P391" s="48">
        <f>O391/N391*100</f>
        <v>100</v>
      </c>
    </row>
    <row r="392" spans="1:16" s="59" customFormat="1" ht="31.5" x14ac:dyDescent="0.25">
      <c r="A392" s="27" t="s">
        <v>268</v>
      </c>
      <c r="B392" s="54">
        <f t="shared" si="198"/>
        <v>8811561.7080700025</v>
      </c>
      <c r="C392" s="54">
        <f t="shared" si="199"/>
        <v>3906620.0998800006</v>
      </c>
      <c r="D392" s="54">
        <f t="shared" ref="D392" si="200">C392/B392*100</f>
        <v>44.335161340380239</v>
      </c>
      <c r="E392" s="54">
        <f t="shared" ref="E392:F392" si="201">SUM(E393:E398)</f>
        <v>210549.09999999998</v>
      </c>
      <c r="F392" s="54">
        <f t="shared" si="201"/>
        <v>112482.37</v>
      </c>
      <c r="G392" s="55">
        <f t="shared" si="16"/>
        <v>53.423344008594675</v>
      </c>
      <c r="H392" s="54">
        <f>SUM(H393:H398)</f>
        <v>5219207.924060001</v>
      </c>
      <c r="I392" s="54">
        <f t="shared" ref="I392:O392" si="202">SUM(I393:I398)</f>
        <v>2125602.5376700005</v>
      </c>
      <c r="J392" s="54">
        <f t="shared" si="17"/>
        <v>40.726534918664491</v>
      </c>
      <c r="K392" s="54">
        <f t="shared" si="202"/>
        <v>3114185.144700001</v>
      </c>
      <c r="L392" s="54">
        <f t="shared" si="202"/>
        <v>1560468.2769199999</v>
      </c>
      <c r="M392" s="54">
        <f t="shared" si="18"/>
        <v>50.108397683925268</v>
      </c>
      <c r="N392" s="54">
        <f t="shared" si="202"/>
        <v>267619.53930999996</v>
      </c>
      <c r="O392" s="54">
        <f t="shared" si="202"/>
        <v>108066.91529</v>
      </c>
      <c r="P392" s="54">
        <f t="shared" si="19"/>
        <v>40.380801629293416</v>
      </c>
    </row>
    <row r="393" spans="1:16" ht="31.5" x14ac:dyDescent="0.25">
      <c r="A393" s="186" t="s">
        <v>267</v>
      </c>
      <c r="B393" s="48">
        <f t="shared" si="198"/>
        <v>7541273.8180000009</v>
      </c>
      <c r="C393" s="48">
        <f t="shared" si="199"/>
        <v>3332451.5954700005</v>
      </c>
      <c r="D393" s="48">
        <f t="shared" si="13"/>
        <v>44.18950532622074</v>
      </c>
      <c r="E393" s="52">
        <f>Дотации!B85</f>
        <v>210549.09999999998</v>
      </c>
      <c r="F393" s="52">
        <f>Дотации!C85</f>
        <v>112482.37</v>
      </c>
      <c r="G393" s="52">
        <f t="shared" si="16"/>
        <v>53.423344008594675</v>
      </c>
      <c r="H393" s="48">
        <f>Субсидии!B383</f>
        <v>3991019.8319900003</v>
      </c>
      <c r="I393" s="48">
        <f>Субсидии!C383</f>
        <v>1586603.2407300002</v>
      </c>
      <c r="J393" s="48">
        <f t="shared" si="17"/>
        <v>39.754331161488835</v>
      </c>
      <c r="K393" s="48">
        <f>'Субвенции '!B382</f>
        <v>3111302.7447000006</v>
      </c>
      <c r="L393" s="48">
        <f>'Субвенции '!C382</f>
        <v>1559231.96945</v>
      </c>
      <c r="M393" s="48">
        <f t="shared" si="18"/>
        <v>50.11508353232739</v>
      </c>
      <c r="N393" s="48">
        <f>Иные!B176</f>
        <v>228402.14131000001</v>
      </c>
      <c r="O393" s="48">
        <f>Иные!C176</f>
        <v>74134.015289999996</v>
      </c>
      <c r="P393" s="48">
        <f t="shared" si="19"/>
        <v>32.457670871562108</v>
      </c>
    </row>
    <row r="394" spans="1:16" x14ac:dyDescent="0.25">
      <c r="A394" s="189" t="s">
        <v>264</v>
      </c>
      <c r="B394" s="142">
        <f t="shared" si="198"/>
        <v>30304.500779999998</v>
      </c>
      <c r="C394" s="142">
        <f t="shared" si="199"/>
        <v>16874.339609999999</v>
      </c>
      <c r="D394" s="142">
        <f>C394/B394*100</f>
        <v>55.68261867272377</v>
      </c>
      <c r="E394" s="48">
        <f>Дотации!B86</f>
        <v>0</v>
      </c>
      <c r="F394" s="48">
        <f>Дотации!C86</f>
        <v>0</v>
      </c>
      <c r="G394" s="52"/>
      <c r="H394" s="141">
        <f>Субсидии!B385</f>
        <v>26932.100780000001</v>
      </c>
      <c r="I394" s="141">
        <f>Субсидии!C385</f>
        <v>13814.544619999999</v>
      </c>
      <c r="J394" s="48">
        <f>I394/H394*100</f>
        <v>51.293973436557138</v>
      </c>
      <c r="K394" s="48">
        <f>'Субвенции '!B384</f>
        <v>576.6</v>
      </c>
      <c r="L394" s="48">
        <f>'Субвенции '!C384</f>
        <v>263.99498999999997</v>
      </c>
      <c r="M394" s="48">
        <f t="shared" ref="M394:M397" si="203">L394/K394*100</f>
        <v>45.784771071800201</v>
      </c>
      <c r="N394" s="48">
        <f>Иные!B178</f>
        <v>2795.8</v>
      </c>
      <c r="O394" s="48">
        <f>Иные!C178</f>
        <v>2795.8</v>
      </c>
      <c r="P394" s="48">
        <f t="shared" si="19"/>
        <v>100</v>
      </c>
    </row>
    <row r="395" spans="1:16" x14ac:dyDescent="0.25">
      <c r="A395" s="189" t="s">
        <v>556</v>
      </c>
      <c r="B395" s="142">
        <f t="shared" si="198"/>
        <v>46617.45</v>
      </c>
      <c r="C395" s="142">
        <f t="shared" si="199"/>
        <v>27900.105059999998</v>
      </c>
      <c r="D395" s="142">
        <f>C395/B395*100</f>
        <v>59.849058796652322</v>
      </c>
      <c r="E395" s="48"/>
      <c r="F395" s="48"/>
      <c r="G395" s="126"/>
      <c r="H395" s="141">
        <f>Субсидии!B386</f>
        <v>39031.699999999997</v>
      </c>
      <c r="I395" s="141">
        <f>Субсидии!C386</f>
        <v>20798.813819999999</v>
      </c>
      <c r="J395" s="48">
        <f>I395/H395*100</f>
        <v>53.286979096477992</v>
      </c>
      <c r="K395" s="48">
        <f>'Субвенции '!B385</f>
        <v>864.7</v>
      </c>
      <c r="L395" s="48">
        <f>'Субвенции '!C385</f>
        <v>380.24124</v>
      </c>
      <c r="M395" s="48">
        <f t="shared" si="203"/>
        <v>43.973775876026366</v>
      </c>
      <c r="N395" s="48">
        <f>Иные!B179</f>
        <v>6721.05</v>
      </c>
      <c r="O395" s="48">
        <f>Иные!C179</f>
        <v>6721.05</v>
      </c>
      <c r="P395" s="48">
        <f t="shared" ref="P395:P398" si="204">O395/N395*100</f>
        <v>100</v>
      </c>
    </row>
    <row r="396" spans="1:16" x14ac:dyDescent="0.25">
      <c r="A396" s="189" t="s">
        <v>265</v>
      </c>
      <c r="B396" s="142">
        <f t="shared" si="198"/>
        <v>53114.26773</v>
      </c>
      <c r="C396" s="142">
        <f t="shared" si="199"/>
        <v>50167.956630000001</v>
      </c>
      <c r="D396" s="142">
        <f>C396/B396*100</f>
        <v>94.452882010955662</v>
      </c>
      <c r="E396" s="48"/>
      <c r="F396" s="48"/>
      <c r="G396" s="126"/>
      <c r="H396" s="141">
        <f>Субсидии!B387</f>
        <v>49103.217729999997</v>
      </c>
      <c r="I396" s="141">
        <f>Субсидии!C387</f>
        <v>46831.64544</v>
      </c>
      <c r="J396" s="48">
        <f>I396/H396*100</f>
        <v>95.373883026382273</v>
      </c>
      <c r="K396" s="48">
        <f>'Субвенции '!B386</f>
        <v>1153</v>
      </c>
      <c r="L396" s="48">
        <f>'Субвенции '!C386</f>
        <v>478.26119</v>
      </c>
      <c r="M396" s="48">
        <f t="shared" si="203"/>
        <v>41.479721595836949</v>
      </c>
      <c r="N396" s="48">
        <f>Иные!B180</f>
        <v>2858.05</v>
      </c>
      <c r="O396" s="48">
        <f>Иные!C180</f>
        <v>2858.05</v>
      </c>
      <c r="P396" s="48">
        <f t="shared" si="204"/>
        <v>100</v>
      </c>
    </row>
    <row r="397" spans="1:16" x14ac:dyDescent="0.25">
      <c r="A397" s="189" t="s">
        <v>222</v>
      </c>
      <c r="B397" s="142">
        <f t="shared" si="198"/>
        <v>28332.1</v>
      </c>
      <c r="C397" s="142">
        <f t="shared" si="199"/>
        <v>28148.714599999999</v>
      </c>
      <c r="D397" s="142">
        <f>C397/B397*100</f>
        <v>99.352729236449122</v>
      </c>
      <c r="E397" s="48"/>
      <c r="F397" s="48"/>
      <c r="G397" s="126"/>
      <c r="H397" s="141">
        <f>Субсидии!B388</f>
        <v>21051</v>
      </c>
      <c r="I397" s="141">
        <f>Субсидии!C388</f>
        <v>21041.904549999999</v>
      </c>
      <c r="J397" s="48">
        <f>I397/H397*100</f>
        <v>99.956793263977943</v>
      </c>
      <c r="K397" s="48">
        <f>'Субвенции '!B387</f>
        <v>288.10000000000002</v>
      </c>
      <c r="L397" s="48">
        <f>'Субвенции '!C387</f>
        <v>113.81005</v>
      </c>
      <c r="M397" s="48">
        <f t="shared" si="203"/>
        <v>39.503661922943422</v>
      </c>
      <c r="N397" s="48">
        <f>Иные!B177</f>
        <v>6993</v>
      </c>
      <c r="O397" s="48">
        <f>Иные!C177</f>
        <v>6993</v>
      </c>
      <c r="P397" s="48">
        <f t="shared" si="204"/>
        <v>100</v>
      </c>
    </row>
    <row r="398" spans="1:16" x14ac:dyDescent="0.25">
      <c r="A398" s="189" t="s">
        <v>589</v>
      </c>
      <c r="B398" s="142">
        <f t="shared" si="198"/>
        <v>1111919.5715600001</v>
      </c>
      <c r="C398" s="142">
        <f t="shared" si="199"/>
        <v>451077.38850999996</v>
      </c>
      <c r="D398" s="142">
        <f>C398/B398*100</f>
        <v>40.567447506760566</v>
      </c>
      <c r="E398" s="48"/>
      <c r="F398" s="48"/>
      <c r="G398" s="126"/>
      <c r="H398" s="141">
        <f>Субсидии!B384</f>
        <v>1092070.0735600002</v>
      </c>
      <c r="I398" s="141">
        <f>Субсидии!C384</f>
        <v>436512.38850999996</v>
      </c>
      <c r="J398" s="48">
        <f t="shared" ref="J398" si="205">I398/H398*100</f>
        <v>39.971097009098408</v>
      </c>
      <c r="K398" s="48">
        <f>'Субвенции '!B383</f>
        <v>0</v>
      </c>
      <c r="L398" s="48">
        <f>'Субвенции '!C383</f>
        <v>0</v>
      </c>
      <c r="M398" s="48"/>
      <c r="N398" s="48">
        <f>Иные!B181</f>
        <v>19849.498</v>
      </c>
      <c r="O398" s="48">
        <f>Иные!C181</f>
        <v>14565</v>
      </c>
      <c r="P398" s="48">
        <f t="shared" si="204"/>
        <v>73.377170546076272</v>
      </c>
    </row>
    <row r="399" spans="1:16" x14ac:dyDescent="0.25">
      <c r="A399" s="281" t="s">
        <v>98</v>
      </c>
      <c r="B399" s="146">
        <f t="shared" si="198"/>
        <v>23239713.205540001</v>
      </c>
      <c r="C399" s="146">
        <f t="shared" si="199"/>
        <v>9545687.6993199997</v>
      </c>
      <c r="D399" s="146">
        <f t="shared" si="13"/>
        <v>41.074894577633813</v>
      </c>
      <c r="E399" s="146">
        <f>Дотации!B87</f>
        <v>231025</v>
      </c>
      <c r="F399" s="146">
        <f>Дотации!C87</f>
        <v>126908.85999999999</v>
      </c>
      <c r="G399" s="146">
        <f>F399/E399*100</f>
        <v>54.932955307867104</v>
      </c>
      <c r="H399" s="146">
        <f>Субсидии!B389</f>
        <v>11960218.69358</v>
      </c>
      <c r="I399" s="146">
        <f>Субсидии!C389</f>
        <v>2961622.3107899996</v>
      </c>
      <c r="J399" s="146">
        <f t="shared" si="17"/>
        <v>24.762275562567577</v>
      </c>
      <c r="K399" s="146">
        <f>'Субвенции '!B388</f>
        <v>8805732.8829399999</v>
      </c>
      <c r="L399" s="146">
        <f>'Субвенции '!C388</f>
        <v>5202262.2787000006</v>
      </c>
      <c r="M399" s="146">
        <f t="shared" si="18"/>
        <v>59.078129530578082</v>
      </c>
      <c r="N399" s="146">
        <f>Иные!B182</f>
        <v>2242736.6290200003</v>
      </c>
      <c r="O399" s="146">
        <f>Иные!C182</f>
        <v>1254894.2498300001</v>
      </c>
      <c r="P399" s="146">
        <f>O399/N399*100</f>
        <v>55.953705557408504</v>
      </c>
    </row>
    <row r="400" spans="1:16" x14ac:dyDescent="0.25">
      <c r="A400" s="37" t="s">
        <v>99</v>
      </c>
      <c r="B400" s="48">
        <f t="shared" si="198"/>
        <v>22419704.122819997</v>
      </c>
      <c r="C400" s="48">
        <f t="shared" si="199"/>
        <v>9188017.6946099997</v>
      </c>
      <c r="D400" s="48">
        <f t="shared" si="13"/>
        <v>40.981886488225037</v>
      </c>
      <c r="E400" s="52">
        <f>Дотации!B88</f>
        <v>0</v>
      </c>
      <c r="F400" s="52">
        <f>Дотации!C88</f>
        <v>0</v>
      </c>
      <c r="G400" s="52"/>
      <c r="H400" s="48">
        <f>Субсидии!B390</f>
        <v>11882719.688829999</v>
      </c>
      <c r="I400" s="48">
        <f>Субсидии!C390</f>
        <v>2936338.2354799998</v>
      </c>
      <c r="J400" s="48">
        <f t="shared" si="17"/>
        <v>24.710994724887922</v>
      </c>
      <c r="K400" s="48">
        <f>'Субвенции '!B389</f>
        <v>8572535.6068399996</v>
      </c>
      <c r="L400" s="48">
        <f>'Субвенции '!C389</f>
        <v>5086272.5378900003</v>
      </c>
      <c r="M400" s="48">
        <f t="shared" si="18"/>
        <v>59.332183278791859</v>
      </c>
      <c r="N400" s="48">
        <f>Иные!B183</f>
        <v>1964448.8271499998</v>
      </c>
      <c r="O400" s="48">
        <f>Иные!C183</f>
        <v>1165406.9212400001</v>
      </c>
      <c r="P400" s="48">
        <f>O400/N400*100</f>
        <v>59.324880604335171</v>
      </c>
    </row>
    <row r="401" spans="1:21" x14ac:dyDescent="0.25">
      <c r="A401" s="37" t="s">
        <v>100</v>
      </c>
      <c r="B401" s="48">
        <f t="shared" si="198"/>
        <v>112489.51954999998</v>
      </c>
      <c r="C401" s="48">
        <f t="shared" si="199"/>
        <v>67433.074489999999</v>
      </c>
      <c r="D401" s="48">
        <f t="shared" si="13"/>
        <v>59.946095209364778</v>
      </c>
      <c r="E401" s="52">
        <f>Дотации!B89</f>
        <v>39758.199999999997</v>
      </c>
      <c r="F401" s="52">
        <f>Дотации!C89</f>
        <v>21867.15</v>
      </c>
      <c r="G401" s="52">
        <f t="shared" ref="G401:G403" si="206">F401/E401*100</f>
        <v>55.0003521286175</v>
      </c>
      <c r="H401" s="48">
        <f>Субсидии!B391</f>
        <v>17882.744050000001</v>
      </c>
      <c r="I401" s="48">
        <f>Субсидии!C391</f>
        <v>8919.182929999999</v>
      </c>
      <c r="J401" s="48">
        <f t="shared" si="17"/>
        <v>49.875918958869171</v>
      </c>
      <c r="K401" s="48">
        <f>'Субвенции '!B390</f>
        <v>33562.875499999995</v>
      </c>
      <c r="L401" s="48">
        <f>'Субвенции '!C390</f>
        <v>16000.804859999998</v>
      </c>
      <c r="M401" s="48">
        <f t="shared" si="18"/>
        <v>47.674117970017207</v>
      </c>
      <c r="N401" s="48">
        <f>Иные!B184</f>
        <v>21285.7</v>
      </c>
      <c r="O401" s="48">
        <f>Иные!C184</f>
        <v>20645.936699999998</v>
      </c>
      <c r="P401" s="48">
        <f t="shared" ref="P401:P403" si="207">O401/N401*100</f>
        <v>96.994398586844682</v>
      </c>
    </row>
    <row r="402" spans="1:21" x14ac:dyDescent="0.25">
      <c r="A402" s="37" t="s">
        <v>101</v>
      </c>
      <c r="B402" s="48">
        <f t="shared" si="198"/>
        <v>486024.62857000006</v>
      </c>
      <c r="C402" s="48">
        <f t="shared" si="199"/>
        <v>196563.67254</v>
      </c>
      <c r="D402" s="48">
        <f t="shared" si="13"/>
        <v>40.44315061118138</v>
      </c>
      <c r="E402" s="52">
        <f>Дотации!B90</f>
        <v>127765.5</v>
      </c>
      <c r="F402" s="52">
        <f>Дотации!C90</f>
        <v>70116.03</v>
      </c>
      <c r="G402" s="52">
        <f t="shared" si="206"/>
        <v>54.878687908707747</v>
      </c>
      <c r="H402" s="48">
        <f>Субсидии!B392</f>
        <v>32830.360700000005</v>
      </c>
      <c r="I402" s="48">
        <f>Субсидии!C392</f>
        <v>8232.3795800000007</v>
      </c>
      <c r="J402" s="48">
        <f t="shared" si="17"/>
        <v>25.075507562120691</v>
      </c>
      <c r="K402" s="48">
        <f>'Субвенции '!B391</f>
        <v>141336.96600000001</v>
      </c>
      <c r="L402" s="48">
        <f>'Субвенции '!C391</f>
        <v>69972.033339999994</v>
      </c>
      <c r="M402" s="48">
        <f t="shared" si="18"/>
        <v>49.507241679434372</v>
      </c>
      <c r="N402" s="48">
        <f>Иные!B185</f>
        <v>184091.80187000002</v>
      </c>
      <c r="O402" s="48">
        <f>Иные!C185</f>
        <v>48243.229619999998</v>
      </c>
      <c r="P402" s="48">
        <f t="shared" si="207"/>
        <v>26.206071715278167</v>
      </c>
    </row>
    <row r="403" spans="1:21" x14ac:dyDescent="0.25">
      <c r="A403" s="37" t="s">
        <v>102</v>
      </c>
      <c r="B403" s="48">
        <f t="shared" si="198"/>
        <v>221494.93460000004</v>
      </c>
      <c r="C403" s="48">
        <f t="shared" si="199"/>
        <v>93673.25768000001</v>
      </c>
      <c r="D403" s="48">
        <f t="shared" si="13"/>
        <v>42.291376933366671</v>
      </c>
      <c r="E403" s="52">
        <f>Дотации!B91</f>
        <v>63501.3</v>
      </c>
      <c r="F403" s="52">
        <f>Дотации!C91</f>
        <v>34925.68</v>
      </c>
      <c r="G403" s="52">
        <f t="shared" si="206"/>
        <v>54.999944883018138</v>
      </c>
      <c r="H403" s="48">
        <f>Субсидии!B393</f>
        <v>26785.9</v>
      </c>
      <c r="I403" s="48">
        <f>Субсидии!C393</f>
        <v>8132.5128000000013</v>
      </c>
      <c r="J403" s="48">
        <f>I403/H403*100</f>
        <v>30.361170615883733</v>
      </c>
      <c r="K403" s="48">
        <f>'Субвенции '!B392</f>
        <v>58297.434600000001</v>
      </c>
      <c r="L403" s="48">
        <f>'Субвенции '!C392</f>
        <v>30016.902610000001</v>
      </c>
      <c r="M403" s="48">
        <f>L403/K403*100</f>
        <v>51.489234159199185</v>
      </c>
      <c r="N403" s="48">
        <f>Иные!B186</f>
        <v>72910.3</v>
      </c>
      <c r="O403" s="48">
        <f>Иные!C186</f>
        <v>20598.162269999997</v>
      </c>
      <c r="P403" s="48">
        <f t="shared" si="207"/>
        <v>28.251375004628969</v>
      </c>
    </row>
    <row r="404" spans="1:21" ht="31.5" x14ac:dyDescent="0.25">
      <c r="A404" s="281" t="s">
        <v>120</v>
      </c>
      <c r="B404" s="146">
        <f t="shared" si="198"/>
        <v>150617.08585999999</v>
      </c>
      <c r="C404" s="146">
        <f t="shared" si="199"/>
        <v>0</v>
      </c>
      <c r="D404" s="146">
        <f t="shared" ref="D404:D405" si="208">C404/B404*100</f>
        <v>0</v>
      </c>
      <c r="E404" s="146">
        <f>Дотации!B92</f>
        <v>0</v>
      </c>
      <c r="F404" s="146">
        <f>Дотации!C92</f>
        <v>0</v>
      </c>
      <c r="G404" s="146"/>
      <c r="H404" s="146">
        <f>Субсидии!B394</f>
        <v>117.08586</v>
      </c>
      <c r="I404" s="146"/>
      <c r="J404" s="146"/>
      <c r="K404" s="146">
        <f>'Субвенции '!B393</f>
        <v>0</v>
      </c>
      <c r="L404" s="146">
        <f>'Субвенции '!C393</f>
        <v>0</v>
      </c>
      <c r="M404" s="146"/>
      <c r="N404" s="146">
        <f>Иные!B187</f>
        <v>150500</v>
      </c>
      <c r="O404" s="146">
        <f>Иные!C187</f>
        <v>0</v>
      </c>
      <c r="P404" s="146"/>
      <c r="Q404" s="42"/>
      <c r="R404" s="42"/>
      <c r="U404" s="43"/>
    </row>
    <row r="405" spans="1:21" x14ac:dyDescent="0.25">
      <c r="A405" s="282" t="s">
        <v>104</v>
      </c>
      <c r="B405" s="147">
        <f t="shared" si="198"/>
        <v>62022918.656510003</v>
      </c>
      <c r="C405" s="147">
        <f t="shared" si="199"/>
        <v>27357113.547539998</v>
      </c>
      <c r="D405" s="147">
        <f t="shared" si="208"/>
        <v>44.108071887179015</v>
      </c>
      <c r="E405" s="147">
        <f>E7+E399+E404</f>
        <v>4505661.7</v>
      </c>
      <c r="F405" s="147">
        <f>F7+F399+F404</f>
        <v>2498725.8199999998</v>
      </c>
      <c r="G405" s="148">
        <f>F405/E405*100</f>
        <v>55.457466325090486</v>
      </c>
      <c r="H405" s="147">
        <f>H7+H399+H404</f>
        <v>27423597.794040002</v>
      </c>
      <c r="I405" s="147">
        <f>I7+I399+I404</f>
        <v>8033311.0605199998</v>
      </c>
      <c r="J405" s="147">
        <f>I405/H405*100</f>
        <v>29.293425030707997</v>
      </c>
      <c r="K405" s="147">
        <f>K7+K399+K404</f>
        <v>25875446.515439995</v>
      </c>
      <c r="L405" s="147">
        <f>L7+L399+L404</f>
        <v>14492877.810040001</v>
      </c>
      <c r="M405" s="147">
        <f>L405/K405*100</f>
        <v>56.010155424340354</v>
      </c>
      <c r="N405" s="147">
        <f>N7+N399+N404</f>
        <v>4218212.6470300006</v>
      </c>
      <c r="O405" s="147">
        <f>O7+O399+O404</f>
        <v>2332198.8569800002</v>
      </c>
      <c r="P405" s="147">
        <f>O405/N405*100</f>
        <v>55.288792958839494</v>
      </c>
      <c r="U405" s="43"/>
    </row>
    <row r="406" spans="1:21" ht="8.25" customHeight="1" x14ac:dyDescent="0.25">
      <c r="U406" s="44"/>
    </row>
    <row r="407" spans="1:21" ht="22.5" customHeight="1" x14ac:dyDescent="0.25">
      <c r="A407" s="219" t="s">
        <v>970</v>
      </c>
      <c r="B407" s="219"/>
      <c r="C407" s="219"/>
      <c r="D407" s="219"/>
      <c r="E407" s="219"/>
      <c r="F407" s="219"/>
      <c r="G407" s="219"/>
      <c r="H407" s="219"/>
      <c r="I407" s="219"/>
      <c r="J407" s="219"/>
      <c r="K407" s="219"/>
      <c r="L407" s="219"/>
      <c r="M407" s="219"/>
      <c r="N407" s="219"/>
      <c r="O407" s="219"/>
      <c r="P407" s="219"/>
      <c r="U407" s="44"/>
    </row>
    <row r="408" spans="1:21" ht="18.75" customHeight="1" x14ac:dyDescent="0.25">
      <c r="A408" s="219" t="s">
        <v>1013</v>
      </c>
      <c r="B408" s="219"/>
      <c r="C408" s="219"/>
      <c r="D408" s="219"/>
      <c r="E408" s="219"/>
      <c r="F408" s="219"/>
      <c r="G408" s="219"/>
      <c r="H408" s="219"/>
      <c r="I408" s="219"/>
      <c r="J408" s="219"/>
      <c r="K408" s="219"/>
      <c r="L408" s="219"/>
      <c r="M408" s="219"/>
      <c r="N408" s="219"/>
      <c r="O408" s="219"/>
      <c r="P408" s="219"/>
      <c r="U408" s="43"/>
    </row>
    <row r="409" spans="1:21" ht="17.25" customHeight="1" x14ac:dyDescent="0.25">
      <c r="A409" s="219" t="s">
        <v>119</v>
      </c>
      <c r="B409" s="219"/>
      <c r="C409" s="219"/>
      <c r="D409" s="219"/>
      <c r="E409" s="219"/>
      <c r="F409" s="219"/>
      <c r="G409" s="219"/>
      <c r="H409" s="219"/>
      <c r="I409" s="219"/>
      <c r="J409" s="219"/>
      <c r="K409" s="219"/>
      <c r="L409" s="219"/>
      <c r="M409" s="219"/>
      <c r="N409" s="219"/>
      <c r="O409" s="219"/>
      <c r="P409" s="219"/>
      <c r="U409" s="43"/>
    </row>
    <row r="410" spans="1:21" ht="15.75" customHeight="1" x14ac:dyDescent="0.25">
      <c r="A410" s="150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U410" s="43"/>
    </row>
    <row r="411" spans="1:21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U411" s="43"/>
    </row>
    <row r="412" spans="1:21" ht="33.75" customHeight="1" x14ac:dyDescent="0.25">
      <c r="A412" s="150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U412" s="43"/>
    </row>
    <row r="413" spans="1:21" x14ac:dyDescent="0.25"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</row>
    <row r="414" spans="1:21" x14ac:dyDescent="0.25">
      <c r="L414" s="17"/>
    </row>
    <row r="415" spans="1:21" ht="16.5" customHeight="1" x14ac:dyDescent="0.25"/>
  </sheetData>
  <mergeCells count="12">
    <mergeCell ref="A1:P1"/>
    <mergeCell ref="O2:P2"/>
    <mergeCell ref="A3:A6"/>
    <mergeCell ref="A407:P407"/>
    <mergeCell ref="A408:P408"/>
    <mergeCell ref="A409:P409"/>
    <mergeCell ref="E4:G5"/>
    <mergeCell ref="B3:D5"/>
    <mergeCell ref="H4:J5"/>
    <mergeCell ref="K4:M5"/>
    <mergeCell ref="N4:P5"/>
    <mergeCell ref="E3:P3"/>
  </mergeCells>
  <printOptions horizontalCentered="1"/>
  <pageMargins left="0.11811023622047245" right="0.11811023622047245" top="0.15748031496062992" bottom="0.15748031496062992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01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Q80" sqref="Q80"/>
    </sheetView>
  </sheetViews>
  <sheetFormatPr defaultRowHeight="15" x14ac:dyDescent="0.25"/>
  <cols>
    <col min="1" max="1" width="24.5" style="16" customWidth="1"/>
    <col min="2" max="2" width="14.75" style="16" customWidth="1"/>
    <col min="3" max="3" width="12.375" style="16" customWidth="1"/>
    <col min="4" max="4" width="12" style="16" customWidth="1"/>
    <col min="5" max="5" width="20.25" style="16" customWidth="1"/>
    <col min="6" max="6" width="13.875" style="16" customWidth="1"/>
    <col min="7" max="7" width="15.875" style="16" customWidth="1"/>
    <col min="8" max="8" width="20.125" style="16" customWidth="1"/>
    <col min="9" max="9" width="16.25" style="16" customWidth="1"/>
    <col min="10" max="10" width="14.25" style="16" customWidth="1"/>
    <col min="11" max="11" width="20.375" style="16" customWidth="1"/>
    <col min="12" max="13" width="15.25" style="16" customWidth="1"/>
    <col min="14" max="16384" width="9" style="16"/>
  </cols>
  <sheetData>
    <row r="1" spans="1:13" ht="21.75" customHeight="1" x14ac:dyDescent="0.25"/>
    <row r="2" spans="1:13" ht="26.25" customHeight="1" x14ac:dyDescent="0.25">
      <c r="A2" s="66"/>
      <c r="B2" s="243" t="s">
        <v>969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ht="27.75" customHeight="1" x14ac:dyDescent="0.3">
      <c r="A3" s="35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5.75" x14ac:dyDescent="0.25">
      <c r="M4" s="87" t="s">
        <v>91</v>
      </c>
    </row>
    <row r="5" spans="1:13" ht="17.25" customHeight="1" x14ac:dyDescent="0.25">
      <c r="A5" s="240" t="s">
        <v>92</v>
      </c>
      <c r="B5" s="220" t="s">
        <v>105</v>
      </c>
      <c r="C5" s="221"/>
      <c r="D5" s="222"/>
      <c r="E5" s="244" t="s">
        <v>110</v>
      </c>
      <c r="F5" s="245"/>
      <c r="G5" s="245"/>
      <c r="H5" s="245"/>
      <c r="I5" s="245"/>
      <c r="J5" s="245"/>
      <c r="K5" s="245"/>
      <c r="L5" s="245"/>
      <c r="M5" s="245"/>
    </row>
    <row r="6" spans="1:13" ht="63.75" customHeight="1" x14ac:dyDescent="0.25">
      <c r="A6" s="241"/>
      <c r="B6" s="223"/>
      <c r="C6" s="224"/>
      <c r="D6" s="225"/>
      <c r="E6" s="246" t="s">
        <v>106</v>
      </c>
      <c r="F6" s="247"/>
      <c r="G6" s="248"/>
      <c r="H6" s="246" t="s">
        <v>107</v>
      </c>
      <c r="I6" s="247"/>
      <c r="J6" s="248"/>
      <c r="K6" s="246" t="s">
        <v>855</v>
      </c>
      <c r="L6" s="247"/>
      <c r="M6" s="248"/>
    </row>
    <row r="7" spans="1:13" ht="53.25" customHeight="1" x14ac:dyDescent="0.25">
      <c r="A7" s="242"/>
      <c r="B7" s="84" t="s">
        <v>850</v>
      </c>
      <c r="C7" s="41" t="s">
        <v>97</v>
      </c>
      <c r="D7" s="84" t="s">
        <v>6</v>
      </c>
      <c r="E7" s="45" t="s">
        <v>850</v>
      </c>
      <c r="F7" s="46" t="s">
        <v>97</v>
      </c>
      <c r="G7" s="45" t="s">
        <v>6</v>
      </c>
      <c r="H7" s="45" t="s">
        <v>850</v>
      </c>
      <c r="I7" s="46" t="s">
        <v>97</v>
      </c>
      <c r="J7" s="45" t="s">
        <v>6</v>
      </c>
      <c r="K7" s="45" t="s">
        <v>850</v>
      </c>
      <c r="L7" s="46" t="s">
        <v>97</v>
      </c>
      <c r="M7" s="45" t="s">
        <v>6</v>
      </c>
    </row>
    <row r="8" spans="1:13" s="53" customFormat="1" ht="51" customHeight="1" x14ac:dyDescent="0.2">
      <c r="A8" s="36" t="s">
        <v>209</v>
      </c>
      <c r="B8" s="47">
        <f>E8+H8+K8</f>
        <v>4274636.7</v>
      </c>
      <c r="C8" s="47">
        <f t="shared" ref="C8:D8" si="0">F8+I8+L8</f>
        <v>2371816.96</v>
      </c>
      <c r="D8" s="47">
        <f t="shared" si="0"/>
        <v>105.79362253845298</v>
      </c>
      <c r="E8" s="95"/>
      <c r="F8" s="47"/>
      <c r="G8" s="95"/>
      <c r="H8" s="47">
        <f t="shared" ref="H8:L8" si="1">H11+H13+H15+H17+H19+H21+H24+H26+H28+H30+H32+H34+H36+H38+H40+H42+H44+H46+H48+H50+H52+H54+H56+H58+H60+H62+H64+H66+H68+H70+H72+H74+H76+H78+H80+H82+H84</f>
        <v>4047684.0000000005</v>
      </c>
      <c r="I8" s="47">
        <f t="shared" si="1"/>
        <v>2258340.08</v>
      </c>
      <c r="J8" s="47">
        <f t="shared" ref="J8:J9" si="2">I8/H8*100</f>
        <v>55.793389009616355</v>
      </c>
      <c r="K8" s="47">
        <f t="shared" si="1"/>
        <v>226952.7</v>
      </c>
      <c r="L8" s="47">
        <f t="shared" si="1"/>
        <v>113476.88</v>
      </c>
      <c r="M8" s="47">
        <f t="shared" ref="M8:M9" si="3">L8/K8*100</f>
        <v>50.000233528836624</v>
      </c>
    </row>
    <row r="9" spans="1:13" s="53" customFormat="1" ht="40.5" customHeight="1" x14ac:dyDescent="0.2">
      <c r="A9" s="36" t="s">
        <v>208</v>
      </c>
      <c r="B9" s="47">
        <f t="shared" ref="B9:B10" si="4">E9+H9+K9</f>
        <v>4274636.7</v>
      </c>
      <c r="C9" s="47">
        <f t="shared" ref="C9:C10" si="5">F9+I9+L9</f>
        <v>2371816.96</v>
      </c>
      <c r="D9" s="47">
        <f t="shared" ref="D9:D10" si="6">G9+J9+M9</f>
        <v>105.79362253845298</v>
      </c>
      <c r="E9" s="95"/>
      <c r="F9" s="47"/>
      <c r="G9" s="95"/>
      <c r="H9" s="47">
        <f t="shared" ref="H9:L9" si="7">H12+H14+H16+H18+H20+H22+H25+H27+H29+H31+H33+H35+H37+H39+H41+H43+H45+H47+H49+H51+H53+H55+H57+H59+H61+H63+H65+H67+H69+H71+H73+H75+H77+H79+H81+H83+H85</f>
        <v>4047684.0000000005</v>
      </c>
      <c r="I9" s="47">
        <f t="shared" si="7"/>
        <v>2258340.08</v>
      </c>
      <c r="J9" s="47">
        <f t="shared" si="2"/>
        <v>55.793389009616355</v>
      </c>
      <c r="K9" s="47">
        <f t="shared" si="7"/>
        <v>226952.7</v>
      </c>
      <c r="L9" s="47">
        <f t="shared" si="7"/>
        <v>113476.88</v>
      </c>
      <c r="M9" s="47">
        <f t="shared" si="3"/>
        <v>50.000233528836624</v>
      </c>
    </row>
    <row r="10" spans="1:13" s="53" customFormat="1" ht="26.25" customHeight="1" x14ac:dyDescent="0.2">
      <c r="A10" s="36" t="s">
        <v>103</v>
      </c>
      <c r="B10" s="47">
        <f t="shared" si="4"/>
        <v>0</v>
      </c>
      <c r="C10" s="47">
        <f t="shared" si="5"/>
        <v>0</v>
      </c>
      <c r="D10" s="47">
        <f t="shared" si="6"/>
        <v>0</v>
      </c>
      <c r="E10" s="95"/>
      <c r="F10" s="47"/>
      <c r="G10" s="95"/>
      <c r="H10" s="47">
        <f t="shared" ref="H10:L10" si="8">H23+H86</f>
        <v>0</v>
      </c>
      <c r="I10" s="47">
        <f t="shared" si="8"/>
        <v>0</v>
      </c>
      <c r="J10" s="47"/>
      <c r="K10" s="47">
        <f t="shared" si="8"/>
        <v>0</v>
      </c>
      <c r="L10" s="47">
        <f t="shared" si="8"/>
        <v>0</v>
      </c>
      <c r="M10" s="47"/>
    </row>
    <row r="11" spans="1:13" s="59" customFormat="1" ht="42.75" customHeight="1" x14ac:dyDescent="0.2">
      <c r="A11" s="62" t="s">
        <v>760</v>
      </c>
      <c r="B11" s="65">
        <f>E11+H11+K11</f>
        <v>105285.5</v>
      </c>
      <c r="C11" s="65">
        <f>F11+I11+L11</f>
        <v>57097.15</v>
      </c>
      <c r="D11" s="65">
        <f>C11/B11*100</f>
        <v>54.230782016516997</v>
      </c>
      <c r="E11" s="65"/>
      <c r="F11" s="96"/>
      <c r="G11" s="65"/>
      <c r="H11" s="65">
        <f t="shared" ref="H11:L11" si="9">H12</f>
        <v>89081.9</v>
      </c>
      <c r="I11" s="65">
        <f t="shared" si="9"/>
        <v>48995.05</v>
      </c>
      <c r="J11" s="65">
        <f>I11/H11*100</f>
        <v>55.000005612812487</v>
      </c>
      <c r="K11" s="65">
        <f t="shared" si="9"/>
        <v>16203.6</v>
      </c>
      <c r="L11" s="65">
        <f t="shared" si="9"/>
        <v>8102.1</v>
      </c>
      <c r="M11" s="65">
        <f>L11/K11*100</f>
        <v>50.001851440420651</v>
      </c>
    </row>
    <row r="12" spans="1:13" ht="42.75" customHeight="1" x14ac:dyDescent="0.25">
      <c r="A12" s="64" t="s">
        <v>761</v>
      </c>
      <c r="B12" s="51">
        <f>E12+H12+K12</f>
        <v>105285.5</v>
      </c>
      <c r="C12" s="51">
        <f>F12+I12+L12</f>
        <v>57097.15</v>
      </c>
      <c r="D12" s="51">
        <f>C12/B12*100</f>
        <v>54.230782016516997</v>
      </c>
      <c r="E12" s="51"/>
      <c r="F12" s="89"/>
      <c r="G12" s="51"/>
      <c r="H12" s="51">
        <v>89081.9</v>
      </c>
      <c r="I12" s="51">
        <v>48995.05</v>
      </c>
      <c r="J12" s="51">
        <f>I12/H12*100</f>
        <v>55.000005612812487</v>
      </c>
      <c r="K12" s="51">
        <v>16203.6</v>
      </c>
      <c r="L12" s="51">
        <v>8102.1</v>
      </c>
      <c r="M12" s="51">
        <f>L12/K12*100</f>
        <v>50.001851440420651</v>
      </c>
    </row>
    <row r="13" spans="1:13" s="59" customFormat="1" ht="31.5" x14ac:dyDescent="0.2">
      <c r="A13" s="62" t="s">
        <v>762</v>
      </c>
      <c r="B13" s="65">
        <f t="shared" ref="B13:B76" si="10">E13+H13+K13</f>
        <v>73095.199999999997</v>
      </c>
      <c r="C13" s="65">
        <f t="shared" ref="C13:C76" si="11">F13+I13+L13</f>
        <v>40202.28</v>
      </c>
      <c r="D13" s="65">
        <f t="shared" ref="D13:D76" si="12">C13/B13*100</f>
        <v>54.999890553688893</v>
      </c>
      <c r="E13" s="65"/>
      <c r="F13" s="96"/>
      <c r="G13" s="65"/>
      <c r="H13" s="65">
        <f t="shared" ref="H13:L13" si="13">H14</f>
        <v>73095.199999999997</v>
      </c>
      <c r="I13" s="65">
        <f t="shared" si="13"/>
        <v>40202.28</v>
      </c>
      <c r="J13" s="65">
        <f t="shared" ref="J13:J76" si="14">I13/H13*100</f>
        <v>54.999890553688893</v>
      </c>
      <c r="K13" s="65">
        <f t="shared" si="13"/>
        <v>0</v>
      </c>
      <c r="L13" s="65">
        <f t="shared" si="13"/>
        <v>0</v>
      </c>
      <c r="M13" s="65"/>
    </row>
    <row r="14" spans="1:13" ht="31.5" x14ac:dyDescent="0.25">
      <c r="A14" s="64" t="s">
        <v>763</v>
      </c>
      <c r="B14" s="51">
        <f t="shared" si="10"/>
        <v>73095.199999999997</v>
      </c>
      <c r="C14" s="51">
        <f t="shared" si="11"/>
        <v>40202.28</v>
      </c>
      <c r="D14" s="51">
        <f t="shared" si="12"/>
        <v>54.999890553688893</v>
      </c>
      <c r="E14" s="51"/>
      <c r="F14" s="89"/>
      <c r="G14" s="51"/>
      <c r="H14" s="51">
        <v>73095.199999999997</v>
      </c>
      <c r="I14" s="51">
        <v>40202.28</v>
      </c>
      <c r="J14" s="51">
        <f t="shared" si="14"/>
        <v>54.999890553688893</v>
      </c>
      <c r="K14" s="51"/>
      <c r="L14" s="51"/>
      <c r="M14" s="51"/>
    </row>
    <row r="15" spans="1:13" s="59" customFormat="1" ht="31.5" x14ac:dyDescent="0.2">
      <c r="A15" s="62" t="s">
        <v>204</v>
      </c>
      <c r="B15" s="65">
        <f t="shared" si="10"/>
        <v>158532.1</v>
      </c>
      <c r="C15" s="65">
        <f t="shared" si="11"/>
        <v>87192.75</v>
      </c>
      <c r="D15" s="65">
        <f t="shared" si="12"/>
        <v>55.00005992477233</v>
      </c>
      <c r="E15" s="65"/>
      <c r="F15" s="96"/>
      <c r="G15" s="65"/>
      <c r="H15" s="65">
        <f t="shared" ref="H15:L15" si="15">H16</f>
        <v>158532.1</v>
      </c>
      <c r="I15" s="65">
        <f t="shared" si="15"/>
        <v>87192.75</v>
      </c>
      <c r="J15" s="65">
        <f t="shared" si="14"/>
        <v>55.00005992477233</v>
      </c>
      <c r="K15" s="65">
        <f t="shared" si="15"/>
        <v>0</v>
      </c>
      <c r="L15" s="65">
        <f t="shared" si="15"/>
        <v>0</v>
      </c>
      <c r="M15" s="65"/>
    </row>
    <row r="16" spans="1:13" ht="31.5" x14ac:dyDescent="0.25">
      <c r="A16" s="64" t="s">
        <v>203</v>
      </c>
      <c r="B16" s="51">
        <f t="shared" si="10"/>
        <v>158532.1</v>
      </c>
      <c r="C16" s="51">
        <f t="shared" si="11"/>
        <v>87192.75</v>
      </c>
      <c r="D16" s="51">
        <f t="shared" si="12"/>
        <v>55.00005992477233</v>
      </c>
      <c r="E16" s="51"/>
      <c r="F16" s="89"/>
      <c r="G16" s="51"/>
      <c r="H16" s="51">
        <v>158532.1</v>
      </c>
      <c r="I16" s="51">
        <v>87192.75</v>
      </c>
      <c r="J16" s="51">
        <f t="shared" si="14"/>
        <v>55.00005992477233</v>
      </c>
      <c r="K16" s="51"/>
      <c r="L16" s="51"/>
      <c r="M16" s="51"/>
    </row>
    <row r="17" spans="1:13" s="59" customFormat="1" ht="33" customHeight="1" x14ac:dyDescent="0.2">
      <c r="A17" s="62" t="s">
        <v>764</v>
      </c>
      <c r="B17" s="65">
        <f t="shared" si="10"/>
        <v>134265.20000000001</v>
      </c>
      <c r="C17" s="65">
        <f t="shared" si="11"/>
        <v>76112.479999999996</v>
      </c>
      <c r="D17" s="65">
        <f t="shared" si="12"/>
        <v>56.688166404995478</v>
      </c>
      <c r="E17" s="65"/>
      <c r="F17" s="96"/>
      <c r="G17" s="65"/>
      <c r="H17" s="65">
        <f t="shared" ref="H17:L17" si="16">H18</f>
        <v>134265.20000000001</v>
      </c>
      <c r="I17" s="65">
        <f t="shared" si="16"/>
        <v>76112.479999999996</v>
      </c>
      <c r="J17" s="65">
        <f t="shared" si="14"/>
        <v>56.688166404995478</v>
      </c>
      <c r="K17" s="65">
        <f t="shared" si="16"/>
        <v>0</v>
      </c>
      <c r="L17" s="65">
        <f t="shared" si="16"/>
        <v>0</v>
      </c>
      <c r="M17" s="65"/>
    </row>
    <row r="18" spans="1:13" ht="38.25" customHeight="1" x14ac:dyDescent="0.25">
      <c r="A18" s="64" t="s">
        <v>765</v>
      </c>
      <c r="B18" s="51">
        <f t="shared" si="10"/>
        <v>134265.20000000001</v>
      </c>
      <c r="C18" s="51">
        <f t="shared" si="11"/>
        <v>76112.479999999996</v>
      </c>
      <c r="D18" s="51">
        <f t="shared" si="12"/>
        <v>56.688166404995478</v>
      </c>
      <c r="E18" s="51"/>
      <c r="F18" s="89"/>
      <c r="G18" s="51"/>
      <c r="H18" s="51">
        <v>134265.20000000001</v>
      </c>
      <c r="I18" s="51">
        <v>76112.479999999996</v>
      </c>
      <c r="J18" s="51">
        <f t="shared" si="14"/>
        <v>56.688166404995478</v>
      </c>
      <c r="K18" s="51"/>
      <c r="L18" s="51"/>
      <c r="M18" s="51"/>
    </row>
    <row r="19" spans="1:13" s="59" customFormat="1" ht="31.5" x14ac:dyDescent="0.2">
      <c r="A19" s="62" t="s">
        <v>766</v>
      </c>
      <c r="B19" s="65">
        <f t="shared" si="10"/>
        <v>0</v>
      </c>
      <c r="C19" s="65">
        <f t="shared" si="11"/>
        <v>0</v>
      </c>
      <c r="D19" s="65"/>
      <c r="E19" s="65"/>
      <c r="F19" s="96"/>
      <c r="G19" s="65"/>
      <c r="H19" s="65">
        <f t="shared" ref="H19:L19" si="17">H20</f>
        <v>0</v>
      </c>
      <c r="I19" s="65">
        <f t="shared" si="17"/>
        <v>0</v>
      </c>
      <c r="J19" s="65"/>
      <c r="K19" s="65">
        <f t="shared" si="17"/>
        <v>0</v>
      </c>
      <c r="L19" s="65">
        <f t="shared" si="17"/>
        <v>0</v>
      </c>
      <c r="M19" s="65"/>
    </row>
    <row r="20" spans="1:13" ht="31.5" x14ac:dyDescent="0.25">
      <c r="A20" s="64" t="s">
        <v>767</v>
      </c>
      <c r="B20" s="51">
        <f t="shared" si="10"/>
        <v>0</v>
      </c>
      <c r="C20" s="51">
        <f t="shared" si="11"/>
        <v>0</v>
      </c>
      <c r="D20" s="51"/>
      <c r="E20" s="51"/>
      <c r="F20" s="89"/>
      <c r="G20" s="51"/>
      <c r="H20" s="51"/>
      <c r="I20" s="51"/>
      <c r="J20" s="51"/>
      <c r="K20" s="51"/>
      <c r="L20" s="51"/>
      <c r="M20" s="51"/>
    </row>
    <row r="21" spans="1:13" s="59" customFormat="1" ht="31.5" x14ac:dyDescent="0.2">
      <c r="A21" s="62" t="s">
        <v>768</v>
      </c>
      <c r="B21" s="65">
        <f t="shared" si="10"/>
        <v>220233.60000000001</v>
      </c>
      <c r="C21" s="65">
        <f t="shared" si="11"/>
        <v>137929.18</v>
      </c>
      <c r="D21" s="65">
        <f t="shared" si="12"/>
        <v>62.628581651482783</v>
      </c>
      <c r="E21" s="65"/>
      <c r="F21" s="96"/>
      <c r="G21" s="65"/>
      <c r="H21" s="65">
        <f t="shared" ref="H21:L21" si="18">H22+H23</f>
        <v>220233.60000000001</v>
      </c>
      <c r="I21" s="65">
        <f t="shared" si="18"/>
        <v>137929.18</v>
      </c>
      <c r="J21" s="65">
        <f t="shared" si="14"/>
        <v>62.628581651482783</v>
      </c>
      <c r="K21" s="65">
        <f t="shared" si="18"/>
        <v>0</v>
      </c>
      <c r="L21" s="65">
        <f t="shared" si="18"/>
        <v>0</v>
      </c>
      <c r="M21" s="65"/>
    </row>
    <row r="22" spans="1:13" ht="31.5" x14ac:dyDescent="0.25">
      <c r="A22" s="64" t="s">
        <v>769</v>
      </c>
      <c r="B22" s="51">
        <f t="shared" si="10"/>
        <v>220233.60000000001</v>
      </c>
      <c r="C22" s="51">
        <f t="shared" si="11"/>
        <v>137929.18</v>
      </c>
      <c r="D22" s="51">
        <f t="shared" si="12"/>
        <v>62.628581651482783</v>
      </c>
      <c r="E22" s="51"/>
      <c r="F22" s="89"/>
      <c r="G22" s="51"/>
      <c r="H22" s="51">
        <v>220233.60000000001</v>
      </c>
      <c r="I22" s="51">
        <v>137929.18</v>
      </c>
      <c r="J22" s="51">
        <f t="shared" si="14"/>
        <v>62.628581651482783</v>
      </c>
      <c r="K22" s="51"/>
      <c r="L22" s="51"/>
      <c r="M22" s="51"/>
    </row>
    <row r="23" spans="1:13" ht="15.75" x14ac:dyDescent="0.25">
      <c r="A23" s="26" t="s">
        <v>393</v>
      </c>
      <c r="B23" s="51">
        <f t="shared" si="10"/>
        <v>0</v>
      </c>
      <c r="C23" s="51">
        <f t="shared" si="11"/>
        <v>0</v>
      </c>
      <c r="D23" s="51"/>
      <c r="E23" s="51"/>
      <c r="F23" s="89"/>
      <c r="G23" s="51"/>
      <c r="H23" s="51"/>
      <c r="I23" s="51"/>
      <c r="J23" s="51"/>
      <c r="K23" s="51"/>
      <c r="L23" s="51"/>
      <c r="M23" s="51"/>
    </row>
    <row r="24" spans="1:13" s="59" customFormat="1" ht="31.5" x14ac:dyDescent="0.2">
      <c r="A24" s="62" t="s">
        <v>770</v>
      </c>
      <c r="B24" s="65">
        <f t="shared" si="10"/>
        <v>76846.7</v>
      </c>
      <c r="C24" s="65">
        <f t="shared" si="11"/>
        <v>41255.550000000003</v>
      </c>
      <c r="D24" s="65">
        <f t="shared" si="12"/>
        <v>53.685519352164768</v>
      </c>
      <c r="E24" s="65"/>
      <c r="F24" s="96"/>
      <c r="G24" s="65"/>
      <c r="H24" s="65">
        <f t="shared" ref="H24:L24" si="19">H25</f>
        <v>56645.2</v>
      </c>
      <c r="I24" s="65">
        <f t="shared" si="19"/>
        <v>31155.05</v>
      </c>
      <c r="J24" s="65">
        <f t="shared" si="14"/>
        <v>55.000335421183088</v>
      </c>
      <c r="K24" s="65">
        <f t="shared" si="19"/>
        <v>20201.5</v>
      </c>
      <c r="L24" s="65">
        <f t="shared" si="19"/>
        <v>10100.5</v>
      </c>
      <c r="M24" s="65">
        <f t="shared" ref="M24:M76" si="20">L24/K24*100</f>
        <v>49.998762468133556</v>
      </c>
    </row>
    <row r="25" spans="1:13" ht="31.5" x14ac:dyDescent="0.25">
      <c r="A25" s="64" t="s">
        <v>771</v>
      </c>
      <c r="B25" s="51">
        <f t="shared" si="10"/>
        <v>76846.7</v>
      </c>
      <c r="C25" s="51">
        <f t="shared" si="11"/>
        <v>41255.550000000003</v>
      </c>
      <c r="D25" s="51">
        <f t="shared" si="12"/>
        <v>53.685519352164768</v>
      </c>
      <c r="E25" s="51"/>
      <c r="F25" s="89"/>
      <c r="G25" s="51"/>
      <c r="H25" s="51">
        <v>56645.2</v>
      </c>
      <c r="I25" s="51">
        <v>31155.05</v>
      </c>
      <c r="J25" s="51">
        <f t="shared" si="14"/>
        <v>55.000335421183088</v>
      </c>
      <c r="K25" s="51">
        <v>20201.5</v>
      </c>
      <c r="L25" s="51">
        <v>10100.5</v>
      </c>
      <c r="M25" s="51">
        <f t="shared" si="20"/>
        <v>49.998762468133556</v>
      </c>
    </row>
    <row r="26" spans="1:13" s="59" customFormat="1" ht="31.5" x14ac:dyDescent="0.2">
      <c r="A26" s="62" t="s">
        <v>772</v>
      </c>
      <c r="B26" s="65">
        <f t="shared" si="10"/>
        <v>113242.4</v>
      </c>
      <c r="C26" s="65">
        <f t="shared" si="11"/>
        <v>62283.3</v>
      </c>
      <c r="D26" s="65">
        <f t="shared" si="12"/>
        <v>54.99998233877065</v>
      </c>
      <c r="E26" s="65"/>
      <c r="F26" s="96"/>
      <c r="G26" s="65"/>
      <c r="H26" s="65">
        <f t="shared" ref="H26:L26" si="21">H27</f>
        <v>113242.4</v>
      </c>
      <c r="I26" s="65">
        <f t="shared" si="21"/>
        <v>62283.3</v>
      </c>
      <c r="J26" s="65">
        <f t="shared" si="14"/>
        <v>54.99998233877065</v>
      </c>
      <c r="K26" s="65">
        <f t="shared" si="21"/>
        <v>0</v>
      </c>
      <c r="L26" s="65">
        <f t="shared" si="21"/>
        <v>0</v>
      </c>
      <c r="M26" s="65"/>
    </row>
    <row r="27" spans="1:13" ht="23.25" customHeight="1" x14ac:dyDescent="0.25">
      <c r="A27" s="64" t="s">
        <v>773</v>
      </c>
      <c r="B27" s="51">
        <f t="shared" si="10"/>
        <v>113242.4</v>
      </c>
      <c r="C27" s="51">
        <f t="shared" si="11"/>
        <v>62283.3</v>
      </c>
      <c r="D27" s="51">
        <f t="shared" si="12"/>
        <v>54.99998233877065</v>
      </c>
      <c r="E27" s="51"/>
      <c r="F27" s="89"/>
      <c r="G27" s="51"/>
      <c r="H27" s="51">
        <v>113242.4</v>
      </c>
      <c r="I27" s="51">
        <v>62283.3</v>
      </c>
      <c r="J27" s="51">
        <f t="shared" si="14"/>
        <v>54.99998233877065</v>
      </c>
      <c r="K27" s="51"/>
      <c r="L27" s="51"/>
      <c r="M27" s="51"/>
    </row>
    <row r="28" spans="1:13" s="59" customFormat="1" ht="31.5" x14ac:dyDescent="0.2">
      <c r="A28" s="62" t="s">
        <v>774</v>
      </c>
      <c r="B28" s="65">
        <f t="shared" si="10"/>
        <v>62697.2</v>
      </c>
      <c r="C28" s="65">
        <f t="shared" si="11"/>
        <v>34483.53</v>
      </c>
      <c r="D28" s="65">
        <f t="shared" si="12"/>
        <v>55.000111647729085</v>
      </c>
      <c r="E28" s="65"/>
      <c r="F28" s="96"/>
      <c r="G28" s="65"/>
      <c r="H28" s="65">
        <f t="shared" ref="H28:I28" si="22">H29</f>
        <v>62697.2</v>
      </c>
      <c r="I28" s="65">
        <f t="shared" si="22"/>
        <v>34483.53</v>
      </c>
      <c r="J28" s="65">
        <f t="shared" si="14"/>
        <v>55.000111647729085</v>
      </c>
      <c r="K28" s="65"/>
      <c r="L28" s="65"/>
      <c r="M28" s="65"/>
    </row>
    <row r="29" spans="1:13" ht="31.5" x14ac:dyDescent="0.25">
      <c r="A29" s="64" t="s">
        <v>775</v>
      </c>
      <c r="B29" s="51">
        <f t="shared" si="10"/>
        <v>62697.2</v>
      </c>
      <c r="C29" s="51">
        <f t="shared" si="11"/>
        <v>34483.53</v>
      </c>
      <c r="D29" s="51">
        <f t="shared" si="12"/>
        <v>55.000111647729085</v>
      </c>
      <c r="E29" s="51"/>
      <c r="F29" s="89"/>
      <c r="G29" s="51"/>
      <c r="H29" s="51">
        <v>62697.2</v>
      </c>
      <c r="I29" s="51">
        <v>34483.53</v>
      </c>
      <c r="J29" s="51">
        <f t="shared" si="14"/>
        <v>55.000111647729085</v>
      </c>
      <c r="K29" s="51"/>
      <c r="L29" s="51"/>
      <c r="M29" s="51"/>
    </row>
    <row r="30" spans="1:13" s="59" customFormat="1" ht="31.5" x14ac:dyDescent="0.2">
      <c r="A30" s="62" t="s">
        <v>776</v>
      </c>
      <c r="B30" s="65">
        <f t="shared" si="10"/>
        <v>136731.29999999999</v>
      </c>
      <c r="C30" s="65">
        <f t="shared" si="11"/>
        <v>75202.179999999993</v>
      </c>
      <c r="D30" s="65">
        <f t="shared" si="12"/>
        <v>54.999974402349714</v>
      </c>
      <c r="E30" s="65"/>
      <c r="F30" s="96"/>
      <c r="G30" s="65"/>
      <c r="H30" s="65">
        <f t="shared" ref="H30:L30" si="23">H31</f>
        <v>136731.29999999999</v>
      </c>
      <c r="I30" s="65">
        <f t="shared" si="23"/>
        <v>75202.179999999993</v>
      </c>
      <c r="J30" s="65">
        <f t="shared" si="14"/>
        <v>54.999974402349714</v>
      </c>
      <c r="K30" s="65">
        <f t="shared" si="23"/>
        <v>0</v>
      </c>
      <c r="L30" s="65">
        <f t="shared" si="23"/>
        <v>0</v>
      </c>
      <c r="M30" s="65"/>
    </row>
    <row r="31" spans="1:13" ht="31.5" x14ac:dyDescent="0.25">
      <c r="A31" s="64" t="s">
        <v>777</v>
      </c>
      <c r="B31" s="51">
        <f t="shared" si="10"/>
        <v>136731.29999999999</v>
      </c>
      <c r="C31" s="51">
        <f t="shared" si="11"/>
        <v>75202.179999999993</v>
      </c>
      <c r="D31" s="51">
        <f t="shared" si="12"/>
        <v>54.999974402349714</v>
      </c>
      <c r="E31" s="51"/>
      <c r="F31" s="89"/>
      <c r="G31" s="51"/>
      <c r="H31" s="51">
        <v>136731.29999999999</v>
      </c>
      <c r="I31" s="51">
        <v>75202.179999999993</v>
      </c>
      <c r="J31" s="51">
        <f t="shared" si="14"/>
        <v>54.999974402349714</v>
      </c>
      <c r="K31" s="51"/>
      <c r="L31" s="51"/>
      <c r="M31" s="51"/>
    </row>
    <row r="32" spans="1:13" s="59" customFormat="1" ht="31.5" x14ac:dyDescent="0.2">
      <c r="A32" s="62" t="s">
        <v>778</v>
      </c>
      <c r="B32" s="65">
        <f t="shared" si="10"/>
        <v>49880.9</v>
      </c>
      <c r="C32" s="65">
        <f t="shared" si="11"/>
        <v>28901.23</v>
      </c>
      <c r="D32" s="65">
        <f t="shared" si="12"/>
        <v>57.940474209567185</v>
      </c>
      <c r="E32" s="65"/>
      <c r="F32" s="96"/>
      <c r="G32" s="65"/>
      <c r="H32" s="65">
        <f t="shared" ref="H32:I32" si="24">H33</f>
        <v>49880.9</v>
      </c>
      <c r="I32" s="65">
        <f t="shared" si="24"/>
        <v>28901.23</v>
      </c>
      <c r="J32" s="65">
        <f t="shared" si="14"/>
        <v>57.940474209567185</v>
      </c>
      <c r="K32" s="65"/>
      <c r="L32" s="65"/>
      <c r="M32" s="65"/>
    </row>
    <row r="33" spans="1:13" ht="31.5" x14ac:dyDescent="0.25">
      <c r="A33" s="64" t="s">
        <v>779</v>
      </c>
      <c r="B33" s="51">
        <f t="shared" si="10"/>
        <v>49880.9</v>
      </c>
      <c r="C33" s="51">
        <f t="shared" si="11"/>
        <v>28901.23</v>
      </c>
      <c r="D33" s="51">
        <f t="shared" si="12"/>
        <v>57.940474209567185</v>
      </c>
      <c r="E33" s="51"/>
      <c r="F33" s="89"/>
      <c r="G33" s="51"/>
      <c r="H33" s="51">
        <v>49880.9</v>
      </c>
      <c r="I33" s="51">
        <v>28901.23</v>
      </c>
      <c r="J33" s="51">
        <f t="shared" si="14"/>
        <v>57.940474209567185</v>
      </c>
      <c r="K33" s="51"/>
      <c r="L33" s="51"/>
      <c r="M33" s="51"/>
    </row>
    <row r="34" spans="1:13" s="59" customFormat="1" ht="31.5" x14ac:dyDescent="0.2">
      <c r="A34" s="62" t="s">
        <v>780</v>
      </c>
      <c r="B34" s="65">
        <f t="shared" si="10"/>
        <v>51297.8</v>
      </c>
      <c r="C34" s="65">
        <f t="shared" si="11"/>
        <v>27117.65</v>
      </c>
      <c r="D34" s="65">
        <f t="shared" si="12"/>
        <v>52.86318321643423</v>
      </c>
      <c r="E34" s="65"/>
      <c r="F34" s="96"/>
      <c r="G34" s="65"/>
      <c r="H34" s="65">
        <f t="shared" ref="H34:L34" si="25">H35</f>
        <v>29367.599999999999</v>
      </c>
      <c r="I34" s="65">
        <f t="shared" si="25"/>
        <v>16152.35</v>
      </c>
      <c r="J34" s="65">
        <f t="shared" si="14"/>
        <v>55.00057886923004</v>
      </c>
      <c r="K34" s="65">
        <f t="shared" si="25"/>
        <v>21930.2</v>
      </c>
      <c r="L34" s="65">
        <f t="shared" si="25"/>
        <v>10965.3</v>
      </c>
      <c r="M34" s="65">
        <f t="shared" si="20"/>
        <v>50.000911984386818</v>
      </c>
    </row>
    <row r="35" spans="1:13" ht="31.5" x14ac:dyDescent="0.25">
      <c r="A35" s="64" t="s">
        <v>781</v>
      </c>
      <c r="B35" s="51">
        <f t="shared" si="10"/>
        <v>51297.8</v>
      </c>
      <c r="C35" s="51">
        <f t="shared" si="11"/>
        <v>27117.65</v>
      </c>
      <c r="D35" s="51">
        <f t="shared" si="12"/>
        <v>52.86318321643423</v>
      </c>
      <c r="E35" s="51"/>
      <c r="F35" s="89"/>
      <c r="G35" s="51"/>
      <c r="H35" s="51">
        <v>29367.599999999999</v>
      </c>
      <c r="I35" s="51">
        <v>16152.35</v>
      </c>
      <c r="J35" s="51">
        <f t="shared" si="14"/>
        <v>55.00057886923004</v>
      </c>
      <c r="K35" s="51">
        <v>21930.2</v>
      </c>
      <c r="L35" s="51">
        <v>10965.3</v>
      </c>
      <c r="M35" s="51">
        <f t="shared" si="20"/>
        <v>50.000911984386818</v>
      </c>
    </row>
    <row r="36" spans="1:13" s="59" customFormat="1" ht="31.5" x14ac:dyDescent="0.2">
      <c r="A36" s="62" t="s">
        <v>782</v>
      </c>
      <c r="B36" s="65">
        <f t="shared" si="10"/>
        <v>127836.5</v>
      </c>
      <c r="C36" s="65">
        <f t="shared" si="11"/>
        <v>70310.080000000002</v>
      </c>
      <c r="D36" s="65">
        <f t="shared" si="12"/>
        <v>55.000003911246012</v>
      </c>
      <c r="E36" s="65"/>
      <c r="F36" s="96"/>
      <c r="G36" s="65"/>
      <c r="H36" s="65">
        <f t="shared" ref="H36:I36" si="26">H37</f>
        <v>127836.5</v>
      </c>
      <c r="I36" s="65">
        <f t="shared" si="26"/>
        <v>70310.080000000002</v>
      </c>
      <c r="J36" s="65">
        <f t="shared" si="14"/>
        <v>55.000003911246012</v>
      </c>
      <c r="K36" s="65"/>
      <c r="L36" s="65"/>
      <c r="M36" s="65"/>
    </row>
    <row r="37" spans="1:13" ht="31.5" x14ac:dyDescent="0.25">
      <c r="A37" s="64" t="s">
        <v>783</v>
      </c>
      <c r="B37" s="51">
        <f t="shared" si="10"/>
        <v>127836.5</v>
      </c>
      <c r="C37" s="51">
        <f t="shared" si="11"/>
        <v>70310.080000000002</v>
      </c>
      <c r="D37" s="51">
        <f t="shared" si="12"/>
        <v>55.000003911246012</v>
      </c>
      <c r="E37" s="51"/>
      <c r="F37" s="89"/>
      <c r="G37" s="51"/>
      <c r="H37" s="51">
        <v>127836.5</v>
      </c>
      <c r="I37" s="51">
        <v>70310.080000000002</v>
      </c>
      <c r="J37" s="51">
        <f t="shared" si="14"/>
        <v>55.000003911246012</v>
      </c>
      <c r="K37" s="51"/>
      <c r="L37" s="51"/>
      <c r="M37" s="51"/>
    </row>
    <row r="38" spans="1:13" s="59" customFormat="1" ht="30.75" customHeight="1" x14ac:dyDescent="0.2">
      <c r="A38" s="62" t="s">
        <v>784</v>
      </c>
      <c r="B38" s="65">
        <f t="shared" si="10"/>
        <v>83886</v>
      </c>
      <c r="C38" s="65">
        <f t="shared" si="11"/>
        <v>43634.47</v>
      </c>
      <c r="D38" s="65">
        <f t="shared" si="12"/>
        <v>52.016391292945187</v>
      </c>
      <c r="E38" s="65"/>
      <c r="F38" s="96"/>
      <c r="G38" s="65"/>
      <c r="H38" s="65">
        <f t="shared" ref="H38:L38" si="27">H39</f>
        <v>33832.800000000003</v>
      </c>
      <c r="I38" s="65">
        <f t="shared" si="27"/>
        <v>18608.13</v>
      </c>
      <c r="J38" s="65">
        <f t="shared" si="14"/>
        <v>55.000266014045543</v>
      </c>
      <c r="K38" s="65">
        <f t="shared" si="27"/>
        <v>50053.2</v>
      </c>
      <c r="L38" s="65">
        <f t="shared" si="27"/>
        <v>25026.34</v>
      </c>
      <c r="M38" s="65">
        <f t="shared" si="20"/>
        <v>49.999480552691935</v>
      </c>
    </row>
    <row r="39" spans="1:13" ht="31.5" x14ac:dyDescent="0.25">
      <c r="A39" s="64" t="s">
        <v>785</v>
      </c>
      <c r="B39" s="51">
        <f t="shared" si="10"/>
        <v>83886</v>
      </c>
      <c r="C39" s="51">
        <f t="shared" si="11"/>
        <v>43634.47</v>
      </c>
      <c r="D39" s="51">
        <f t="shared" si="12"/>
        <v>52.016391292945187</v>
      </c>
      <c r="E39" s="51"/>
      <c r="F39" s="89"/>
      <c r="G39" s="51"/>
      <c r="H39" s="51">
        <v>33832.800000000003</v>
      </c>
      <c r="I39" s="51">
        <v>18608.13</v>
      </c>
      <c r="J39" s="51">
        <f t="shared" si="14"/>
        <v>55.000266014045543</v>
      </c>
      <c r="K39" s="51">
        <v>50053.2</v>
      </c>
      <c r="L39" s="51">
        <v>25026.34</v>
      </c>
      <c r="M39" s="51">
        <f t="shared" si="20"/>
        <v>49.999480552691935</v>
      </c>
    </row>
    <row r="40" spans="1:13" s="59" customFormat="1" ht="31.5" x14ac:dyDescent="0.2">
      <c r="A40" s="62" t="s">
        <v>786</v>
      </c>
      <c r="B40" s="65">
        <f t="shared" si="10"/>
        <v>90381.6</v>
      </c>
      <c r="C40" s="65">
        <f t="shared" si="11"/>
        <v>49709.88</v>
      </c>
      <c r="D40" s="65">
        <f t="shared" si="12"/>
        <v>54.999999999999993</v>
      </c>
      <c r="E40" s="65"/>
      <c r="F40" s="96"/>
      <c r="G40" s="65"/>
      <c r="H40" s="65">
        <f t="shared" ref="H40:I40" si="28">H41</f>
        <v>90381.6</v>
      </c>
      <c r="I40" s="65">
        <f t="shared" si="28"/>
        <v>49709.88</v>
      </c>
      <c r="J40" s="65">
        <f t="shared" si="14"/>
        <v>54.999999999999993</v>
      </c>
      <c r="K40" s="65"/>
      <c r="L40" s="65"/>
      <c r="M40" s="65"/>
    </row>
    <row r="41" spans="1:13" ht="31.5" x14ac:dyDescent="0.25">
      <c r="A41" s="64" t="s">
        <v>787</v>
      </c>
      <c r="B41" s="51">
        <f t="shared" si="10"/>
        <v>90381.6</v>
      </c>
      <c r="C41" s="51">
        <f t="shared" si="11"/>
        <v>49709.88</v>
      </c>
      <c r="D41" s="51">
        <f t="shared" si="12"/>
        <v>54.999999999999993</v>
      </c>
      <c r="E41" s="51"/>
      <c r="F41" s="89"/>
      <c r="G41" s="51"/>
      <c r="H41" s="51">
        <v>90381.6</v>
      </c>
      <c r="I41" s="51">
        <v>49709.88</v>
      </c>
      <c r="J41" s="51">
        <f t="shared" si="14"/>
        <v>54.999999999999993</v>
      </c>
      <c r="K41" s="51"/>
      <c r="L41" s="51"/>
      <c r="M41" s="51"/>
    </row>
    <row r="42" spans="1:13" s="59" customFormat="1" ht="31.5" x14ac:dyDescent="0.2">
      <c r="A42" s="62" t="s">
        <v>788</v>
      </c>
      <c r="B42" s="65">
        <f t="shared" si="10"/>
        <v>202275.1</v>
      </c>
      <c r="C42" s="65">
        <f t="shared" si="11"/>
        <v>111251.23</v>
      </c>
      <c r="D42" s="65">
        <f t="shared" si="12"/>
        <v>54.999962921783251</v>
      </c>
      <c r="E42" s="65"/>
      <c r="F42" s="96"/>
      <c r="G42" s="65"/>
      <c r="H42" s="65">
        <f t="shared" ref="H42:K42" si="29">H43</f>
        <v>202275.1</v>
      </c>
      <c r="I42" s="65">
        <f t="shared" si="29"/>
        <v>111251.23</v>
      </c>
      <c r="J42" s="65">
        <f t="shared" si="14"/>
        <v>54.999962921783251</v>
      </c>
      <c r="K42" s="65">
        <f t="shared" si="29"/>
        <v>0</v>
      </c>
      <c r="L42" s="65"/>
      <c r="M42" s="65"/>
    </row>
    <row r="43" spans="1:13" ht="31.5" x14ac:dyDescent="0.25">
      <c r="A43" s="64" t="s">
        <v>789</v>
      </c>
      <c r="B43" s="51">
        <f t="shared" si="10"/>
        <v>202275.1</v>
      </c>
      <c r="C43" s="51">
        <f t="shared" si="11"/>
        <v>111251.23</v>
      </c>
      <c r="D43" s="51">
        <f t="shared" si="12"/>
        <v>54.999962921783251</v>
      </c>
      <c r="E43" s="51"/>
      <c r="F43" s="89"/>
      <c r="G43" s="51"/>
      <c r="H43" s="51">
        <v>202275.1</v>
      </c>
      <c r="I43" s="51">
        <v>111251.23</v>
      </c>
      <c r="J43" s="51">
        <f t="shared" si="14"/>
        <v>54.999962921783251</v>
      </c>
      <c r="K43" s="51"/>
      <c r="L43" s="51"/>
      <c r="M43" s="51"/>
    </row>
    <row r="44" spans="1:13" s="59" customFormat="1" ht="31.5" x14ac:dyDescent="0.2">
      <c r="A44" s="62" t="s">
        <v>790</v>
      </c>
      <c r="B44" s="65">
        <f t="shared" si="10"/>
        <v>138932.4</v>
      </c>
      <c r="C44" s="65">
        <f t="shared" si="11"/>
        <v>76412.73</v>
      </c>
      <c r="D44" s="65">
        <f t="shared" si="12"/>
        <v>54.999935220294184</v>
      </c>
      <c r="E44" s="65"/>
      <c r="F44" s="96"/>
      <c r="G44" s="65"/>
      <c r="H44" s="65">
        <f t="shared" ref="H44:I44" si="30">H45</f>
        <v>138932.4</v>
      </c>
      <c r="I44" s="65">
        <f t="shared" si="30"/>
        <v>76412.73</v>
      </c>
      <c r="J44" s="65">
        <f t="shared" si="14"/>
        <v>54.999935220294184</v>
      </c>
      <c r="K44" s="65"/>
      <c r="L44" s="65"/>
      <c r="M44" s="65"/>
    </row>
    <row r="45" spans="1:13" ht="31.5" x14ac:dyDescent="0.25">
      <c r="A45" s="64" t="s">
        <v>791</v>
      </c>
      <c r="B45" s="51">
        <f t="shared" si="10"/>
        <v>138932.4</v>
      </c>
      <c r="C45" s="51">
        <f t="shared" si="11"/>
        <v>76412.73</v>
      </c>
      <c r="D45" s="51">
        <f t="shared" si="12"/>
        <v>54.999935220294184</v>
      </c>
      <c r="E45" s="51"/>
      <c r="F45" s="89"/>
      <c r="G45" s="51"/>
      <c r="H45" s="51">
        <v>138932.4</v>
      </c>
      <c r="I45" s="51">
        <v>76412.73</v>
      </c>
      <c r="J45" s="51">
        <f t="shared" si="14"/>
        <v>54.999935220294184</v>
      </c>
      <c r="K45" s="51"/>
      <c r="L45" s="51"/>
      <c r="M45" s="51"/>
    </row>
    <row r="46" spans="1:13" s="59" customFormat="1" ht="31.5" x14ac:dyDescent="0.2">
      <c r="A46" s="62" t="s">
        <v>792</v>
      </c>
      <c r="B46" s="65">
        <f t="shared" si="10"/>
        <v>80635.8</v>
      </c>
      <c r="C46" s="65">
        <f t="shared" si="11"/>
        <v>44349.83</v>
      </c>
      <c r="D46" s="65">
        <f t="shared" si="12"/>
        <v>55.000173620153824</v>
      </c>
      <c r="E46" s="65"/>
      <c r="F46" s="96"/>
      <c r="G46" s="65"/>
      <c r="H46" s="65">
        <f t="shared" ref="H46:I46" si="31">H47</f>
        <v>80635.8</v>
      </c>
      <c r="I46" s="65">
        <f t="shared" si="31"/>
        <v>44349.83</v>
      </c>
      <c r="J46" s="65">
        <f t="shared" si="14"/>
        <v>55.000173620153824</v>
      </c>
      <c r="K46" s="65"/>
      <c r="L46" s="65"/>
      <c r="M46" s="65"/>
    </row>
    <row r="47" spans="1:13" ht="31.5" x14ac:dyDescent="0.25">
      <c r="A47" s="64" t="s">
        <v>793</v>
      </c>
      <c r="B47" s="51">
        <f t="shared" si="10"/>
        <v>80635.8</v>
      </c>
      <c r="C47" s="51">
        <f t="shared" si="11"/>
        <v>44349.83</v>
      </c>
      <c r="D47" s="51">
        <f t="shared" si="12"/>
        <v>55.000173620153824</v>
      </c>
      <c r="E47" s="51"/>
      <c r="F47" s="89"/>
      <c r="G47" s="51"/>
      <c r="H47" s="51">
        <v>80635.8</v>
      </c>
      <c r="I47" s="51">
        <v>44349.83</v>
      </c>
      <c r="J47" s="51">
        <f t="shared" si="14"/>
        <v>55.000173620153824</v>
      </c>
      <c r="K47" s="51"/>
      <c r="L47" s="51"/>
      <c r="M47" s="51"/>
    </row>
    <row r="48" spans="1:13" s="59" customFormat="1" ht="31.5" x14ac:dyDescent="0.2">
      <c r="A48" s="62" t="s">
        <v>794</v>
      </c>
      <c r="B48" s="65">
        <f t="shared" si="10"/>
        <v>108325.5</v>
      </c>
      <c r="C48" s="65">
        <f t="shared" si="11"/>
        <v>59578.9</v>
      </c>
      <c r="D48" s="65">
        <f t="shared" si="12"/>
        <v>54.999884607040819</v>
      </c>
      <c r="E48" s="65"/>
      <c r="F48" s="96"/>
      <c r="G48" s="65"/>
      <c r="H48" s="65">
        <f t="shared" ref="H48:I48" si="32">H49</f>
        <v>108325.5</v>
      </c>
      <c r="I48" s="65">
        <f t="shared" si="32"/>
        <v>59578.9</v>
      </c>
      <c r="J48" s="65">
        <f t="shared" si="14"/>
        <v>54.999884607040819</v>
      </c>
      <c r="K48" s="65"/>
      <c r="L48" s="65"/>
      <c r="M48" s="65"/>
    </row>
    <row r="49" spans="1:13" ht="31.5" x14ac:dyDescent="0.25">
      <c r="A49" s="64" t="s">
        <v>795</v>
      </c>
      <c r="B49" s="51">
        <f t="shared" si="10"/>
        <v>108325.5</v>
      </c>
      <c r="C49" s="51">
        <f t="shared" si="11"/>
        <v>59578.9</v>
      </c>
      <c r="D49" s="51">
        <f t="shared" si="12"/>
        <v>54.999884607040819</v>
      </c>
      <c r="E49" s="51"/>
      <c r="F49" s="89"/>
      <c r="G49" s="51"/>
      <c r="H49" s="51">
        <v>108325.5</v>
      </c>
      <c r="I49" s="51">
        <v>59578.9</v>
      </c>
      <c r="J49" s="51">
        <f t="shared" si="14"/>
        <v>54.999884607040819</v>
      </c>
      <c r="K49" s="51"/>
      <c r="L49" s="51"/>
      <c r="M49" s="51"/>
    </row>
    <row r="50" spans="1:13" s="59" customFormat="1" ht="31.5" x14ac:dyDescent="0.2">
      <c r="A50" s="62" t="s">
        <v>796</v>
      </c>
      <c r="B50" s="65">
        <f t="shared" si="10"/>
        <v>215572.8</v>
      </c>
      <c r="C50" s="65">
        <f t="shared" si="11"/>
        <v>123750.13</v>
      </c>
      <c r="D50" s="65">
        <f t="shared" si="12"/>
        <v>57.405261702775121</v>
      </c>
      <c r="E50" s="65"/>
      <c r="F50" s="96"/>
      <c r="G50" s="65"/>
      <c r="H50" s="65">
        <f t="shared" ref="H50:I50" si="33">H51</f>
        <v>215572.8</v>
      </c>
      <c r="I50" s="65">
        <f t="shared" si="33"/>
        <v>123750.13</v>
      </c>
      <c r="J50" s="65">
        <f t="shared" si="14"/>
        <v>57.405261702775121</v>
      </c>
      <c r="K50" s="65"/>
      <c r="L50" s="65"/>
      <c r="M50" s="65"/>
    </row>
    <row r="51" spans="1:13" ht="31.5" x14ac:dyDescent="0.25">
      <c r="A51" s="64" t="s">
        <v>797</v>
      </c>
      <c r="B51" s="51">
        <f t="shared" si="10"/>
        <v>215572.8</v>
      </c>
      <c r="C51" s="51">
        <f t="shared" si="11"/>
        <v>123750.13</v>
      </c>
      <c r="D51" s="51">
        <f t="shared" si="12"/>
        <v>57.405261702775121</v>
      </c>
      <c r="E51" s="51"/>
      <c r="F51" s="89"/>
      <c r="G51" s="51"/>
      <c r="H51" s="51">
        <v>215572.8</v>
      </c>
      <c r="I51" s="51">
        <v>123750.13</v>
      </c>
      <c r="J51" s="51">
        <f t="shared" si="14"/>
        <v>57.405261702775121</v>
      </c>
      <c r="K51" s="51"/>
      <c r="L51" s="51"/>
      <c r="M51" s="51"/>
    </row>
    <row r="52" spans="1:13" s="59" customFormat="1" ht="36.75" customHeight="1" x14ac:dyDescent="0.2">
      <c r="A52" s="62" t="s">
        <v>798</v>
      </c>
      <c r="B52" s="65">
        <f t="shared" si="10"/>
        <v>90548.2</v>
      </c>
      <c r="C52" s="65">
        <f t="shared" si="11"/>
        <v>49801.38</v>
      </c>
      <c r="D52" s="65">
        <f t="shared" si="12"/>
        <v>54.999856430056035</v>
      </c>
      <c r="E52" s="65"/>
      <c r="F52" s="96"/>
      <c r="G52" s="65"/>
      <c r="H52" s="65">
        <f t="shared" ref="H52:I52" si="34">H53</f>
        <v>90548.2</v>
      </c>
      <c r="I52" s="65">
        <f t="shared" si="34"/>
        <v>49801.38</v>
      </c>
      <c r="J52" s="65">
        <f t="shared" si="14"/>
        <v>54.999856430056035</v>
      </c>
      <c r="K52" s="65"/>
      <c r="L52" s="65"/>
      <c r="M52" s="65"/>
    </row>
    <row r="53" spans="1:13" ht="37.5" customHeight="1" x14ac:dyDescent="0.25">
      <c r="A53" s="64" t="s">
        <v>799</v>
      </c>
      <c r="B53" s="51">
        <f t="shared" si="10"/>
        <v>90548.2</v>
      </c>
      <c r="C53" s="51">
        <f t="shared" si="11"/>
        <v>49801.38</v>
      </c>
      <c r="D53" s="51">
        <f t="shared" si="12"/>
        <v>54.999856430056035</v>
      </c>
      <c r="E53" s="51"/>
      <c r="F53" s="89"/>
      <c r="G53" s="51"/>
      <c r="H53" s="51">
        <v>90548.2</v>
      </c>
      <c r="I53" s="51">
        <v>49801.38</v>
      </c>
      <c r="J53" s="51">
        <f t="shared" si="14"/>
        <v>54.999856430056035</v>
      </c>
      <c r="K53" s="51"/>
      <c r="L53" s="51"/>
      <c r="M53" s="51"/>
    </row>
    <row r="54" spans="1:13" s="59" customFormat="1" ht="31.5" x14ac:dyDescent="0.2">
      <c r="A54" s="62" t="s">
        <v>800</v>
      </c>
      <c r="B54" s="65">
        <f t="shared" si="10"/>
        <v>212814.9</v>
      </c>
      <c r="C54" s="65">
        <f t="shared" si="11"/>
        <v>117048.13</v>
      </c>
      <c r="D54" s="65">
        <f t="shared" si="12"/>
        <v>54.999969457025799</v>
      </c>
      <c r="E54" s="65"/>
      <c r="F54" s="96"/>
      <c r="G54" s="65"/>
      <c r="H54" s="65">
        <f t="shared" ref="H54:I54" si="35">H55</f>
        <v>212814.9</v>
      </c>
      <c r="I54" s="65">
        <f t="shared" si="35"/>
        <v>117048.13</v>
      </c>
      <c r="J54" s="65">
        <f t="shared" si="14"/>
        <v>54.999969457025799</v>
      </c>
      <c r="K54" s="65"/>
      <c r="L54" s="65"/>
      <c r="M54" s="65"/>
    </row>
    <row r="55" spans="1:13" ht="31.5" x14ac:dyDescent="0.25">
      <c r="A55" s="64" t="s">
        <v>801</v>
      </c>
      <c r="B55" s="51">
        <f t="shared" si="10"/>
        <v>212814.9</v>
      </c>
      <c r="C55" s="51">
        <f t="shared" si="11"/>
        <v>117048.13</v>
      </c>
      <c r="D55" s="51">
        <f t="shared" si="12"/>
        <v>54.999969457025799</v>
      </c>
      <c r="E55" s="51"/>
      <c r="F55" s="89"/>
      <c r="G55" s="51"/>
      <c r="H55" s="51">
        <v>212814.9</v>
      </c>
      <c r="I55" s="51">
        <v>117048.13</v>
      </c>
      <c r="J55" s="51">
        <f t="shared" si="14"/>
        <v>54.999969457025799</v>
      </c>
      <c r="K55" s="51"/>
      <c r="L55" s="51"/>
      <c r="M55" s="51"/>
    </row>
    <row r="56" spans="1:13" s="59" customFormat="1" ht="31.5" x14ac:dyDescent="0.2">
      <c r="A56" s="62" t="s">
        <v>802</v>
      </c>
      <c r="B56" s="65">
        <f t="shared" si="10"/>
        <v>135068.70000000001</v>
      </c>
      <c r="C56" s="65">
        <f t="shared" si="11"/>
        <v>74287.8</v>
      </c>
      <c r="D56" s="65">
        <f t="shared" si="12"/>
        <v>55.00001110545967</v>
      </c>
      <c r="E56" s="65"/>
      <c r="F56" s="96"/>
      <c r="G56" s="65"/>
      <c r="H56" s="65">
        <f t="shared" ref="H56:I56" si="36">H57</f>
        <v>135068.70000000001</v>
      </c>
      <c r="I56" s="65">
        <f t="shared" si="36"/>
        <v>74287.8</v>
      </c>
      <c r="J56" s="65">
        <f t="shared" si="14"/>
        <v>55.00001110545967</v>
      </c>
      <c r="K56" s="65"/>
      <c r="L56" s="65"/>
      <c r="M56" s="65"/>
    </row>
    <row r="57" spans="1:13" ht="26.25" customHeight="1" x14ac:dyDescent="0.25">
      <c r="A57" s="64" t="s">
        <v>803</v>
      </c>
      <c r="B57" s="51">
        <f t="shared" si="10"/>
        <v>135068.70000000001</v>
      </c>
      <c r="C57" s="51">
        <f t="shared" si="11"/>
        <v>74287.8</v>
      </c>
      <c r="D57" s="51">
        <f t="shared" si="12"/>
        <v>55.00001110545967</v>
      </c>
      <c r="E57" s="51"/>
      <c r="F57" s="89"/>
      <c r="G57" s="51"/>
      <c r="H57" s="51">
        <v>135068.70000000001</v>
      </c>
      <c r="I57" s="51">
        <v>74287.8</v>
      </c>
      <c r="J57" s="51">
        <f t="shared" si="14"/>
        <v>55.00001110545967</v>
      </c>
      <c r="K57" s="51"/>
      <c r="L57" s="51"/>
      <c r="M57" s="51"/>
    </row>
    <row r="58" spans="1:13" s="59" customFormat="1" ht="31.5" x14ac:dyDescent="0.2">
      <c r="A58" s="62" t="s">
        <v>804</v>
      </c>
      <c r="B58" s="65">
        <f t="shared" si="10"/>
        <v>33946.699999999997</v>
      </c>
      <c r="C58" s="65">
        <f t="shared" si="11"/>
        <v>18670.580000000002</v>
      </c>
      <c r="D58" s="65">
        <f t="shared" si="12"/>
        <v>54.999690691584171</v>
      </c>
      <c r="E58" s="65"/>
      <c r="F58" s="96"/>
      <c r="G58" s="65"/>
      <c r="H58" s="65">
        <f t="shared" ref="H58:I58" si="37">H59</f>
        <v>33946.699999999997</v>
      </c>
      <c r="I58" s="65">
        <f t="shared" si="37"/>
        <v>18670.580000000002</v>
      </c>
      <c r="J58" s="65">
        <f t="shared" si="14"/>
        <v>54.999690691584171</v>
      </c>
      <c r="K58" s="65"/>
      <c r="L58" s="65"/>
      <c r="M58" s="65"/>
    </row>
    <row r="59" spans="1:13" ht="31.5" x14ac:dyDescent="0.25">
      <c r="A59" s="64" t="s">
        <v>805</v>
      </c>
      <c r="B59" s="51">
        <f t="shared" si="10"/>
        <v>33946.699999999997</v>
      </c>
      <c r="C59" s="51">
        <f t="shared" si="11"/>
        <v>18670.580000000002</v>
      </c>
      <c r="D59" s="51">
        <f t="shared" si="12"/>
        <v>54.999690691584171</v>
      </c>
      <c r="E59" s="51"/>
      <c r="F59" s="89"/>
      <c r="G59" s="51"/>
      <c r="H59" s="51">
        <v>33946.699999999997</v>
      </c>
      <c r="I59" s="51">
        <v>18670.580000000002</v>
      </c>
      <c r="J59" s="51">
        <f t="shared" si="14"/>
        <v>54.999690691584171</v>
      </c>
      <c r="K59" s="51"/>
      <c r="L59" s="51"/>
      <c r="M59" s="51"/>
    </row>
    <row r="60" spans="1:13" s="59" customFormat="1" ht="31.5" x14ac:dyDescent="0.2">
      <c r="A60" s="62" t="s">
        <v>806</v>
      </c>
      <c r="B60" s="65">
        <f t="shared" si="10"/>
        <v>191913.60000000001</v>
      </c>
      <c r="C60" s="65">
        <f t="shared" si="11"/>
        <v>111947.35</v>
      </c>
      <c r="D60" s="65">
        <f t="shared" si="12"/>
        <v>58.332160930752174</v>
      </c>
      <c r="E60" s="65"/>
      <c r="F60" s="96"/>
      <c r="G60" s="65"/>
      <c r="H60" s="65">
        <f t="shared" ref="H60:I60" si="38">H61</f>
        <v>191913.60000000001</v>
      </c>
      <c r="I60" s="65">
        <f t="shared" si="38"/>
        <v>111947.35</v>
      </c>
      <c r="J60" s="65">
        <f t="shared" si="14"/>
        <v>58.332160930752174</v>
      </c>
      <c r="K60" s="65"/>
      <c r="L60" s="65"/>
      <c r="M60" s="65"/>
    </row>
    <row r="61" spans="1:13" ht="31.5" x14ac:dyDescent="0.25">
      <c r="A61" s="64" t="s">
        <v>807</v>
      </c>
      <c r="B61" s="51">
        <f t="shared" si="10"/>
        <v>191913.60000000001</v>
      </c>
      <c r="C61" s="51">
        <f t="shared" si="11"/>
        <v>111947.35</v>
      </c>
      <c r="D61" s="51">
        <f t="shared" si="12"/>
        <v>58.332160930752174</v>
      </c>
      <c r="E61" s="51"/>
      <c r="F61" s="89"/>
      <c r="G61" s="51"/>
      <c r="H61" s="51">
        <v>191913.60000000001</v>
      </c>
      <c r="I61" s="51">
        <v>111947.35</v>
      </c>
      <c r="J61" s="51">
        <f t="shared" si="14"/>
        <v>58.332160930752174</v>
      </c>
      <c r="K61" s="51"/>
      <c r="L61" s="51"/>
      <c r="M61" s="51"/>
    </row>
    <row r="62" spans="1:13" s="59" customFormat="1" ht="31.5" x14ac:dyDescent="0.2">
      <c r="A62" s="62" t="s">
        <v>808</v>
      </c>
      <c r="B62" s="65">
        <f t="shared" si="10"/>
        <v>114516.90000000001</v>
      </c>
      <c r="C62" s="65">
        <f t="shared" si="11"/>
        <v>62310.2</v>
      </c>
      <c r="D62" s="65">
        <f t="shared" si="12"/>
        <v>54.411357624944436</v>
      </c>
      <c r="E62" s="65"/>
      <c r="F62" s="96"/>
      <c r="G62" s="65"/>
      <c r="H62" s="65">
        <f t="shared" ref="H62:L62" si="39">H63</f>
        <v>101031.1</v>
      </c>
      <c r="I62" s="65">
        <f t="shared" si="39"/>
        <v>55567</v>
      </c>
      <c r="J62" s="65">
        <f t="shared" si="14"/>
        <v>54.999896071605669</v>
      </c>
      <c r="K62" s="65">
        <f t="shared" si="39"/>
        <v>13485.8</v>
      </c>
      <c r="L62" s="65">
        <f t="shared" si="39"/>
        <v>6743.2</v>
      </c>
      <c r="M62" s="65">
        <f t="shared" si="20"/>
        <v>50.002224562132028</v>
      </c>
    </row>
    <row r="63" spans="1:13" ht="31.5" x14ac:dyDescent="0.25">
      <c r="A63" s="64" t="s">
        <v>809</v>
      </c>
      <c r="B63" s="51">
        <f t="shared" si="10"/>
        <v>114516.90000000001</v>
      </c>
      <c r="C63" s="51">
        <f t="shared" si="11"/>
        <v>62310.2</v>
      </c>
      <c r="D63" s="51">
        <f t="shared" si="12"/>
        <v>54.411357624944436</v>
      </c>
      <c r="E63" s="51"/>
      <c r="F63" s="89"/>
      <c r="G63" s="51"/>
      <c r="H63" s="51">
        <v>101031.1</v>
      </c>
      <c r="I63" s="51">
        <v>55567</v>
      </c>
      <c r="J63" s="51">
        <f t="shared" si="14"/>
        <v>54.999896071605669</v>
      </c>
      <c r="K63" s="51">
        <v>13485.8</v>
      </c>
      <c r="L63" s="51">
        <v>6743.2</v>
      </c>
      <c r="M63" s="51">
        <f t="shared" si="20"/>
        <v>50.002224562132028</v>
      </c>
    </row>
    <row r="64" spans="1:13" s="59" customFormat="1" ht="31.5" x14ac:dyDescent="0.2">
      <c r="A64" s="62" t="s">
        <v>810</v>
      </c>
      <c r="B64" s="65">
        <f t="shared" si="10"/>
        <v>183803.3</v>
      </c>
      <c r="C64" s="65">
        <f t="shared" si="11"/>
        <v>101091.83</v>
      </c>
      <c r="D64" s="65">
        <f t="shared" si="12"/>
        <v>55.000008160898098</v>
      </c>
      <c r="E64" s="65"/>
      <c r="F64" s="96"/>
      <c r="G64" s="65"/>
      <c r="H64" s="65">
        <f t="shared" ref="H64:I64" si="40">H65</f>
        <v>183803.3</v>
      </c>
      <c r="I64" s="65">
        <f t="shared" si="40"/>
        <v>101091.83</v>
      </c>
      <c r="J64" s="65">
        <f t="shared" si="14"/>
        <v>55.000008160898098</v>
      </c>
      <c r="K64" s="65"/>
      <c r="L64" s="65"/>
      <c r="M64" s="65"/>
    </row>
    <row r="65" spans="1:13" ht="31.5" x14ac:dyDescent="0.25">
      <c r="A65" s="64" t="s">
        <v>811</v>
      </c>
      <c r="B65" s="51">
        <f t="shared" si="10"/>
        <v>183803.3</v>
      </c>
      <c r="C65" s="51">
        <f t="shared" si="11"/>
        <v>101091.83</v>
      </c>
      <c r="D65" s="51">
        <f t="shared" si="12"/>
        <v>55.000008160898098</v>
      </c>
      <c r="E65" s="51"/>
      <c r="F65" s="89"/>
      <c r="G65" s="51"/>
      <c r="H65" s="51">
        <v>183803.3</v>
      </c>
      <c r="I65" s="51">
        <v>101091.83</v>
      </c>
      <c r="J65" s="51">
        <f t="shared" si="14"/>
        <v>55.000008160898098</v>
      </c>
      <c r="K65" s="51"/>
      <c r="L65" s="51"/>
      <c r="M65" s="51"/>
    </row>
    <row r="66" spans="1:13" s="59" customFormat="1" ht="31.5" x14ac:dyDescent="0.2">
      <c r="A66" s="62" t="s">
        <v>812</v>
      </c>
      <c r="B66" s="65">
        <f t="shared" si="10"/>
        <v>153660.20000000001</v>
      </c>
      <c r="C66" s="65">
        <f t="shared" si="11"/>
        <v>84512.93</v>
      </c>
      <c r="D66" s="65">
        <f t="shared" si="12"/>
        <v>54.999882858410956</v>
      </c>
      <c r="E66" s="65"/>
      <c r="F66" s="96"/>
      <c r="G66" s="65"/>
      <c r="H66" s="65">
        <f t="shared" ref="H66:I66" si="41">H67</f>
        <v>153660.20000000001</v>
      </c>
      <c r="I66" s="65">
        <f t="shared" si="41"/>
        <v>84512.93</v>
      </c>
      <c r="J66" s="65">
        <f t="shared" si="14"/>
        <v>54.999882858410956</v>
      </c>
      <c r="K66" s="65"/>
      <c r="L66" s="65"/>
      <c r="M66" s="65"/>
    </row>
    <row r="67" spans="1:13" ht="31.5" x14ac:dyDescent="0.25">
      <c r="A67" s="64" t="s">
        <v>813</v>
      </c>
      <c r="B67" s="51">
        <f t="shared" si="10"/>
        <v>153660.20000000001</v>
      </c>
      <c r="C67" s="51">
        <f t="shared" si="11"/>
        <v>84512.93</v>
      </c>
      <c r="D67" s="51">
        <f t="shared" si="12"/>
        <v>54.999882858410956</v>
      </c>
      <c r="E67" s="51"/>
      <c r="F67" s="89"/>
      <c r="G67" s="51"/>
      <c r="H67" s="51">
        <v>153660.20000000001</v>
      </c>
      <c r="I67" s="51">
        <v>84512.93</v>
      </c>
      <c r="J67" s="51">
        <f t="shared" si="14"/>
        <v>54.999882858410956</v>
      </c>
      <c r="K67" s="51"/>
      <c r="L67" s="51"/>
      <c r="M67" s="51"/>
    </row>
    <row r="68" spans="1:13" s="59" customFormat="1" ht="31.5" x14ac:dyDescent="0.2">
      <c r="A68" s="62" t="s">
        <v>814</v>
      </c>
      <c r="B68" s="65">
        <f t="shared" si="10"/>
        <v>70388.7</v>
      </c>
      <c r="C68" s="65">
        <f t="shared" si="11"/>
        <v>38713.85</v>
      </c>
      <c r="D68" s="65">
        <f t="shared" si="12"/>
        <v>55.000092344367779</v>
      </c>
      <c r="E68" s="65"/>
      <c r="F68" s="96"/>
      <c r="G68" s="65"/>
      <c r="H68" s="65">
        <f t="shared" ref="H68:I68" si="42">H69</f>
        <v>70388.7</v>
      </c>
      <c r="I68" s="65">
        <f t="shared" si="42"/>
        <v>38713.85</v>
      </c>
      <c r="J68" s="65">
        <f t="shared" si="14"/>
        <v>55.000092344367779</v>
      </c>
      <c r="K68" s="65"/>
      <c r="L68" s="65"/>
      <c r="M68" s="65"/>
    </row>
    <row r="69" spans="1:13" ht="31.5" x14ac:dyDescent="0.25">
      <c r="A69" s="64" t="s">
        <v>815</v>
      </c>
      <c r="B69" s="51">
        <f t="shared" si="10"/>
        <v>70388.7</v>
      </c>
      <c r="C69" s="51">
        <f t="shared" si="11"/>
        <v>38713.85</v>
      </c>
      <c r="D69" s="51">
        <f t="shared" si="12"/>
        <v>55.000092344367779</v>
      </c>
      <c r="E69" s="51"/>
      <c r="F69" s="89"/>
      <c r="G69" s="51"/>
      <c r="H69" s="51">
        <v>70388.7</v>
      </c>
      <c r="I69" s="51">
        <v>38713.85</v>
      </c>
      <c r="J69" s="51">
        <f t="shared" si="14"/>
        <v>55.000092344367779</v>
      </c>
      <c r="K69" s="51"/>
      <c r="L69" s="51"/>
      <c r="M69" s="51"/>
    </row>
    <row r="70" spans="1:13" s="59" customFormat="1" ht="31.5" x14ac:dyDescent="0.2">
      <c r="A70" s="62" t="s">
        <v>816</v>
      </c>
      <c r="B70" s="65">
        <f t="shared" si="10"/>
        <v>174402.9</v>
      </c>
      <c r="C70" s="65">
        <f t="shared" si="11"/>
        <v>95921.5</v>
      </c>
      <c r="D70" s="65">
        <f t="shared" si="12"/>
        <v>54.999945528428718</v>
      </c>
      <c r="E70" s="65"/>
      <c r="F70" s="96"/>
      <c r="G70" s="65"/>
      <c r="H70" s="65">
        <f t="shared" ref="H70:I70" si="43">H71</f>
        <v>174402.9</v>
      </c>
      <c r="I70" s="65">
        <f t="shared" si="43"/>
        <v>95921.5</v>
      </c>
      <c r="J70" s="65">
        <f t="shared" si="14"/>
        <v>54.999945528428718</v>
      </c>
      <c r="K70" s="65"/>
      <c r="L70" s="65"/>
      <c r="M70" s="65"/>
    </row>
    <row r="71" spans="1:13" ht="31.5" x14ac:dyDescent="0.25">
      <c r="A71" s="64" t="s">
        <v>817</v>
      </c>
      <c r="B71" s="51">
        <f t="shared" si="10"/>
        <v>174402.9</v>
      </c>
      <c r="C71" s="51">
        <f t="shared" si="11"/>
        <v>95921.5</v>
      </c>
      <c r="D71" s="51">
        <f t="shared" si="12"/>
        <v>54.999945528428718</v>
      </c>
      <c r="E71" s="51"/>
      <c r="F71" s="89"/>
      <c r="G71" s="51"/>
      <c r="H71" s="51">
        <v>174402.9</v>
      </c>
      <c r="I71" s="51">
        <v>95921.5</v>
      </c>
      <c r="J71" s="51">
        <f t="shared" si="14"/>
        <v>54.999945528428718</v>
      </c>
      <c r="K71" s="51"/>
      <c r="L71" s="51"/>
      <c r="M71" s="51"/>
    </row>
    <row r="72" spans="1:13" s="59" customFormat="1" ht="31.5" x14ac:dyDescent="0.2">
      <c r="A72" s="62" t="s">
        <v>818</v>
      </c>
      <c r="B72" s="65">
        <f t="shared" si="10"/>
        <v>32765.3</v>
      </c>
      <c r="C72" s="65">
        <f t="shared" si="11"/>
        <v>17166.7</v>
      </c>
      <c r="D72" s="65">
        <f t="shared" si="12"/>
        <v>52.392927884072485</v>
      </c>
      <c r="E72" s="65"/>
      <c r="F72" s="96"/>
      <c r="G72" s="65"/>
      <c r="H72" s="65">
        <f t="shared" ref="H72:L72" si="44">H73</f>
        <v>15677.7</v>
      </c>
      <c r="I72" s="65">
        <f t="shared" si="44"/>
        <v>8622.7000000000007</v>
      </c>
      <c r="J72" s="65">
        <f t="shared" si="14"/>
        <v>54.999776752967591</v>
      </c>
      <c r="K72" s="65">
        <f t="shared" si="44"/>
        <v>17087.599999999999</v>
      </c>
      <c r="L72" s="65">
        <f t="shared" si="44"/>
        <v>8544</v>
      </c>
      <c r="M72" s="65">
        <f t="shared" si="20"/>
        <v>50.001170439382946</v>
      </c>
    </row>
    <row r="73" spans="1:13" ht="31.5" x14ac:dyDescent="0.25">
      <c r="A73" s="64" t="s">
        <v>819</v>
      </c>
      <c r="B73" s="51">
        <f t="shared" si="10"/>
        <v>32765.3</v>
      </c>
      <c r="C73" s="51">
        <f t="shared" si="11"/>
        <v>17166.7</v>
      </c>
      <c r="D73" s="51">
        <f t="shared" si="12"/>
        <v>52.392927884072485</v>
      </c>
      <c r="E73" s="51"/>
      <c r="F73" s="89"/>
      <c r="G73" s="51"/>
      <c r="H73" s="51">
        <v>15677.7</v>
      </c>
      <c r="I73" s="51">
        <v>8622.7000000000007</v>
      </c>
      <c r="J73" s="51">
        <f t="shared" si="14"/>
        <v>54.999776752967591</v>
      </c>
      <c r="K73" s="51">
        <v>17087.599999999999</v>
      </c>
      <c r="L73" s="51">
        <v>8544</v>
      </c>
      <c r="M73" s="51">
        <f t="shared" si="20"/>
        <v>50.001170439382946</v>
      </c>
    </row>
    <row r="74" spans="1:13" s="59" customFormat="1" ht="31.5" x14ac:dyDescent="0.2">
      <c r="A74" s="62" t="s">
        <v>820</v>
      </c>
      <c r="B74" s="65">
        <f t="shared" si="10"/>
        <v>71485.8</v>
      </c>
      <c r="C74" s="65">
        <f t="shared" si="11"/>
        <v>39317.15</v>
      </c>
      <c r="D74" s="65">
        <f t="shared" si="12"/>
        <v>54.999944044831281</v>
      </c>
      <c r="E74" s="65"/>
      <c r="F74" s="96"/>
      <c r="G74" s="65"/>
      <c r="H74" s="65">
        <f t="shared" ref="H74:I74" si="45">H75</f>
        <v>71485.8</v>
      </c>
      <c r="I74" s="65">
        <f t="shared" si="45"/>
        <v>39317.15</v>
      </c>
      <c r="J74" s="65">
        <f t="shared" si="14"/>
        <v>54.999944044831281</v>
      </c>
      <c r="K74" s="65"/>
      <c r="L74" s="65"/>
      <c r="M74" s="65"/>
    </row>
    <row r="75" spans="1:13" ht="31.5" x14ac:dyDescent="0.25">
      <c r="A75" s="64" t="s">
        <v>821</v>
      </c>
      <c r="B75" s="51">
        <f t="shared" si="10"/>
        <v>71485.8</v>
      </c>
      <c r="C75" s="51">
        <f t="shared" si="11"/>
        <v>39317.15</v>
      </c>
      <c r="D75" s="51">
        <f t="shared" si="12"/>
        <v>54.999944044831281</v>
      </c>
      <c r="E75" s="51"/>
      <c r="F75" s="89"/>
      <c r="G75" s="51"/>
      <c r="H75" s="51">
        <v>71485.8</v>
      </c>
      <c r="I75" s="51">
        <v>39317.15</v>
      </c>
      <c r="J75" s="51">
        <f t="shared" si="14"/>
        <v>54.999944044831281</v>
      </c>
      <c r="K75" s="51"/>
      <c r="L75" s="51"/>
      <c r="M75" s="51"/>
    </row>
    <row r="76" spans="1:13" s="59" customFormat="1" ht="31.5" x14ac:dyDescent="0.2">
      <c r="A76" s="62" t="s">
        <v>822</v>
      </c>
      <c r="B76" s="65">
        <f t="shared" si="10"/>
        <v>90887.4</v>
      </c>
      <c r="C76" s="65">
        <f t="shared" si="11"/>
        <v>48908.35</v>
      </c>
      <c r="D76" s="65">
        <f t="shared" si="12"/>
        <v>53.812024549057405</v>
      </c>
      <c r="E76" s="65"/>
      <c r="F76" s="96"/>
      <c r="G76" s="65"/>
      <c r="H76" s="65">
        <f t="shared" ref="H76:L76" si="46">H77</f>
        <v>69292.399999999994</v>
      </c>
      <c r="I76" s="65">
        <f t="shared" si="46"/>
        <v>38110.85</v>
      </c>
      <c r="J76" s="65">
        <f t="shared" si="14"/>
        <v>55.000043294791347</v>
      </c>
      <c r="K76" s="65">
        <f t="shared" si="46"/>
        <v>21595</v>
      </c>
      <c r="L76" s="65">
        <f t="shared" si="46"/>
        <v>10797.5</v>
      </c>
      <c r="M76" s="65">
        <f t="shared" si="20"/>
        <v>50</v>
      </c>
    </row>
    <row r="77" spans="1:13" ht="31.5" x14ac:dyDescent="0.25">
      <c r="A77" s="63" t="s">
        <v>823</v>
      </c>
      <c r="B77" s="51">
        <f t="shared" ref="B77:B91" si="47">E77+H77+K77</f>
        <v>90887.4</v>
      </c>
      <c r="C77" s="51">
        <f t="shared" ref="C77:C91" si="48">F77+I77+L77</f>
        <v>48908.35</v>
      </c>
      <c r="D77" s="51">
        <f t="shared" ref="D77:D85" si="49">C77/B77*100</f>
        <v>53.812024549057405</v>
      </c>
      <c r="E77" s="51"/>
      <c r="F77" s="89"/>
      <c r="G77" s="51"/>
      <c r="H77" s="51">
        <v>69292.399999999994</v>
      </c>
      <c r="I77" s="51">
        <v>38110.85</v>
      </c>
      <c r="J77" s="51">
        <f t="shared" ref="J77:J85" si="50">I77/H77*100</f>
        <v>55.000043294791347</v>
      </c>
      <c r="K77" s="51">
        <v>21595</v>
      </c>
      <c r="L77" s="51">
        <v>10797.5</v>
      </c>
      <c r="M77" s="51">
        <f t="shared" ref="M77:M85" si="51">L77/K77*100</f>
        <v>50</v>
      </c>
    </row>
    <row r="78" spans="1:13" s="59" customFormat="1" ht="31.5" x14ac:dyDescent="0.2">
      <c r="A78" s="62" t="s">
        <v>824</v>
      </c>
      <c r="B78" s="65">
        <f t="shared" si="47"/>
        <v>56680.3</v>
      </c>
      <c r="C78" s="65">
        <f t="shared" si="48"/>
        <v>31174.2</v>
      </c>
      <c r="D78" s="65">
        <f t="shared" si="49"/>
        <v>55.000061749849593</v>
      </c>
      <c r="E78" s="65"/>
      <c r="F78" s="96"/>
      <c r="G78" s="65"/>
      <c r="H78" s="65">
        <f t="shared" ref="H78:I78" si="52">H79</f>
        <v>56680.3</v>
      </c>
      <c r="I78" s="65">
        <f t="shared" si="52"/>
        <v>31174.2</v>
      </c>
      <c r="J78" s="65">
        <f t="shared" si="50"/>
        <v>55.000061749849593</v>
      </c>
      <c r="K78" s="65"/>
      <c r="L78" s="65"/>
      <c r="M78" s="65"/>
    </row>
    <row r="79" spans="1:13" ht="31.5" x14ac:dyDescent="0.25">
      <c r="A79" s="64" t="s">
        <v>825</v>
      </c>
      <c r="B79" s="51">
        <f t="shared" si="47"/>
        <v>56680.3</v>
      </c>
      <c r="C79" s="51">
        <f t="shared" si="48"/>
        <v>31174.2</v>
      </c>
      <c r="D79" s="51">
        <f t="shared" si="49"/>
        <v>55.000061749849593</v>
      </c>
      <c r="E79" s="51"/>
      <c r="F79" s="89"/>
      <c r="G79" s="51"/>
      <c r="H79" s="51">
        <v>56680.3</v>
      </c>
      <c r="I79" s="51">
        <v>31174.2</v>
      </c>
      <c r="J79" s="51">
        <f t="shared" si="50"/>
        <v>55.000061749849593</v>
      </c>
      <c r="K79" s="51"/>
      <c r="L79" s="51"/>
      <c r="M79" s="51"/>
    </row>
    <row r="80" spans="1:13" s="59" customFormat="1" ht="31.5" x14ac:dyDescent="0.2">
      <c r="A80" s="62" t="s">
        <v>826</v>
      </c>
      <c r="B80" s="65">
        <f t="shared" si="47"/>
        <v>98392.2</v>
      </c>
      <c r="C80" s="65">
        <f t="shared" si="48"/>
        <v>54115.73</v>
      </c>
      <c r="D80" s="65">
        <f t="shared" si="49"/>
        <v>55.000020326814521</v>
      </c>
      <c r="E80" s="65"/>
      <c r="F80" s="96"/>
      <c r="G80" s="65"/>
      <c r="H80" s="65">
        <f t="shared" ref="H80:I80" si="53">H81</f>
        <v>98392.2</v>
      </c>
      <c r="I80" s="65">
        <f t="shared" si="53"/>
        <v>54115.73</v>
      </c>
      <c r="J80" s="65">
        <f t="shared" si="50"/>
        <v>55.000020326814521</v>
      </c>
      <c r="K80" s="65"/>
      <c r="L80" s="65"/>
      <c r="M80" s="65"/>
    </row>
    <row r="81" spans="1:13" ht="31.5" x14ac:dyDescent="0.25">
      <c r="A81" s="64" t="s">
        <v>827</v>
      </c>
      <c r="B81" s="51">
        <f t="shared" si="47"/>
        <v>98392.2</v>
      </c>
      <c r="C81" s="51">
        <f t="shared" si="48"/>
        <v>54115.73</v>
      </c>
      <c r="D81" s="51">
        <f t="shared" si="49"/>
        <v>55.000020326814521</v>
      </c>
      <c r="E81" s="51"/>
      <c r="F81" s="89"/>
      <c r="G81" s="51"/>
      <c r="H81" s="51">
        <v>98392.2</v>
      </c>
      <c r="I81" s="51">
        <v>54115.73</v>
      </c>
      <c r="J81" s="51">
        <f t="shared" si="50"/>
        <v>55.000020326814521</v>
      </c>
      <c r="K81" s="51"/>
      <c r="L81" s="51"/>
      <c r="M81" s="51"/>
    </row>
    <row r="82" spans="1:13" s="59" customFormat="1" ht="31.5" x14ac:dyDescent="0.2">
      <c r="A82" s="62" t="s">
        <v>828</v>
      </c>
      <c r="B82" s="65">
        <f t="shared" si="47"/>
        <v>122858.9</v>
      </c>
      <c r="C82" s="65">
        <f t="shared" si="48"/>
        <v>67572.38</v>
      </c>
      <c r="D82" s="65">
        <f t="shared" si="49"/>
        <v>54.999987790872297</v>
      </c>
      <c r="E82" s="65"/>
      <c r="F82" s="96"/>
      <c r="G82" s="65"/>
      <c r="H82" s="65">
        <f t="shared" ref="H82:I82" si="54">H83</f>
        <v>122858.9</v>
      </c>
      <c r="I82" s="65">
        <f t="shared" si="54"/>
        <v>67572.38</v>
      </c>
      <c r="J82" s="65">
        <f t="shared" si="50"/>
        <v>54.999987790872297</v>
      </c>
      <c r="K82" s="65"/>
      <c r="L82" s="65"/>
      <c r="M82" s="65"/>
    </row>
    <row r="83" spans="1:13" ht="31.5" x14ac:dyDescent="0.25">
      <c r="A83" s="64" t="s">
        <v>829</v>
      </c>
      <c r="B83" s="51">
        <f t="shared" si="47"/>
        <v>122858.9</v>
      </c>
      <c r="C83" s="51">
        <f t="shared" si="48"/>
        <v>67572.38</v>
      </c>
      <c r="D83" s="51">
        <f t="shared" si="49"/>
        <v>54.999987790872297</v>
      </c>
      <c r="E83" s="51"/>
      <c r="F83" s="89"/>
      <c r="G83" s="51"/>
      <c r="H83" s="51">
        <v>122858.9</v>
      </c>
      <c r="I83" s="51">
        <v>67572.38</v>
      </c>
      <c r="J83" s="51">
        <f t="shared" si="50"/>
        <v>54.999987790872297</v>
      </c>
      <c r="K83" s="51"/>
      <c r="L83" s="51"/>
      <c r="M83" s="51"/>
    </row>
    <row r="84" spans="1:13" s="59" customFormat="1" ht="31.5" x14ac:dyDescent="0.2">
      <c r="A84" s="62" t="s">
        <v>830</v>
      </c>
      <c r="B84" s="65">
        <f t="shared" si="47"/>
        <v>210549.09999999998</v>
      </c>
      <c r="C84" s="65">
        <f t="shared" si="48"/>
        <v>112482.37</v>
      </c>
      <c r="D84" s="65">
        <f t="shared" si="49"/>
        <v>53.423344008594675</v>
      </c>
      <c r="E84" s="65"/>
      <c r="F84" s="96"/>
      <c r="G84" s="65"/>
      <c r="H84" s="65">
        <f t="shared" ref="H84:L84" si="55">H85+H86</f>
        <v>144153.29999999999</v>
      </c>
      <c r="I84" s="65">
        <f t="shared" si="55"/>
        <v>79284.429999999993</v>
      </c>
      <c r="J84" s="65">
        <f t="shared" si="50"/>
        <v>55.000079776182723</v>
      </c>
      <c r="K84" s="65">
        <f t="shared" si="55"/>
        <v>66395.8</v>
      </c>
      <c r="L84" s="65">
        <f t="shared" si="55"/>
        <v>33197.94</v>
      </c>
      <c r="M84" s="65">
        <f t="shared" si="51"/>
        <v>50.000060244774524</v>
      </c>
    </row>
    <row r="85" spans="1:13" ht="31.5" x14ac:dyDescent="0.25">
      <c r="A85" s="64" t="s">
        <v>831</v>
      </c>
      <c r="B85" s="51">
        <f t="shared" si="47"/>
        <v>210549.09999999998</v>
      </c>
      <c r="C85" s="51">
        <f t="shared" si="48"/>
        <v>112482.37</v>
      </c>
      <c r="D85" s="51">
        <f t="shared" si="49"/>
        <v>53.423344008594675</v>
      </c>
      <c r="E85" s="51"/>
      <c r="F85" s="89"/>
      <c r="G85" s="51"/>
      <c r="H85" s="51">
        <v>144153.29999999999</v>
      </c>
      <c r="I85" s="51">
        <v>79284.429999999993</v>
      </c>
      <c r="J85" s="51">
        <f t="shared" si="50"/>
        <v>55.000079776182723</v>
      </c>
      <c r="K85" s="51">
        <v>66395.8</v>
      </c>
      <c r="L85" s="51">
        <v>33197.94</v>
      </c>
      <c r="M85" s="51">
        <f t="shared" si="51"/>
        <v>50.000060244774524</v>
      </c>
    </row>
    <row r="86" spans="1:13" ht="15.75" x14ac:dyDescent="0.25">
      <c r="A86" s="26" t="s">
        <v>264</v>
      </c>
      <c r="B86" s="51">
        <f t="shared" si="47"/>
        <v>0</v>
      </c>
      <c r="C86" s="51">
        <f t="shared" si="48"/>
        <v>0</v>
      </c>
      <c r="D86" s="51"/>
      <c r="E86" s="51"/>
      <c r="F86" s="89"/>
      <c r="G86" s="51"/>
      <c r="H86" s="51"/>
      <c r="I86" s="51"/>
      <c r="J86" s="51"/>
      <c r="K86" s="51"/>
      <c r="L86" s="51"/>
      <c r="M86" s="51"/>
    </row>
    <row r="87" spans="1:13" ht="31.5" x14ac:dyDescent="0.25">
      <c r="A87" s="36" t="s">
        <v>98</v>
      </c>
      <c r="B87" s="47">
        <f t="shared" si="47"/>
        <v>231025</v>
      </c>
      <c r="C87" s="47">
        <f t="shared" si="48"/>
        <v>126908.85999999999</v>
      </c>
      <c r="D87" s="47">
        <f t="shared" ref="D87:D93" si="56">C87/B87*100</f>
        <v>54.932955307867104</v>
      </c>
      <c r="E87" s="47">
        <f>SUM(E88:E91)</f>
        <v>34002</v>
      </c>
      <c r="F87" s="47">
        <f>SUM(F88:F91)</f>
        <v>18546</v>
      </c>
      <c r="G87" s="47">
        <f>F87/E87*100</f>
        <v>54.543850361743431</v>
      </c>
      <c r="H87" s="47">
        <f>SUM(H88:H91)</f>
        <v>197023</v>
      </c>
      <c r="I87" s="47">
        <f>SUM(I88:I91)</f>
        <v>108362.85999999999</v>
      </c>
      <c r="J87" s="47">
        <f t="shared" ref="J87:J93" si="57">I87/H87*100</f>
        <v>55.000106586540653</v>
      </c>
      <c r="K87" s="47">
        <f>SUM(K88:K91)</f>
        <v>0</v>
      </c>
      <c r="L87" s="47">
        <f>SUM(L88:L91)</f>
        <v>0</v>
      </c>
      <c r="M87" s="47"/>
    </row>
    <row r="88" spans="1:13" ht="15.75" x14ac:dyDescent="0.25">
      <c r="A88" s="37" t="s">
        <v>99</v>
      </c>
      <c r="B88" s="51">
        <f t="shared" si="47"/>
        <v>0</v>
      </c>
      <c r="C88" s="51">
        <f t="shared" si="48"/>
        <v>0</v>
      </c>
      <c r="D88" s="51"/>
      <c r="E88" s="51"/>
      <c r="F88" s="89"/>
      <c r="G88" s="51"/>
      <c r="H88" s="51"/>
      <c r="I88" s="89">
        <v>0</v>
      </c>
      <c r="J88" s="51"/>
      <c r="K88" s="51"/>
      <c r="L88" s="51"/>
      <c r="M88" s="51"/>
    </row>
    <row r="89" spans="1:13" ht="15.75" x14ac:dyDescent="0.25">
      <c r="A89" s="37" t="s">
        <v>100</v>
      </c>
      <c r="B89" s="51">
        <f t="shared" si="47"/>
        <v>39758.199999999997</v>
      </c>
      <c r="C89" s="51">
        <f t="shared" si="48"/>
        <v>21867.15</v>
      </c>
      <c r="D89" s="51">
        <f t="shared" si="56"/>
        <v>55.0003521286175</v>
      </c>
      <c r="E89" s="51"/>
      <c r="F89" s="51"/>
      <c r="G89" s="51"/>
      <c r="H89" s="51">
        <v>39758.199999999997</v>
      </c>
      <c r="I89" s="51">
        <v>21867.15</v>
      </c>
      <c r="J89" s="51">
        <f t="shared" si="57"/>
        <v>55.0003521286175</v>
      </c>
      <c r="K89" s="51"/>
      <c r="L89" s="51"/>
      <c r="M89" s="51"/>
    </row>
    <row r="90" spans="1:13" ht="17.25" customHeight="1" x14ac:dyDescent="0.25">
      <c r="A90" s="37" t="s">
        <v>101</v>
      </c>
      <c r="B90" s="51">
        <f t="shared" si="47"/>
        <v>127765.5</v>
      </c>
      <c r="C90" s="51">
        <f t="shared" si="48"/>
        <v>70116.03</v>
      </c>
      <c r="D90" s="51">
        <f t="shared" si="56"/>
        <v>54.878687908707747</v>
      </c>
      <c r="E90" s="51">
        <v>34002</v>
      </c>
      <c r="F90" s="51">
        <v>18546</v>
      </c>
      <c r="G90" s="51">
        <f>F90/E90*100</f>
        <v>54.543850361743431</v>
      </c>
      <c r="H90" s="51">
        <v>93763.5</v>
      </c>
      <c r="I90" s="51">
        <v>51570.03</v>
      </c>
      <c r="J90" s="51">
        <f t="shared" si="57"/>
        <v>55.000111983874319</v>
      </c>
      <c r="K90" s="51"/>
      <c r="L90" s="51"/>
      <c r="M90" s="51"/>
    </row>
    <row r="91" spans="1:13" ht="15.75" x14ac:dyDescent="0.25">
      <c r="A91" s="37" t="s">
        <v>102</v>
      </c>
      <c r="B91" s="51">
        <f t="shared" si="47"/>
        <v>63501.3</v>
      </c>
      <c r="C91" s="51">
        <f t="shared" si="48"/>
        <v>34925.68</v>
      </c>
      <c r="D91" s="51">
        <f t="shared" si="56"/>
        <v>54.999944883018138</v>
      </c>
      <c r="E91" s="51"/>
      <c r="F91" s="51"/>
      <c r="G91" s="51"/>
      <c r="H91" s="51">
        <v>63501.3</v>
      </c>
      <c r="I91" s="51">
        <v>34925.68</v>
      </c>
      <c r="J91" s="51">
        <f t="shared" si="57"/>
        <v>54.999944883018138</v>
      </c>
      <c r="K91" s="51"/>
      <c r="L91" s="51"/>
      <c r="M91" s="51"/>
    </row>
    <row r="92" spans="1:13" ht="31.5" customHeight="1" x14ac:dyDescent="0.25">
      <c r="A92" s="36" t="s">
        <v>851</v>
      </c>
      <c r="B92" s="49">
        <f>E92+H92+K92</f>
        <v>0</v>
      </c>
      <c r="C92" s="49">
        <f>F92+I92+L92</f>
        <v>0</v>
      </c>
      <c r="D92" s="50"/>
      <c r="E92" s="50"/>
      <c r="F92" s="50"/>
      <c r="G92" s="50"/>
      <c r="H92" s="50"/>
      <c r="I92" s="50"/>
      <c r="J92" s="47"/>
      <c r="K92" s="50"/>
      <c r="L92" s="50"/>
      <c r="M92" s="47"/>
    </row>
    <row r="93" spans="1:13" ht="21" customHeight="1" x14ac:dyDescent="0.25">
      <c r="A93" s="36" t="s">
        <v>104</v>
      </c>
      <c r="B93" s="49">
        <f>E93+H93+K93</f>
        <v>4505661.7</v>
      </c>
      <c r="C93" s="49">
        <f>F93+I93+L93</f>
        <v>2498725.8199999998</v>
      </c>
      <c r="D93" s="49">
        <f t="shared" si="56"/>
        <v>55.457466325090486</v>
      </c>
      <c r="E93" s="49">
        <f>E8+E87</f>
        <v>34002</v>
      </c>
      <c r="F93" s="49">
        <f>F8+F87</f>
        <v>18546</v>
      </c>
      <c r="G93" s="49">
        <f>F93/E93*100</f>
        <v>54.543850361743431</v>
      </c>
      <c r="H93" s="49">
        <f>H87+H8+H92</f>
        <v>4244707</v>
      </c>
      <c r="I93" s="49">
        <f>I87+I8+I92</f>
        <v>2366702.94</v>
      </c>
      <c r="J93" s="49">
        <f t="shared" si="57"/>
        <v>55.756567885604355</v>
      </c>
      <c r="K93" s="49">
        <f>K87+K8+K92</f>
        <v>226952.7</v>
      </c>
      <c r="L93" s="49">
        <f>L87+L8+L92</f>
        <v>113476.88</v>
      </c>
      <c r="M93" s="94">
        <f t="shared" ref="M93" si="58">L93/K93*100</f>
        <v>50.000233528836624</v>
      </c>
    </row>
    <row r="94" spans="1:13" ht="15.75" x14ac:dyDescent="0.25">
      <c r="A94" s="38"/>
      <c r="B94" s="38"/>
      <c r="C94" s="39"/>
      <c r="D94" s="40"/>
      <c r="E94" s="40"/>
      <c r="F94" s="39"/>
      <c r="G94" s="40"/>
      <c r="H94" s="40"/>
      <c r="I94" s="39"/>
      <c r="J94" s="40"/>
      <c r="K94" s="40"/>
      <c r="L94" s="39"/>
      <c r="M94" s="40"/>
    </row>
    <row r="95" spans="1:13" ht="15.75" customHeight="1" x14ac:dyDescent="0.25">
      <c r="A95" s="239" t="s">
        <v>970</v>
      </c>
      <c r="B95" s="239"/>
      <c r="C95" s="239"/>
      <c r="D95" s="239"/>
      <c r="E95" s="239"/>
      <c r="F95" s="239"/>
      <c r="G95" s="239"/>
      <c r="H95" s="239"/>
      <c r="I95" s="239"/>
      <c r="J95" s="239"/>
      <c r="K95" s="239"/>
      <c r="L95" s="239"/>
      <c r="M95" s="239"/>
    </row>
    <row r="96" spans="1:13" ht="15.75" x14ac:dyDescent="0.25">
      <c r="A96" s="219" t="s">
        <v>852</v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</row>
    <row r="97" spans="2:4" x14ac:dyDescent="0.25">
      <c r="C97" s="17"/>
    </row>
    <row r="99" spans="2:4" x14ac:dyDescent="0.25">
      <c r="B99" s="17"/>
      <c r="C99" s="17"/>
    </row>
    <row r="100" spans="2:4" x14ac:dyDescent="0.25">
      <c r="B100" s="17"/>
      <c r="C100" s="17"/>
    </row>
    <row r="101" spans="2:4" x14ac:dyDescent="0.25">
      <c r="B101" s="17"/>
      <c r="C101" s="17"/>
      <c r="D101" s="17"/>
    </row>
  </sheetData>
  <mergeCells count="9">
    <mergeCell ref="A96:M96"/>
    <mergeCell ref="A95:M95"/>
    <mergeCell ref="A5:A7"/>
    <mergeCell ref="B2:M2"/>
    <mergeCell ref="E5:M5"/>
    <mergeCell ref="B5:D6"/>
    <mergeCell ref="E6:G6"/>
    <mergeCell ref="H6:J6"/>
    <mergeCell ref="K6:M6"/>
  </mergeCells>
  <printOptions horizontalCentered="1"/>
  <pageMargins left="0" right="0" top="0.15748031496062992" bottom="0.15748031496062992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T408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B4" sqref="B4"/>
    </sheetView>
  </sheetViews>
  <sheetFormatPr defaultRowHeight="15" x14ac:dyDescent="0.25"/>
  <cols>
    <col min="1" max="1" width="32.625" style="21" customWidth="1"/>
    <col min="2" max="2" width="16.125" style="16" customWidth="1"/>
    <col min="3" max="3" width="13.125" style="16" customWidth="1"/>
    <col min="4" max="4" width="13.625" style="16" customWidth="1"/>
    <col min="5" max="5" width="14.5" style="16" customWidth="1"/>
    <col min="6" max="6" width="12.25" style="16" customWidth="1"/>
    <col min="7" max="7" width="12.125" style="16" customWidth="1"/>
    <col min="8" max="8" width="14.75" style="16" customWidth="1"/>
    <col min="9" max="9" width="11.25" style="16" customWidth="1"/>
    <col min="10" max="10" width="12.375" style="16" customWidth="1"/>
    <col min="11" max="11" width="16.375" style="16" customWidth="1"/>
    <col min="12" max="12" width="12.75" style="16" customWidth="1"/>
    <col min="13" max="13" width="13.25" style="16" customWidth="1"/>
    <col min="14" max="14" width="15.5" style="16" customWidth="1"/>
    <col min="15" max="16" width="12.375" style="16" customWidth="1"/>
    <col min="17" max="17" width="16.125" style="16" customWidth="1"/>
    <col min="18" max="19" width="12.375" style="16" customWidth="1"/>
    <col min="20" max="20" width="15.125" style="16" customWidth="1"/>
    <col min="21" max="22" width="12.375" style="16" customWidth="1"/>
    <col min="23" max="23" width="14.25" style="16" customWidth="1"/>
    <col min="24" max="24" width="11.75" style="16" customWidth="1"/>
    <col min="25" max="25" width="11.875" style="16" customWidth="1"/>
    <col min="26" max="26" width="14.75" style="16" customWidth="1"/>
    <col min="27" max="28" width="11.875" style="16" customWidth="1"/>
    <col min="29" max="29" width="15.375" style="16" customWidth="1"/>
    <col min="30" max="30" width="11.75" style="16" customWidth="1"/>
    <col min="31" max="31" width="12.625" style="16" customWidth="1"/>
    <col min="32" max="32" width="15.75" style="16" customWidth="1"/>
    <col min="33" max="33" width="12.125" style="16" customWidth="1"/>
    <col min="34" max="34" width="12.25" style="16" customWidth="1"/>
    <col min="35" max="35" width="15" style="16" customWidth="1"/>
    <col min="36" max="36" width="11.875" style="16" customWidth="1"/>
    <col min="37" max="37" width="12.125" style="16" customWidth="1"/>
    <col min="38" max="38" width="15" style="16" customWidth="1"/>
    <col min="39" max="39" width="12.75" style="16" customWidth="1"/>
    <col min="40" max="40" width="11.875" style="16" customWidth="1"/>
    <col min="41" max="41" width="14.375" style="16" customWidth="1"/>
    <col min="42" max="43" width="11.875" style="16" customWidth="1"/>
    <col min="44" max="44" width="14.125" style="16" customWidth="1"/>
    <col min="45" max="46" width="11.875" style="16" customWidth="1"/>
    <col min="47" max="47" width="14.875" style="16" customWidth="1"/>
    <col min="48" max="48" width="13.375" style="16" customWidth="1"/>
    <col min="49" max="49" width="12" style="16" customWidth="1"/>
    <col min="50" max="50" width="15.75" style="16" customWidth="1"/>
    <col min="51" max="51" width="10.875" style="16" customWidth="1"/>
    <col min="52" max="52" width="12.25" style="16" customWidth="1"/>
    <col min="53" max="53" width="15.375" style="16" customWidth="1"/>
    <col min="54" max="54" width="11.75" style="16" customWidth="1"/>
    <col min="55" max="55" width="11.875" style="16" customWidth="1"/>
    <col min="56" max="56" width="14.75" style="16" customWidth="1"/>
    <col min="57" max="57" width="12" style="16" customWidth="1"/>
    <col min="58" max="58" width="12.5" style="16" customWidth="1"/>
    <col min="59" max="59" width="14.5" style="16" customWidth="1"/>
    <col min="60" max="60" width="10.875" style="16" customWidth="1"/>
    <col min="61" max="61" width="12" style="16" customWidth="1"/>
    <col min="62" max="62" width="15.875" style="16" customWidth="1"/>
    <col min="63" max="64" width="12" style="16" customWidth="1"/>
    <col min="65" max="65" width="15.875" style="16" customWidth="1"/>
    <col min="66" max="66" width="11.25" style="16" customWidth="1"/>
    <col min="67" max="67" width="11.75" style="16" customWidth="1"/>
    <col min="68" max="68" width="14.625" style="16" customWidth="1"/>
    <col min="69" max="70" width="11.75" style="16" customWidth="1"/>
    <col min="71" max="71" width="14.625" style="16" customWidth="1"/>
    <col min="72" max="72" width="12" style="16" customWidth="1"/>
    <col min="73" max="73" width="11.75" style="16" customWidth="1"/>
    <col min="74" max="74" width="14.875" style="16" customWidth="1"/>
    <col min="75" max="75" width="12" style="16" customWidth="1"/>
    <col min="76" max="76" width="12.625" style="16" customWidth="1"/>
    <col min="77" max="77" width="14.375" style="16" customWidth="1"/>
    <col min="78" max="78" width="12.375" style="16" customWidth="1"/>
    <col min="79" max="79" width="12.125" style="16" customWidth="1"/>
    <col min="80" max="80" width="13.625" style="16" customWidth="1"/>
    <col min="81" max="82" width="12.125" style="16" customWidth="1"/>
    <col min="83" max="83" width="14.75" style="16" customWidth="1"/>
    <col min="84" max="84" width="12.125" style="16" customWidth="1"/>
    <col min="85" max="85" width="12.75" style="16" customWidth="1"/>
    <col min="86" max="86" width="15.125" style="16" customWidth="1"/>
    <col min="87" max="87" width="11.75" style="16" customWidth="1"/>
    <col min="88" max="88" width="12.25" style="16" customWidth="1"/>
    <col min="89" max="89" width="14.5" style="16" customWidth="1"/>
    <col min="90" max="90" width="12.125" style="16" customWidth="1"/>
    <col min="91" max="91" width="12.375" style="16" customWidth="1"/>
    <col min="92" max="92" width="15.5" style="16" customWidth="1"/>
    <col min="93" max="93" width="11.625" style="16" customWidth="1"/>
    <col min="94" max="94" width="12.375" style="16" customWidth="1"/>
    <col min="95" max="95" width="13.75" style="16" customWidth="1"/>
    <col min="96" max="96" width="11.125" style="16" customWidth="1"/>
    <col min="97" max="97" width="12" style="16" customWidth="1"/>
    <col min="98" max="98" width="15" style="16" customWidth="1"/>
    <col min="99" max="100" width="12" style="16" customWidth="1"/>
    <col min="101" max="101" width="15.875" style="16" customWidth="1"/>
    <col min="102" max="102" width="11.875" style="16" customWidth="1"/>
    <col min="103" max="103" width="12.375" style="16" customWidth="1"/>
    <col min="104" max="104" width="14.5" style="16" customWidth="1"/>
    <col min="105" max="105" width="11.875" style="16" customWidth="1"/>
    <col min="106" max="106" width="12.875" style="16" customWidth="1"/>
    <col min="107" max="107" width="16.375" style="16" customWidth="1"/>
    <col min="108" max="108" width="12.75" style="16" customWidth="1"/>
    <col min="109" max="109" width="12" style="16" customWidth="1"/>
    <col min="110" max="110" width="14.75" style="16" customWidth="1"/>
    <col min="111" max="112" width="12" style="16" customWidth="1"/>
    <col min="113" max="113" width="15.625" style="16" customWidth="1"/>
    <col min="114" max="114" width="12.125" style="16" customWidth="1"/>
    <col min="115" max="115" width="12.5" style="16" customWidth="1"/>
    <col min="116" max="116" width="14.25" style="16" customWidth="1"/>
    <col min="117" max="117" width="12.625" style="16" customWidth="1"/>
    <col min="118" max="118" width="11.75" style="16" customWidth="1"/>
    <col min="119" max="119" width="16.25" style="16" customWidth="1"/>
    <col min="120" max="120" width="11.375" style="16" customWidth="1"/>
    <col min="121" max="121" width="12" style="16" customWidth="1"/>
    <col min="122" max="122" width="16.375" style="16" customWidth="1"/>
    <col min="123" max="124" width="12.25" style="16" customWidth="1"/>
    <col min="125" max="125" width="14" style="16" customWidth="1"/>
    <col min="126" max="126" width="11.625" style="16" customWidth="1"/>
    <col min="127" max="127" width="12.25" style="16" customWidth="1"/>
    <col min="128" max="128" width="14.625" style="16" customWidth="1"/>
    <col min="129" max="129" width="11.25" style="16" customWidth="1"/>
    <col min="130" max="130" width="12.125" style="16" customWidth="1"/>
    <col min="131" max="131" width="15.625" style="16" customWidth="1"/>
    <col min="132" max="132" width="11.5" style="16" customWidth="1"/>
    <col min="133" max="133" width="11.75" style="16" customWidth="1"/>
    <col min="134" max="134" width="14.375" style="16" customWidth="1"/>
    <col min="135" max="135" width="10.75" style="16" customWidth="1"/>
    <col min="136" max="136" width="12.375" style="16" customWidth="1"/>
    <col min="137" max="137" width="14" style="16" customWidth="1"/>
    <col min="138" max="138" width="11.5" style="16" customWidth="1"/>
    <col min="139" max="139" width="12.125" style="16" customWidth="1"/>
    <col min="140" max="140" width="14" style="16" customWidth="1"/>
    <col min="141" max="141" width="11.875" style="16" customWidth="1"/>
    <col min="142" max="142" width="12" style="16" customWidth="1"/>
    <col min="143" max="143" width="15.75" style="16" customWidth="1"/>
    <col min="144" max="144" width="12" style="16" customWidth="1"/>
    <col min="145" max="145" width="12.375" style="16" customWidth="1"/>
    <col min="146" max="146" width="15.625" style="16" customWidth="1"/>
    <col min="147" max="148" width="11.875" style="16" customWidth="1"/>
    <col min="149" max="149" width="16.375" style="16" customWidth="1"/>
    <col min="150" max="151" width="11.875" style="16" customWidth="1"/>
    <col min="152" max="152" width="14" style="16" customWidth="1"/>
    <col min="153" max="153" width="12.375" style="16" customWidth="1"/>
    <col min="154" max="154" width="14.125" style="16" customWidth="1"/>
    <col min="155" max="155" width="15.25" style="16" customWidth="1"/>
    <col min="156" max="156" width="13.25" style="16" customWidth="1"/>
    <col min="157" max="157" width="12.625" style="16" customWidth="1"/>
    <col min="158" max="158" width="14.625" style="16" customWidth="1"/>
    <col min="159" max="159" width="11.625" style="16" customWidth="1"/>
    <col min="160" max="160" width="11.875" style="16" customWidth="1"/>
    <col min="161" max="161" width="13.625" style="16" customWidth="1"/>
    <col min="162" max="162" width="11.625" style="16" customWidth="1"/>
    <col min="163" max="163" width="11.375" style="16" customWidth="1"/>
    <col min="164" max="164" width="14.75" style="16" customWidth="1"/>
    <col min="165" max="165" width="11.5" style="16" customWidth="1"/>
    <col min="166" max="166" width="11.125" style="16" customWidth="1"/>
    <col min="167" max="167" width="14.125" style="16" customWidth="1"/>
    <col min="168" max="168" width="11" style="16" customWidth="1"/>
    <col min="169" max="169" width="11.875" style="16" customWidth="1"/>
    <col min="170" max="170" width="14.375" style="16" customWidth="1"/>
    <col min="171" max="171" width="10.75" style="16" customWidth="1"/>
    <col min="172" max="172" width="11.625" style="16" customWidth="1"/>
    <col min="173" max="173" width="14.875" style="16" customWidth="1"/>
    <col min="174" max="174" width="10.25" style="16" customWidth="1"/>
    <col min="175" max="175" width="12.25" style="16" customWidth="1"/>
    <col min="176" max="176" width="13.875" style="16" customWidth="1"/>
    <col min="177" max="177" width="12.625" style="16" customWidth="1"/>
    <col min="178" max="178" width="12.875" style="16" customWidth="1"/>
    <col min="179" max="179" width="13.875" style="16" customWidth="1"/>
    <col min="180" max="180" width="11.625" style="16" customWidth="1"/>
    <col min="181" max="181" width="12.25" style="16" customWidth="1"/>
    <col min="182" max="182" width="15.5" style="34" customWidth="1"/>
    <col min="183" max="183" width="14.875" style="34" customWidth="1"/>
    <col min="184" max="184" width="16.625" style="34" customWidth="1"/>
    <col min="185" max="185" width="17.125" style="34" customWidth="1"/>
    <col min="186" max="186" width="12.875" style="34" customWidth="1"/>
    <col min="187" max="187" width="14.25" style="34" customWidth="1"/>
    <col min="188" max="188" width="13.5" style="34" customWidth="1"/>
    <col min="189" max="189" width="11.875" style="34" customWidth="1"/>
    <col min="190" max="190" width="11.5" style="34" customWidth="1"/>
    <col min="191" max="191" width="15.75" style="34" customWidth="1"/>
    <col min="192" max="193" width="12.375" style="34" customWidth="1"/>
    <col min="194" max="194" width="14.5" style="34" customWidth="1"/>
    <col min="195" max="195" width="11" style="34" customWidth="1"/>
    <col min="196" max="196" width="12.75" style="34" customWidth="1"/>
    <col min="197" max="197" width="14.125" style="34" customWidth="1"/>
    <col min="198" max="198" width="10.75" style="34" customWidth="1"/>
    <col min="199" max="199" width="11.875" style="34" customWidth="1"/>
    <col min="200" max="200" width="14.625" style="34" customWidth="1"/>
    <col min="201" max="201" width="11.125" style="34" customWidth="1"/>
    <col min="202" max="202" width="12.25" style="34" customWidth="1"/>
    <col min="203" max="16384" width="9" style="34"/>
  </cols>
  <sheetData>
    <row r="1" spans="1:202" s="16" customFormat="1" ht="29.25" customHeight="1" x14ac:dyDescent="0.25">
      <c r="A1" s="21"/>
      <c r="AG1" s="259"/>
      <c r="AH1" s="259"/>
      <c r="AL1" s="124"/>
      <c r="AM1" s="259"/>
      <c r="AN1" s="259"/>
      <c r="BH1" s="259" t="s">
        <v>108</v>
      </c>
      <c r="BI1" s="259"/>
      <c r="BS1" s="125"/>
      <c r="BT1" s="259"/>
      <c r="BU1" s="259"/>
      <c r="BV1" s="125"/>
      <c r="CL1" s="259" t="s">
        <v>108</v>
      </c>
      <c r="CM1" s="259"/>
      <c r="DP1" s="259" t="s">
        <v>108</v>
      </c>
      <c r="DQ1" s="259"/>
      <c r="ET1" s="253" t="s">
        <v>108</v>
      </c>
      <c r="EU1" s="253"/>
      <c r="FX1" s="129" t="s">
        <v>108</v>
      </c>
      <c r="FY1" s="129"/>
      <c r="GS1" s="264" t="s">
        <v>108</v>
      </c>
      <c r="GT1" s="264"/>
    </row>
    <row r="2" spans="1:202" s="16" customFormat="1" ht="44.25" customHeight="1" x14ac:dyDescent="0.25">
      <c r="A2" s="22"/>
      <c r="B2" s="238" t="s">
        <v>969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43" t="s">
        <v>969</v>
      </c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 t="s">
        <v>969</v>
      </c>
      <c r="BK2" s="243"/>
      <c r="BL2" s="243"/>
      <c r="BM2" s="243"/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/>
      <c r="CI2" s="243"/>
      <c r="CJ2" s="243"/>
      <c r="CK2" s="243"/>
      <c r="CL2" s="243"/>
      <c r="CM2" s="243"/>
      <c r="CN2" s="238" t="s">
        <v>969</v>
      </c>
      <c r="CO2" s="238"/>
      <c r="CP2" s="238"/>
      <c r="CQ2" s="238"/>
      <c r="CR2" s="238"/>
      <c r="CS2" s="238"/>
      <c r="CT2" s="238"/>
      <c r="CU2" s="238"/>
      <c r="CV2" s="238"/>
      <c r="CW2" s="238"/>
      <c r="CX2" s="238"/>
      <c r="CY2" s="238"/>
      <c r="CZ2" s="238"/>
      <c r="DA2" s="238"/>
      <c r="DB2" s="238"/>
      <c r="DC2" s="238"/>
      <c r="DD2" s="238"/>
      <c r="DE2" s="238"/>
      <c r="DF2" s="238"/>
      <c r="DG2" s="238"/>
      <c r="DH2" s="238"/>
      <c r="DI2" s="238"/>
      <c r="DJ2" s="238"/>
      <c r="DK2" s="238"/>
      <c r="DL2" s="238"/>
      <c r="DM2" s="238"/>
      <c r="DN2" s="238"/>
      <c r="DO2" s="238"/>
      <c r="DP2" s="238"/>
      <c r="DQ2" s="238"/>
      <c r="DR2" s="238" t="s">
        <v>969</v>
      </c>
      <c r="DS2" s="238"/>
      <c r="DT2" s="238"/>
      <c r="DU2" s="238"/>
      <c r="DV2" s="238"/>
      <c r="DW2" s="238"/>
      <c r="DX2" s="238"/>
      <c r="DY2" s="238"/>
      <c r="DZ2" s="238"/>
      <c r="EA2" s="238"/>
      <c r="EB2" s="238"/>
      <c r="EC2" s="238"/>
      <c r="ED2" s="238"/>
      <c r="EE2" s="238"/>
      <c r="EF2" s="238"/>
      <c r="EG2" s="238"/>
      <c r="EH2" s="238"/>
      <c r="EI2" s="238"/>
      <c r="EJ2" s="238"/>
      <c r="EK2" s="238"/>
      <c r="EL2" s="238"/>
      <c r="EM2" s="238"/>
      <c r="EN2" s="238"/>
      <c r="EO2" s="238"/>
      <c r="EP2" s="238"/>
      <c r="EQ2" s="238"/>
      <c r="ER2" s="238"/>
      <c r="ES2" s="238"/>
      <c r="ET2" s="238"/>
      <c r="EU2" s="238"/>
      <c r="EV2" s="238" t="s">
        <v>969</v>
      </c>
      <c r="EW2" s="238"/>
      <c r="EX2" s="238"/>
      <c r="EY2" s="238"/>
      <c r="EZ2" s="238"/>
      <c r="FA2" s="238"/>
      <c r="FB2" s="238"/>
      <c r="FC2" s="238"/>
      <c r="FD2" s="238"/>
      <c r="FE2" s="238"/>
      <c r="FF2" s="238"/>
      <c r="FG2" s="238"/>
      <c r="FH2" s="238"/>
      <c r="FI2" s="238"/>
      <c r="FJ2" s="238"/>
      <c r="FK2" s="238"/>
      <c r="FL2" s="238"/>
      <c r="FM2" s="238"/>
      <c r="FN2" s="238"/>
      <c r="FO2" s="238"/>
      <c r="FP2" s="238"/>
      <c r="FQ2" s="238"/>
      <c r="FR2" s="238"/>
      <c r="FS2" s="238"/>
      <c r="FT2" s="238"/>
      <c r="FU2" s="238"/>
      <c r="FV2" s="238"/>
      <c r="FW2" s="238"/>
      <c r="FX2" s="238"/>
      <c r="FY2" s="238"/>
      <c r="FZ2" s="238" t="s">
        <v>969</v>
      </c>
      <c r="GA2" s="238"/>
      <c r="GB2" s="238"/>
      <c r="GC2" s="238"/>
      <c r="GD2" s="238"/>
      <c r="GE2" s="238"/>
      <c r="GF2" s="238"/>
      <c r="GG2" s="238"/>
      <c r="GH2" s="238"/>
      <c r="GI2" s="238"/>
      <c r="GJ2" s="238"/>
      <c r="GK2" s="238"/>
      <c r="GL2" s="238"/>
      <c r="GM2" s="238"/>
      <c r="GN2" s="238"/>
      <c r="GO2" s="238"/>
      <c r="GP2" s="238"/>
      <c r="GQ2" s="238"/>
      <c r="GR2" s="238"/>
      <c r="GS2" s="238"/>
      <c r="GT2" s="238"/>
    </row>
    <row r="3" spans="1:202" s="16" customFormat="1" ht="26.25" customHeight="1" x14ac:dyDescent="0.3">
      <c r="A3" s="23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</row>
    <row r="4" spans="1:202" s="16" customFormat="1" x14ac:dyDescent="0.25">
      <c r="A4" s="21"/>
      <c r="Z4" s="115"/>
      <c r="AD4" s="218" t="s">
        <v>91</v>
      </c>
      <c r="AE4" s="218"/>
      <c r="AG4" s="218"/>
      <c r="AH4" s="218"/>
      <c r="AM4" s="218"/>
      <c r="AN4" s="218"/>
      <c r="AO4" s="115"/>
      <c r="AP4" s="115"/>
      <c r="AQ4" s="115"/>
      <c r="AR4" s="115"/>
      <c r="AS4" s="115"/>
      <c r="AT4" s="115"/>
      <c r="BH4" s="218" t="s">
        <v>91</v>
      </c>
      <c r="BI4" s="218"/>
      <c r="BQ4" s="218"/>
      <c r="BR4" s="218"/>
      <c r="BS4" s="115"/>
      <c r="BT4" s="218"/>
      <c r="BU4" s="218"/>
      <c r="CL4" s="218" t="s">
        <v>91</v>
      </c>
      <c r="CM4" s="218"/>
      <c r="CZ4" s="17">
        <f>CZ8-CZ10</f>
        <v>0</v>
      </c>
      <c r="DA4" s="218"/>
      <c r="DB4" s="218"/>
      <c r="DO4" s="218" t="s">
        <v>91</v>
      </c>
      <c r="DP4" s="218"/>
      <c r="DQ4" s="218"/>
      <c r="ES4" s="218" t="s">
        <v>91</v>
      </c>
      <c r="ET4" s="218"/>
      <c r="EU4" s="218"/>
      <c r="FW4" s="218" t="s">
        <v>91</v>
      </c>
      <c r="FX4" s="218"/>
      <c r="FY4" s="218"/>
      <c r="GR4" s="218" t="s">
        <v>91</v>
      </c>
      <c r="GS4" s="218"/>
      <c r="GT4" s="218"/>
    </row>
    <row r="5" spans="1:202" s="105" customFormat="1" ht="17.25" customHeight="1" x14ac:dyDescent="0.25">
      <c r="A5" s="261" t="s">
        <v>92</v>
      </c>
      <c r="B5" s="261" t="s">
        <v>109</v>
      </c>
      <c r="C5" s="261"/>
      <c r="D5" s="261"/>
      <c r="E5" s="261" t="s">
        <v>110</v>
      </c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 t="s">
        <v>110</v>
      </c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61"/>
      <c r="BH5" s="261"/>
      <c r="BI5" s="261"/>
      <c r="BJ5" s="262" t="s">
        <v>110</v>
      </c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63"/>
      <c r="CN5" s="260" t="s">
        <v>110</v>
      </c>
      <c r="CO5" s="254"/>
      <c r="CP5" s="254"/>
      <c r="CQ5" s="254"/>
      <c r="CR5" s="254"/>
      <c r="CS5" s="254"/>
      <c r="CT5" s="254"/>
      <c r="CU5" s="254"/>
      <c r="CV5" s="254"/>
      <c r="CW5" s="254"/>
      <c r="CX5" s="254"/>
      <c r="CY5" s="254"/>
      <c r="CZ5" s="254"/>
      <c r="DA5" s="254"/>
      <c r="DB5" s="254"/>
      <c r="DC5" s="254"/>
      <c r="DD5" s="254"/>
      <c r="DE5" s="254"/>
      <c r="DF5" s="254"/>
      <c r="DG5" s="254"/>
      <c r="DH5" s="254"/>
      <c r="DI5" s="254"/>
      <c r="DJ5" s="254"/>
      <c r="DK5" s="254"/>
      <c r="DL5" s="254"/>
      <c r="DM5" s="254"/>
      <c r="DN5" s="254"/>
      <c r="DO5" s="254"/>
      <c r="DP5" s="254"/>
      <c r="DQ5" s="254"/>
      <c r="DR5" s="254"/>
      <c r="DS5" s="254"/>
      <c r="DT5" s="254"/>
      <c r="DU5" s="254"/>
      <c r="DV5" s="254"/>
      <c r="DW5" s="254"/>
      <c r="DX5" s="254"/>
      <c r="DY5" s="254"/>
      <c r="DZ5" s="254"/>
      <c r="EA5" s="254"/>
      <c r="EB5" s="254"/>
      <c r="EC5" s="254"/>
      <c r="ED5" s="254"/>
      <c r="EE5" s="254"/>
      <c r="EF5" s="254"/>
      <c r="EG5" s="255"/>
      <c r="EH5" s="255"/>
      <c r="EI5" s="255"/>
      <c r="EJ5" s="255"/>
      <c r="EK5" s="255"/>
      <c r="EL5" s="255"/>
      <c r="EM5" s="255"/>
      <c r="EN5" s="255"/>
      <c r="EO5" s="255"/>
      <c r="EP5" s="255"/>
      <c r="EQ5" s="255"/>
      <c r="ER5" s="255"/>
      <c r="ES5" s="255"/>
      <c r="ET5" s="255"/>
      <c r="EU5" s="255"/>
      <c r="EV5" s="268" t="s">
        <v>110</v>
      </c>
      <c r="EW5" s="268"/>
      <c r="EX5" s="268"/>
      <c r="EY5" s="268"/>
      <c r="EZ5" s="268"/>
      <c r="FA5" s="268"/>
      <c r="FB5" s="268"/>
      <c r="FC5" s="268"/>
      <c r="FD5" s="268"/>
      <c r="FE5" s="268"/>
      <c r="FF5" s="268"/>
      <c r="FG5" s="268"/>
      <c r="FH5" s="268"/>
      <c r="FI5" s="268"/>
      <c r="FJ5" s="268"/>
      <c r="FK5" s="268"/>
      <c r="FL5" s="268"/>
      <c r="FM5" s="268"/>
      <c r="FN5" s="268"/>
      <c r="FO5" s="268"/>
      <c r="FP5" s="268"/>
      <c r="FQ5" s="268"/>
      <c r="FR5" s="268"/>
      <c r="FS5" s="268"/>
      <c r="FT5" s="268"/>
      <c r="FU5" s="268"/>
      <c r="FV5" s="268"/>
      <c r="FW5" s="268"/>
      <c r="FX5" s="268"/>
      <c r="FY5" s="268"/>
      <c r="FZ5" s="265" t="s">
        <v>110</v>
      </c>
      <c r="GA5" s="266"/>
      <c r="GB5" s="266"/>
      <c r="GC5" s="266"/>
      <c r="GD5" s="266"/>
      <c r="GE5" s="266"/>
      <c r="GF5" s="266"/>
      <c r="GG5" s="266"/>
      <c r="GH5" s="266"/>
      <c r="GI5" s="266"/>
      <c r="GJ5" s="266"/>
      <c r="GK5" s="266"/>
      <c r="GL5" s="266"/>
      <c r="GM5" s="266"/>
      <c r="GN5" s="266"/>
      <c r="GO5" s="266"/>
      <c r="GP5" s="266"/>
      <c r="GQ5" s="266"/>
      <c r="GR5" s="266"/>
      <c r="GS5" s="266"/>
      <c r="GT5" s="267"/>
    </row>
    <row r="6" spans="1:202" s="16" customFormat="1" ht="270.75" customHeight="1" x14ac:dyDescent="0.25">
      <c r="A6" s="261"/>
      <c r="B6" s="261"/>
      <c r="C6" s="261"/>
      <c r="D6" s="261"/>
      <c r="E6" s="256" t="s">
        <v>867</v>
      </c>
      <c r="F6" s="257"/>
      <c r="G6" s="258"/>
      <c r="H6" s="256" t="s">
        <v>916</v>
      </c>
      <c r="I6" s="257"/>
      <c r="J6" s="258"/>
      <c r="K6" s="256" t="s">
        <v>633</v>
      </c>
      <c r="L6" s="257"/>
      <c r="M6" s="258"/>
      <c r="N6" s="256" t="s">
        <v>638</v>
      </c>
      <c r="O6" s="257"/>
      <c r="P6" s="258"/>
      <c r="Q6" s="256" t="s">
        <v>652</v>
      </c>
      <c r="R6" s="257"/>
      <c r="S6" s="258"/>
      <c r="T6" s="256" t="s">
        <v>919</v>
      </c>
      <c r="U6" s="257"/>
      <c r="V6" s="258"/>
      <c r="W6" s="256" t="s">
        <v>129</v>
      </c>
      <c r="X6" s="257"/>
      <c r="Y6" s="258"/>
      <c r="Z6" s="256" t="s">
        <v>920</v>
      </c>
      <c r="AA6" s="257"/>
      <c r="AB6" s="258"/>
      <c r="AC6" s="256" t="s">
        <v>596</v>
      </c>
      <c r="AD6" s="257"/>
      <c r="AE6" s="258"/>
      <c r="AF6" s="249" t="s">
        <v>180</v>
      </c>
      <c r="AG6" s="250"/>
      <c r="AH6" s="251"/>
      <c r="AI6" s="249" t="s">
        <v>872</v>
      </c>
      <c r="AJ6" s="250"/>
      <c r="AK6" s="251"/>
      <c r="AL6" s="249" t="s">
        <v>874</v>
      </c>
      <c r="AM6" s="250"/>
      <c r="AN6" s="251"/>
      <c r="AO6" s="249" t="s">
        <v>870</v>
      </c>
      <c r="AP6" s="250"/>
      <c r="AQ6" s="251"/>
      <c r="AR6" s="249" t="s">
        <v>971</v>
      </c>
      <c r="AS6" s="250"/>
      <c r="AT6" s="251"/>
      <c r="AU6" s="249" t="s">
        <v>591</v>
      </c>
      <c r="AV6" s="250"/>
      <c r="AW6" s="251"/>
      <c r="AX6" s="249" t="s">
        <v>603</v>
      </c>
      <c r="AY6" s="250"/>
      <c r="AZ6" s="251"/>
      <c r="BA6" s="249" t="s">
        <v>879</v>
      </c>
      <c r="BB6" s="250"/>
      <c r="BC6" s="251"/>
      <c r="BD6" s="249" t="s">
        <v>125</v>
      </c>
      <c r="BE6" s="250"/>
      <c r="BF6" s="251"/>
      <c r="BG6" s="249" t="s">
        <v>905</v>
      </c>
      <c r="BH6" s="250"/>
      <c r="BI6" s="251"/>
      <c r="BJ6" s="249" t="s">
        <v>908</v>
      </c>
      <c r="BK6" s="250"/>
      <c r="BL6" s="251"/>
      <c r="BM6" s="249" t="s">
        <v>667</v>
      </c>
      <c r="BN6" s="250"/>
      <c r="BO6" s="251"/>
      <c r="BP6" s="249" t="s">
        <v>677</v>
      </c>
      <c r="BQ6" s="250"/>
      <c r="BR6" s="251"/>
      <c r="BS6" s="249" t="s">
        <v>593</v>
      </c>
      <c r="BT6" s="250"/>
      <c r="BU6" s="251"/>
      <c r="BV6" s="249" t="s">
        <v>650</v>
      </c>
      <c r="BW6" s="250"/>
      <c r="BX6" s="251"/>
      <c r="BY6" s="249" t="s">
        <v>859</v>
      </c>
      <c r="BZ6" s="250"/>
      <c r="CA6" s="251"/>
      <c r="CB6" s="249" t="s">
        <v>860</v>
      </c>
      <c r="CC6" s="250"/>
      <c r="CD6" s="251"/>
      <c r="CE6" s="249" t="s">
        <v>618</v>
      </c>
      <c r="CF6" s="250"/>
      <c r="CG6" s="251"/>
      <c r="CH6" s="249" t="s">
        <v>132</v>
      </c>
      <c r="CI6" s="250"/>
      <c r="CJ6" s="251"/>
      <c r="CK6" s="249" t="s">
        <v>134</v>
      </c>
      <c r="CL6" s="250"/>
      <c r="CM6" s="251"/>
      <c r="CN6" s="249" t="s">
        <v>601</v>
      </c>
      <c r="CO6" s="250"/>
      <c r="CP6" s="251"/>
      <c r="CQ6" s="249" t="s">
        <v>672</v>
      </c>
      <c r="CR6" s="250"/>
      <c r="CS6" s="251"/>
      <c r="CT6" s="249" t="s">
        <v>673</v>
      </c>
      <c r="CU6" s="250"/>
      <c r="CV6" s="251"/>
      <c r="CW6" s="249" t="s">
        <v>172</v>
      </c>
      <c r="CX6" s="250"/>
      <c r="CY6" s="251"/>
      <c r="CZ6" s="249" t="s">
        <v>614</v>
      </c>
      <c r="DA6" s="250"/>
      <c r="DB6" s="251"/>
      <c r="DC6" s="249" t="s">
        <v>669</v>
      </c>
      <c r="DD6" s="250"/>
      <c r="DE6" s="251"/>
      <c r="DF6" s="249" t="s">
        <v>676</v>
      </c>
      <c r="DG6" s="250"/>
      <c r="DH6" s="251"/>
      <c r="DI6" s="249" t="s">
        <v>622</v>
      </c>
      <c r="DJ6" s="250"/>
      <c r="DK6" s="251"/>
      <c r="DL6" s="249" t="s">
        <v>623</v>
      </c>
      <c r="DM6" s="250"/>
      <c r="DN6" s="251"/>
      <c r="DO6" s="249" t="s">
        <v>628</v>
      </c>
      <c r="DP6" s="250"/>
      <c r="DQ6" s="251"/>
      <c r="DR6" s="249" t="s">
        <v>630</v>
      </c>
      <c r="DS6" s="250"/>
      <c r="DT6" s="251"/>
      <c r="DU6" s="249" t="s">
        <v>913</v>
      </c>
      <c r="DV6" s="250"/>
      <c r="DW6" s="251"/>
      <c r="DX6" s="249" t="s">
        <v>648</v>
      </c>
      <c r="DY6" s="250"/>
      <c r="DZ6" s="251"/>
      <c r="EA6" s="249" t="s">
        <v>877</v>
      </c>
      <c r="EB6" s="250"/>
      <c r="EC6" s="251"/>
      <c r="ED6" s="249" t="s">
        <v>654</v>
      </c>
      <c r="EE6" s="250"/>
      <c r="EF6" s="251"/>
      <c r="EG6" s="250" t="s">
        <v>659</v>
      </c>
      <c r="EH6" s="250"/>
      <c r="EI6" s="251"/>
      <c r="EJ6" s="249" t="s">
        <v>662</v>
      </c>
      <c r="EK6" s="250"/>
      <c r="EL6" s="251"/>
      <c r="EM6" s="249" t="s">
        <v>665</v>
      </c>
      <c r="EN6" s="250"/>
      <c r="EO6" s="251"/>
      <c r="EP6" s="249" t="s">
        <v>880</v>
      </c>
      <c r="EQ6" s="250"/>
      <c r="ER6" s="251"/>
      <c r="ES6" s="249" t="s">
        <v>835</v>
      </c>
      <c r="ET6" s="250"/>
      <c r="EU6" s="251"/>
      <c r="EV6" s="249" t="s">
        <v>741</v>
      </c>
      <c r="EW6" s="250"/>
      <c r="EX6" s="251"/>
      <c r="EY6" s="249" t="s">
        <v>883</v>
      </c>
      <c r="EZ6" s="250"/>
      <c r="FA6" s="251"/>
      <c r="FB6" s="249" t="s">
        <v>886</v>
      </c>
      <c r="FC6" s="250"/>
      <c r="FD6" s="251"/>
      <c r="FE6" s="249" t="s">
        <v>889</v>
      </c>
      <c r="FF6" s="250"/>
      <c r="FG6" s="251"/>
      <c r="FH6" s="249" t="s">
        <v>892</v>
      </c>
      <c r="FI6" s="250"/>
      <c r="FJ6" s="251"/>
      <c r="FK6" s="249" t="s">
        <v>895</v>
      </c>
      <c r="FL6" s="250"/>
      <c r="FM6" s="251"/>
      <c r="FN6" s="249" t="s">
        <v>898</v>
      </c>
      <c r="FO6" s="250"/>
      <c r="FP6" s="251"/>
      <c r="FQ6" s="249" t="s">
        <v>901</v>
      </c>
      <c r="FR6" s="250"/>
      <c r="FS6" s="251"/>
      <c r="FT6" s="249" t="s">
        <v>904</v>
      </c>
      <c r="FU6" s="250"/>
      <c r="FV6" s="251"/>
      <c r="FW6" s="249" t="s">
        <v>911</v>
      </c>
      <c r="FX6" s="250"/>
      <c r="FY6" s="251"/>
      <c r="FZ6" s="249" t="s">
        <v>989</v>
      </c>
      <c r="GA6" s="250"/>
      <c r="GB6" s="251"/>
      <c r="GC6" s="249" t="s">
        <v>991</v>
      </c>
      <c r="GD6" s="250"/>
      <c r="GE6" s="251"/>
      <c r="GF6" s="249" t="s">
        <v>998</v>
      </c>
      <c r="GG6" s="250"/>
      <c r="GH6" s="251"/>
      <c r="GI6" s="249" t="s">
        <v>999</v>
      </c>
      <c r="GJ6" s="250"/>
      <c r="GK6" s="251"/>
      <c r="GL6" s="249" t="s">
        <v>1005</v>
      </c>
      <c r="GM6" s="250"/>
      <c r="GN6" s="251"/>
      <c r="GO6" s="249" t="s">
        <v>1009</v>
      </c>
      <c r="GP6" s="250"/>
      <c r="GQ6" s="251"/>
      <c r="GR6" s="249" t="s">
        <v>1012</v>
      </c>
      <c r="GS6" s="250"/>
      <c r="GT6" s="251"/>
    </row>
    <row r="7" spans="1:202" s="16" customFormat="1" ht="51" customHeight="1" x14ac:dyDescent="0.25">
      <c r="A7" s="261"/>
      <c r="B7" s="114" t="s">
        <v>111</v>
      </c>
      <c r="C7" s="114" t="s">
        <v>97</v>
      </c>
      <c r="D7" s="114" t="s">
        <v>6</v>
      </c>
      <c r="E7" s="57" t="s">
        <v>850</v>
      </c>
      <c r="F7" s="57" t="s">
        <v>97</v>
      </c>
      <c r="G7" s="57" t="s">
        <v>6</v>
      </c>
      <c r="H7" s="57" t="s">
        <v>850</v>
      </c>
      <c r="I7" s="57" t="s">
        <v>97</v>
      </c>
      <c r="J7" s="57" t="s">
        <v>6</v>
      </c>
      <c r="K7" s="57" t="s">
        <v>850</v>
      </c>
      <c r="L7" s="57" t="s">
        <v>97</v>
      </c>
      <c r="M7" s="57" t="s">
        <v>6</v>
      </c>
      <c r="N7" s="57" t="s">
        <v>850</v>
      </c>
      <c r="O7" s="57" t="s">
        <v>97</v>
      </c>
      <c r="P7" s="57" t="s">
        <v>6</v>
      </c>
      <c r="Q7" s="57" t="s">
        <v>850</v>
      </c>
      <c r="R7" s="57" t="s">
        <v>97</v>
      </c>
      <c r="S7" s="57" t="s">
        <v>6</v>
      </c>
      <c r="T7" s="57" t="s">
        <v>850</v>
      </c>
      <c r="U7" s="57" t="s">
        <v>97</v>
      </c>
      <c r="V7" s="57" t="s">
        <v>6</v>
      </c>
      <c r="W7" s="57" t="s">
        <v>850</v>
      </c>
      <c r="X7" s="57" t="s">
        <v>97</v>
      </c>
      <c r="Y7" s="57" t="s">
        <v>6</v>
      </c>
      <c r="Z7" s="57" t="s">
        <v>921</v>
      </c>
      <c r="AA7" s="57" t="s">
        <v>97</v>
      </c>
      <c r="AB7" s="57" t="s">
        <v>6</v>
      </c>
      <c r="AC7" s="57" t="s">
        <v>850</v>
      </c>
      <c r="AD7" s="57" t="s">
        <v>97</v>
      </c>
      <c r="AE7" s="57" t="s">
        <v>6</v>
      </c>
      <c r="AF7" s="57" t="s">
        <v>850</v>
      </c>
      <c r="AG7" s="57" t="s">
        <v>97</v>
      </c>
      <c r="AH7" s="57" t="s">
        <v>6</v>
      </c>
      <c r="AI7" s="57" t="s">
        <v>850</v>
      </c>
      <c r="AJ7" s="57" t="s">
        <v>97</v>
      </c>
      <c r="AK7" s="57" t="s">
        <v>6</v>
      </c>
      <c r="AL7" s="57" t="s">
        <v>850</v>
      </c>
      <c r="AM7" s="57" t="s">
        <v>97</v>
      </c>
      <c r="AN7" s="57" t="s">
        <v>6</v>
      </c>
      <c r="AO7" s="57" t="s">
        <v>850</v>
      </c>
      <c r="AP7" s="57" t="s">
        <v>97</v>
      </c>
      <c r="AQ7" s="57" t="s">
        <v>6</v>
      </c>
      <c r="AR7" s="57" t="s">
        <v>850</v>
      </c>
      <c r="AS7" s="57" t="s">
        <v>97</v>
      </c>
      <c r="AT7" s="57" t="s">
        <v>6</v>
      </c>
      <c r="AU7" s="57" t="s">
        <v>850</v>
      </c>
      <c r="AV7" s="57" t="s">
        <v>97</v>
      </c>
      <c r="AW7" s="57" t="s">
        <v>6</v>
      </c>
      <c r="AX7" s="57" t="s">
        <v>982</v>
      </c>
      <c r="AY7" s="57" t="s">
        <v>97</v>
      </c>
      <c r="AZ7" s="57" t="s">
        <v>6</v>
      </c>
      <c r="BA7" s="57" t="s">
        <v>850</v>
      </c>
      <c r="BB7" s="57" t="s">
        <v>97</v>
      </c>
      <c r="BC7" s="57" t="s">
        <v>6</v>
      </c>
      <c r="BD7" s="57" t="s">
        <v>850</v>
      </c>
      <c r="BE7" s="57" t="s">
        <v>97</v>
      </c>
      <c r="BF7" s="57" t="s">
        <v>6</v>
      </c>
      <c r="BG7" s="57" t="s">
        <v>850</v>
      </c>
      <c r="BH7" s="57" t="s">
        <v>97</v>
      </c>
      <c r="BI7" s="57" t="s">
        <v>112</v>
      </c>
      <c r="BJ7" s="57" t="s">
        <v>850</v>
      </c>
      <c r="BK7" s="57" t="s">
        <v>97</v>
      </c>
      <c r="BL7" s="57" t="s">
        <v>112</v>
      </c>
      <c r="BM7" s="57" t="s">
        <v>121</v>
      </c>
      <c r="BN7" s="57" t="s">
        <v>97</v>
      </c>
      <c r="BO7" s="57" t="s">
        <v>112</v>
      </c>
      <c r="BP7" s="57" t="s">
        <v>850</v>
      </c>
      <c r="BQ7" s="57" t="s">
        <v>97</v>
      </c>
      <c r="BR7" s="57" t="s">
        <v>112</v>
      </c>
      <c r="BS7" s="57" t="s">
        <v>976</v>
      </c>
      <c r="BT7" s="57" t="s">
        <v>97</v>
      </c>
      <c r="BU7" s="57" t="s">
        <v>112</v>
      </c>
      <c r="BV7" s="57" t="s">
        <v>850</v>
      </c>
      <c r="BW7" s="57" t="s">
        <v>97</v>
      </c>
      <c r="BX7" s="57" t="s">
        <v>112</v>
      </c>
      <c r="BY7" s="57" t="s">
        <v>850</v>
      </c>
      <c r="BZ7" s="57" t="s">
        <v>97</v>
      </c>
      <c r="CA7" s="57" t="s">
        <v>112</v>
      </c>
      <c r="CB7" s="57" t="s">
        <v>113</v>
      </c>
      <c r="CC7" s="57" t="s">
        <v>97</v>
      </c>
      <c r="CD7" s="57" t="s">
        <v>112</v>
      </c>
      <c r="CE7" s="57" t="s">
        <v>850</v>
      </c>
      <c r="CF7" s="57" t="s">
        <v>97</v>
      </c>
      <c r="CG7" s="57" t="s">
        <v>112</v>
      </c>
      <c r="CH7" s="57" t="s">
        <v>850</v>
      </c>
      <c r="CI7" s="57" t="s">
        <v>97</v>
      </c>
      <c r="CJ7" s="57" t="s">
        <v>112</v>
      </c>
      <c r="CK7" s="57" t="s">
        <v>856</v>
      </c>
      <c r="CL7" s="57" t="s">
        <v>97</v>
      </c>
      <c r="CM7" s="57" t="s">
        <v>112</v>
      </c>
      <c r="CN7" s="57" t="s">
        <v>850</v>
      </c>
      <c r="CO7" s="57" t="s">
        <v>97</v>
      </c>
      <c r="CP7" s="57" t="s">
        <v>112</v>
      </c>
      <c r="CQ7" s="57" t="s">
        <v>850</v>
      </c>
      <c r="CR7" s="57" t="s">
        <v>97</v>
      </c>
      <c r="CS7" s="57" t="s">
        <v>112</v>
      </c>
      <c r="CT7" s="57" t="s">
        <v>850</v>
      </c>
      <c r="CU7" s="57" t="s">
        <v>97</v>
      </c>
      <c r="CV7" s="57" t="s">
        <v>112</v>
      </c>
      <c r="CW7" s="57" t="s">
        <v>850</v>
      </c>
      <c r="CX7" s="57" t="s">
        <v>97</v>
      </c>
      <c r="CY7" s="57" t="s">
        <v>112</v>
      </c>
      <c r="CZ7" s="57" t="s">
        <v>856</v>
      </c>
      <c r="DA7" s="57" t="s">
        <v>97</v>
      </c>
      <c r="DB7" s="57" t="s">
        <v>112</v>
      </c>
      <c r="DC7" s="57" t="s">
        <v>850</v>
      </c>
      <c r="DD7" s="57" t="s">
        <v>97</v>
      </c>
      <c r="DE7" s="57" t="s">
        <v>112</v>
      </c>
      <c r="DF7" s="57" t="s">
        <v>121</v>
      </c>
      <c r="DG7" s="57" t="s">
        <v>97</v>
      </c>
      <c r="DH7" s="57" t="s">
        <v>112</v>
      </c>
      <c r="DI7" s="57" t="s">
        <v>850</v>
      </c>
      <c r="DJ7" s="57" t="s">
        <v>97</v>
      </c>
      <c r="DK7" s="57" t="s">
        <v>112</v>
      </c>
      <c r="DL7" s="57" t="s">
        <v>850</v>
      </c>
      <c r="DM7" s="57" t="s">
        <v>97</v>
      </c>
      <c r="DN7" s="57" t="s">
        <v>112</v>
      </c>
      <c r="DO7" s="57" t="s">
        <v>121</v>
      </c>
      <c r="DP7" s="57" t="s">
        <v>97</v>
      </c>
      <c r="DQ7" s="57" t="s">
        <v>112</v>
      </c>
      <c r="DR7" s="57" t="s">
        <v>850</v>
      </c>
      <c r="DS7" s="57" t="s">
        <v>97</v>
      </c>
      <c r="DT7" s="57" t="s">
        <v>112</v>
      </c>
      <c r="DU7" s="57" t="s">
        <v>850</v>
      </c>
      <c r="DV7" s="57" t="s">
        <v>97</v>
      </c>
      <c r="DW7" s="57" t="s">
        <v>112</v>
      </c>
      <c r="DX7" s="57" t="s">
        <v>850</v>
      </c>
      <c r="DY7" s="57" t="s">
        <v>97</v>
      </c>
      <c r="DZ7" s="57" t="s">
        <v>112</v>
      </c>
      <c r="EA7" s="57" t="s">
        <v>850</v>
      </c>
      <c r="EB7" s="57" t="s">
        <v>97</v>
      </c>
      <c r="EC7" s="57" t="s">
        <v>112</v>
      </c>
      <c r="ED7" s="57" t="s">
        <v>972</v>
      </c>
      <c r="EE7" s="57" t="s">
        <v>97</v>
      </c>
      <c r="EF7" s="57" t="s">
        <v>112</v>
      </c>
      <c r="EG7" s="57" t="s">
        <v>850</v>
      </c>
      <c r="EH7" s="57" t="s">
        <v>97</v>
      </c>
      <c r="EI7" s="57" t="s">
        <v>112</v>
      </c>
      <c r="EJ7" s="57" t="s">
        <v>850</v>
      </c>
      <c r="EK7" s="57" t="s">
        <v>97</v>
      </c>
      <c r="EL7" s="57" t="s">
        <v>112</v>
      </c>
      <c r="EM7" s="57" t="s">
        <v>850</v>
      </c>
      <c r="EN7" s="57" t="s">
        <v>97</v>
      </c>
      <c r="EO7" s="57" t="s">
        <v>112</v>
      </c>
      <c r="EP7" s="57" t="s">
        <v>850</v>
      </c>
      <c r="EQ7" s="57" t="s">
        <v>97</v>
      </c>
      <c r="ER7" s="57" t="s">
        <v>112</v>
      </c>
      <c r="ES7" s="57" t="s">
        <v>850</v>
      </c>
      <c r="ET7" s="57" t="s">
        <v>97</v>
      </c>
      <c r="EU7" s="57" t="s">
        <v>112</v>
      </c>
      <c r="EV7" s="57" t="s">
        <v>850</v>
      </c>
      <c r="EW7" s="57" t="s">
        <v>97</v>
      </c>
      <c r="EX7" s="57" t="s">
        <v>6</v>
      </c>
      <c r="EY7" s="57" t="s">
        <v>850</v>
      </c>
      <c r="EZ7" s="57" t="s">
        <v>97</v>
      </c>
      <c r="FA7" s="57" t="s">
        <v>6</v>
      </c>
      <c r="FB7" s="57" t="s">
        <v>850</v>
      </c>
      <c r="FC7" s="57" t="s">
        <v>97</v>
      </c>
      <c r="FD7" s="57" t="s">
        <v>6</v>
      </c>
      <c r="FE7" s="57" t="s">
        <v>850</v>
      </c>
      <c r="FF7" s="57" t="s">
        <v>97</v>
      </c>
      <c r="FG7" s="57" t="s">
        <v>6</v>
      </c>
      <c r="FH7" s="57" t="s">
        <v>850</v>
      </c>
      <c r="FI7" s="57" t="s">
        <v>97</v>
      </c>
      <c r="FJ7" s="57" t="s">
        <v>6</v>
      </c>
      <c r="FK7" s="57" t="s">
        <v>850</v>
      </c>
      <c r="FL7" s="57" t="s">
        <v>97</v>
      </c>
      <c r="FM7" s="57" t="s">
        <v>6</v>
      </c>
      <c r="FN7" s="57" t="s">
        <v>850</v>
      </c>
      <c r="FO7" s="57" t="s">
        <v>97</v>
      </c>
      <c r="FP7" s="57" t="s">
        <v>6</v>
      </c>
      <c r="FQ7" s="57" t="s">
        <v>850</v>
      </c>
      <c r="FR7" s="57" t="s">
        <v>97</v>
      </c>
      <c r="FS7" s="57" t="s">
        <v>6</v>
      </c>
      <c r="FT7" s="57" t="s">
        <v>850</v>
      </c>
      <c r="FU7" s="57" t="s">
        <v>97</v>
      </c>
      <c r="FV7" s="57" t="s">
        <v>6</v>
      </c>
      <c r="FW7" s="57" t="s">
        <v>850</v>
      </c>
      <c r="FX7" s="57" t="s">
        <v>97</v>
      </c>
      <c r="FY7" s="57" t="s">
        <v>6</v>
      </c>
      <c r="FZ7" s="57" t="s">
        <v>850</v>
      </c>
      <c r="GA7" s="57" t="s">
        <v>97</v>
      </c>
      <c r="GB7" s="57" t="s">
        <v>6</v>
      </c>
      <c r="GC7" s="57" t="s">
        <v>850</v>
      </c>
      <c r="GD7" s="57" t="s">
        <v>97</v>
      </c>
      <c r="GE7" s="57" t="s">
        <v>6</v>
      </c>
      <c r="GF7" s="57" t="s">
        <v>850</v>
      </c>
      <c r="GG7" s="57" t="s">
        <v>97</v>
      </c>
      <c r="GH7" s="57" t="s">
        <v>6</v>
      </c>
      <c r="GI7" s="57" t="s">
        <v>850</v>
      </c>
      <c r="GJ7" s="57" t="s">
        <v>97</v>
      </c>
      <c r="GK7" s="57" t="s">
        <v>6</v>
      </c>
      <c r="GL7" s="57" t="s">
        <v>850</v>
      </c>
      <c r="GM7" s="57" t="s">
        <v>97</v>
      </c>
      <c r="GN7" s="57" t="s">
        <v>6</v>
      </c>
      <c r="GO7" s="57" t="s">
        <v>850</v>
      </c>
      <c r="GP7" s="57" t="s">
        <v>97</v>
      </c>
      <c r="GQ7" s="57" t="s">
        <v>6</v>
      </c>
      <c r="GR7" s="57" t="s">
        <v>850</v>
      </c>
      <c r="GS7" s="57" t="s">
        <v>97</v>
      </c>
      <c r="GT7" s="57" t="s">
        <v>112</v>
      </c>
    </row>
    <row r="8" spans="1:202" s="19" customFormat="1" ht="31.5" x14ac:dyDescent="0.25">
      <c r="A8" s="24" t="s">
        <v>209</v>
      </c>
      <c r="B8" s="69">
        <f>E8+H8+K8+N8+Q8+T8+W8+Z8+AC8+AF8+AI8+AL8+AO8+AR8+AU8+AX8+BA8+BD8+BG8+BJ8+BM8+BP8+BS8+BV8+BY8+CB8+CE8+CH8+CK8+CN8+CQ8+CT8+CW8+CZ8+DC8+DF8+DI8+DL8+DO8+DR8+DU8+DX8+EA8+ED8+EG8+EJ8+EM8+EP8+ES8+EV8+EY8+FB8+FE8+FH8+FK8+FN8+FQ8+FT8+FW8+FZ8+GC8+GF8+GI8+GL8+GO8+GR8</f>
        <v>15463262.014600001</v>
      </c>
      <c r="C8" s="69">
        <f>F8+I8+L8+O8+R8+U8+X8+AA8+AD8+AG8+AJ8+AM8+AP8+AS8+AV8+AY8+BB8+BE8+BH8+BK8+BN8+BQ8+BT8+BW8+BZ8+CC8+CF8+CI8+CL8+CO8+CR8+CU8+CX8+DA8+DD8+DG8+DJ8+DM8+DP8+DS8+DV8+DY8+EB8+EE8+EH8+EK8+EN8+EQ8+ET8+EW8+EZ8+FC8+FF8+FI8+FL8+FO8+FR8+FU8+FX8+GA8+GD8+GG8+GJ8+GM8+GP8+GS8</f>
        <v>5071688.7497300003</v>
      </c>
      <c r="D8" s="69">
        <f t="shared" ref="D8:D12" si="0">C8/B8*100</f>
        <v>32.798310892885645</v>
      </c>
      <c r="E8" s="68">
        <f t="shared" ref="E8:F10" si="1">E11+E15+E24+E38+E50+E55+E73+E79+E96+E101+E113+E122+E135+E146+E157+E170+E183+E197+E201+E213+E222+E229+E242+E255+E269+E277+E287+E298+E308+E316+E325+E335+E344+E353+E360+E373+E382</f>
        <v>14481.900000000001</v>
      </c>
      <c r="F8" s="68">
        <f t="shared" si="1"/>
        <v>10041.816949999999</v>
      </c>
      <c r="G8" s="69">
        <f t="shared" ref="G8:G9" si="2">F8/E8*100</f>
        <v>69.340466030009864</v>
      </c>
      <c r="H8" s="68">
        <f t="shared" ref="H8:I9" si="3">H11+H15+H24+H38+H50+H55+H73+H79+H96+H101+H113+H122+H135+H146+H157+H170+H183+H197+H201+H213+H222+H229+H242+H255+H269+H277+H287+H298+H308+H316+H325+H335+H344+H353+H360+H373+H382</f>
        <v>8960.0000000000018</v>
      </c>
      <c r="I8" s="68">
        <f t="shared" si="3"/>
        <v>1216.94022</v>
      </c>
      <c r="J8" s="68">
        <f>I8/H8*100</f>
        <v>13.581922098214283</v>
      </c>
      <c r="K8" s="68">
        <f>K11+K15+K24+K38+K50+K55+K73+K79+K96+K101+K113+K122+K135+K146+K157+K170+K183+K197+K201+K213+K222+K229+K242+K255+K269+K277+K287+K298+K308+K316+K325+K335+K344+K353+K360+K373+K382</f>
        <v>0</v>
      </c>
      <c r="L8" s="68">
        <f>L11+L15+L24+L38+L50+L55+L73+L79+L96+L101+L113+L122+L135+L146+L157+L170+L183+L197+L201+L213+L222+L229+L242+L255+L269+L277+L287+L298+L308+L316+L325+L335+L344+L353+L360+L373+L382</f>
        <v>0</v>
      </c>
      <c r="M8" s="68"/>
      <c r="N8" s="68">
        <f t="shared" ref="N8:O9" si="4">N11+N15+N24+N38+N50+N55+N73+N79+N96+N101+N113+N122+N135+N146+N157+N170+N183+N197+N201+N213+N222+N229+N242+N255+N269+N277+N287+N298+N308+N316+N325+N335+N344+N353+N360+N373+N382</f>
        <v>70080.7</v>
      </c>
      <c r="O8" s="68">
        <f t="shared" si="4"/>
        <v>60302.041189999996</v>
      </c>
      <c r="P8" s="68">
        <f>O8/N8*100</f>
        <v>86.046573721438278</v>
      </c>
      <c r="Q8" s="68">
        <f>Q11+Q15+Q24+Q38+Q50+Q55+Q73+Q79+Q96+Q101+Q113+Q122+Q135+Q146+Q157+Q170+Q183+Q197+Q201+Q213+Q222+Q229+Q242+Q255+Q269+Q277+Q287+Q298+Q308+Q316+Q325+Q335+Q344+Q353+Q360+Q373+Q382</f>
        <v>0</v>
      </c>
      <c r="R8" s="68">
        <f>R11+R15+R24+R38+R50+R55+R73+R79+R96+R101+R113+R122+R135+R146+R157+R170+R183+R197+R201+R213+R222+R229+R242+R255+R269+R277+R287+R298+R308+R316+R325+R335+R344+R353+R360+R373+R382</f>
        <v>0</v>
      </c>
      <c r="S8" s="68"/>
      <c r="T8" s="68">
        <f>T11+T15+T24+T38+T50+T55+T73+T79+T96+T101+T113+T122+T135+T146+T157+T170+T183+T197+T201+T213+T222+T229+T242+T255+T269+T277+T287+T298+T308+T316+T325+T335+T344+T353+T360+T373+T382</f>
        <v>56998.336000000003</v>
      </c>
      <c r="U8" s="68">
        <f>U11+U15+U24+U38+U50+U55+U73+U79+U96+U101+U113+U122+U135+U146+U157+U170+U183+U197+U201+U213+U222+U229+U242+U255+U269+U277+U287+U298+U308+U316+U325+U335+U344+U353+U360+U373+U382</f>
        <v>0</v>
      </c>
      <c r="V8" s="68"/>
      <c r="W8" s="68">
        <f t="shared" ref="W8:X9" si="5">W11+W15+W24+W38+W50+W55+W73+W79+W96+W101+W113+W122+W135+W146+W157+W170+W183+W197+W201+W213+W222+W229+W242+W255+W269+W277+W287+W298+W308+W316+W325+W335+W344+W353+W360+W373+W382</f>
        <v>53465.005500000007</v>
      </c>
      <c r="X8" s="68">
        <f t="shared" si="5"/>
        <v>52625.196209999995</v>
      </c>
      <c r="Y8" s="68">
        <f>X8/W8*100</f>
        <v>98.429235567926739</v>
      </c>
      <c r="Z8" s="68">
        <f>Z11+Z15+Z24+Z38+Z50+Z55+Z73+Z79+Z96+Z101+Z113+Z122+Z135+Z146+Z157+Z170+Z183+Z197+Z201+Z213+Z222+Z229+Z242+Z255+Z269+Z277+Z287+Z298+Z308+Z316+Z325+Z335+Z344+Z353+Z360+Z373+Z382</f>
        <v>173069.70959000001</v>
      </c>
      <c r="AA8" s="68">
        <f>AA11+AA15+AA24+AA38+AA50+AA55+AA73+AA79+AA96+AA101+AA113+AA122+AA135+AA146+AA157+AA170+AA183+AA197+AA201+AA213+AA222+AA229+AA242+AA255+AA269+AA277+AA287+AA298+AA308+AA316+AA325+AA335+AA344+AA353+AA360+AA373+AA382</f>
        <v>51187.227129999999</v>
      </c>
      <c r="AB8" s="68">
        <f>AA8/Z8*100</f>
        <v>29.576075011197457</v>
      </c>
      <c r="AC8" s="68">
        <f t="shared" ref="AC8:AD9" si="6">AC11+AC15+AC24+AC38+AC50+AC55+AC73+AC79+AC96+AC101+AC113+AC122+AC135+AC146+AC157+AC170+AC183+AC197+AC201+AC213+AC222+AC229+AC242+AC255+AC269+AC277+AC287+AC298+AC308+AC316+AC325+AC335+AC344+AC353+AC360+AC373+AC382</f>
        <v>7278.6517000000003</v>
      </c>
      <c r="AD8" s="68">
        <f t="shared" si="6"/>
        <v>7278.6517000000003</v>
      </c>
      <c r="AE8" s="69">
        <f t="shared" ref="AE8:AE9" si="7">AD8/AC8*100</f>
        <v>100</v>
      </c>
      <c r="AF8" s="68">
        <f t="shared" ref="AF8:AG9" si="8">AF11+AF15+AF24+AF38+AF50+AF55+AF73+AF79+AF96+AF101+AF113+AF122+AF135+AF146+AF157+AF170+AF183+AF197+AF201+AF213+AF222+AF229+AF242+AF255+AF269+AF277+AF287+AF298+AF308+AF316+AF325+AF335+AF344+AF353+AF360+AF373+AF382</f>
        <v>36796.741580000002</v>
      </c>
      <c r="AG8" s="68">
        <f t="shared" si="8"/>
        <v>20814.799190000002</v>
      </c>
      <c r="AH8" s="69">
        <f t="shared" ref="AH8:AH9" si="9">AG8/AF8*100</f>
        <v>56.566962987052619</v>
      </c>
      <c r="AI8" s="68">
        <f t="shared" ref="AI8:AJ9" si="10">AI11+AI15+AI24+AI38+AI50+AI55+AI73+AI79+AI96+AI101+AI113+AI122+AI135+AI146+AI157+AI170+AI183+AI197+AI201+AI213+AI222+AI229+AI242+AI255+AI269+AI277+AI287+AI298+AI308+AI316+AI325+AI335+AI344+AI353+AI360+AI373+AI382</f>
        <v>2142.8571499999998</v>
      </c>
      <c r="AJ8" s="68">
        <f t="shared" si="10"/>
        <v>2142.8571499999998</v>
      </c>
      <c r="AK8" s="69">
        <f t="shared" ref="AK8:AK10" si="11">AJ8/AI8*100</f>
        <v>100</v>
      </c>
      <c r="AL8" s="68">
        <f>AL11+AL15+AL24+AL38+AL50+AL55+AL73+AL79+AL96+AL101+AL113+AL122+AL135+AL146+AL157+AL170+AL183+AL197+AL201+AL213+AL222+AL229+AL242+AL255+AL269+AL277+AL287+AL298+AL308+AL316+AL325+AL335+AL344+AL353+AL360+AL373+AL382</f>
        <v>816.32654000000002</v>
      </c>
      <c r="AM8" s="68">
        <f>AM11+AM15+AM24+AM38+AM50+AM55+AM73+AM79+AM96+AM101+AM113+AM122+AM135+AM146+AM157+AM170+AM183+AM197+AM201+AM213+AM222+AM229+AM242+AM255+AM269+AM277+AM287+AM298+AM308+AM316+AM325+AM335+AM344+AM353+AM360+AM373+AM382</f>
        <v>816.32654000000002</v>
      </c>
      <c r="AN8" s="69">
        <f t="shared" ref="AN8:AN9" si="12">AM8/AL8*100</f>
        <v>100</v>
      </c>
      <c r="AO8" s="68">
        <f t="shared" ref="AO8:AP9" si="13">AO11+AO15+AO24+AO38+AO50+AO55+AO73+AO79+AO96+AO101+AO113+AO122+AO135+AO146+AO157+AO170+AO183+AO197+AO201+AO213+AO222+AO229+AO242+AO255+AO269+AO277+AO287+AO298+AO308+AO316+AO325+AO335+AO344+AO353+AO360+AO373+AO382</f>
        <v>6366.2461700000003</v>
      </c>
      <c r="AP8" s="68">
        <f t="shared" si="13"/>
        <v>6366.2461700000003</v>
      </c>
      <c r="AQ8" s="69">
        <f t="shared" ref="AQ8:AQ10" si="14">AP8/AO8*100</f>
        <v>100</v>
      </c>
      <c r="AR8" s="68">
        <f t="shared" ref="AR8:AS9" si="15">AR11+AR15+AR24+AR38+AR50+AR55+AR73+AR79+AR96+AR101+AR113+AR122+AR135+AR146+AR157+AR170+AR183+AR197+AR201+AR213+AR222+AR229+AR242+AR255+AR269+AR277+AR287+AR298+AR308+AR316+AR325+AR335+AR344+AR353+AR360+AR373+AR382</f>
        <v>0</v>
      </c>
      <c r="AS8" s="68">
        <f t="shared" si="15"/>
        <v>0</v>
      </c>
      <c r="AT8" s="69"/>
      <c r="AU8" s="68">
        <f t="shared" ref="AU8:AV9" si="16">AU11+AU15+AU24+AU38+AU50+AU55+AU73+AU79+AU96+AU101+AU113+AU122+AU135+AU146+AU157+AU170+AU183+AU197+AU201+AU213+AU222+AU229+AU242+AU255+AU269+AU277+AU287+AU298+AU308+AU316+AU325+AU335+AU344+AU353+AU360+AU373+AU382</f>
        <v>5775</v>
      </c>
      <c r="AV8" s="68">
        <f t="shared" si="16"/>
        <v>2887.5</v>
      </c>
      <c r="AW8" s="68">
        <f>AV8/AU8*100</f>
        <v>50</v>
      </c>
      <c r="AX8" s="68">
        <f>AX11+AX15+AX24+AX38+AX50+AX55+AX73+AX79+AX96+AX101+AX113+AX122+AX135+AX146+AX157+AX170+AX183+AX197+AX201+AX213+AX222+AX229+AX242+AX255+AX269+AX277+AX287+AX298+AX308+AX316+AX325+AX335+AX344+AX353+AX360+AX373+AX382</f>
        <v>129726.74038999999</v>
      </c>
      <c r="AY8" s="68">
        <f>AY11+AY15+AY24+AY38+AY50+AY55+AY73+AY79+AY96+AY101+AY113+AY122+AY135+AY146+AY157+AY170+AY183+AY197+AY201+AY213+AY222+AY229+AY242+AY255+AY269+AY277+AY287+AY298+AY308+AY316+AY325+AY335+AY344+AY353+AY360+AY373+AY382</f>
        <v>1818.2667000000001</v>
      </c>
      <c r="AZ8" s="68">
        <f>AY8/AX8*100</f>
        <v>1.4016128783731943</v>
      </c>
      <c r="BA8" s="68">
        <f t="shared" ref="BA8:BB9" si="17">BA11+BA15+BA24+BA38+BA50+BA55+BA73+BA79+BA96+BA101+BA113+BA122+BA135+BA146+BA157+BA170+BA183+BA197+BA201+BA213+BA222+BA229+BA242+BA255+BA269+BA277+BA287+BA298+BA308+BA316+BA325+BA335+BA344+BA353+BA360+BA373+BA382</f>
        <v>470809.38776000001</v>
      </c>
      <c r="BB8" s="68">
        <f t="shared" si="17"/>
        <v>195926.48435999994</v>
      </c>
      <c r="BC8" s="69">
        <f t="shared" ref="BC8:BC11" si="18">BB8/BA8*100</f>
        <v>41.614821083362827</v>
      </c>
      <c r="BD8" s="68">
        <f t="shared" ref="BD8:BE8" si="19">BD11+BD15+BD24+BD38+BD50+BD55+BD73+BD79+BD96+BD101+BD113+BD122+BD135+BD146+BD157+BD170+BD183+BD197+BD201+BD213+BD222+BD229+BD242+BD255+BD269+BD277+BD287+BD298+BD308+BD316+BD325+BD335+BD344+BD353+BD360+BD373+BD382</f>
        <v>1335888.4999999998</v>
      </c>
      <c r="BE8" s="68">
        <f t="shared" si="19"/>
        <v>485805.14184000005</v>
      </c>
      <c r="BF8" s="69">
        <f t="shared" ref="BF8:BF11" si="20">BE8/BD8*100</f>
        <v>36.365695328614642</v>
      </c>
      <c r="BG8" s="68">
        <f t="shared" ref="BG8:BH9" si="21">BG11+BG15+BG24+BG38+BG50+BG55+BG73+BG79+BG96+BG101+BG113+BG122+BG135+BG146+BG157+BG170+BG183+BG197+BG201+BG213+BG222+BG229+BG242+BG255+BG269+BG277+BG287+BG298+BG308+BG316+BG325+BG335+BG344+BG353+BG360+BG373+BG382</f>
        <v>182559.43821000002</v>
      </c>
      <c r="BH8" s="68">
        <f t="shared" si="21"/>
        <v>74571.613740000001</v>
      </c>
      <c r="BI8" s="69">
        <f t="shared" ref="BI8:BI9" si="22">BH8/BG8*100</f>
        <v>40.847854524080809</v>
      </c>
      <c r="BJ8" s="68">
        <f t="shared" ref="BJ8:BK9" si="23">BJ11+BJ15+BJ24+BJ38+BJ50+BJ55+BJ73+BJ79+BJ96+BJ101+BJ113+BJ122+BJ135+BJ146+BJ157+BJ170+BJ183+BJ197+BJ201+BJ213+BJ222+BJ229+BJ242+BJ255+BJ269+BJ277+BJ287+BJ298+BJ308+BJ316+BJ325+BJ335+BJ344+BJ353+BJ360+BJ373+BJ382</f>
        <v>92123.595509999999</v>
      </c>
      <c r="BK8" s="68">
        <f t="shared" si="23"/>
        <v>27582.439059999997</v>
      </c>
      <c r="BL8" s="69">
        <f t="shared" ref="BL8:BL10" si="24">BK8/BJ8*100</f>
        <v>29.940688818431894</v>
      </c>
      <c r="BM8" s="68">
        <f t="shared" ref="BM8:BN9" si="25">BM11+BM15+BM24+BM38+BM50+BM55+BM73+BM79+BM96+BM101+BM113+BM122+BM135+BM146+BM157+BM170+BM183+BM197+BM201+BM213+BM222+BM229+BM242+BM255+BM269+BM277+BM287+BM298+BM308+BM316+BM325+BM335+BM344+BM353+BM360+BM373+BM382</f>
        <v>175299.39999999997</v>
      </c>
      <c r="BN8" s="68">
        <f t="shared" si="25"/>
        <v>86819.408550000022</v>
      </c>
      <c r="BO8" s="69">
        <f t="shared" ref="BO8:BO11" si="26">BN8/BM8*100</f>
        <v>49.526358076525099</v>
      </c>
      <c r="BP8" s="68">
        <f>BP11+BP15+BP24+BP38+BP50+BP55+BP73+BP79+BP96+BP101+BP113+BP122+BP135+BP146+BP157+BP170+BP183+BP197+BP201+BP213+BP222+BP229+BP242+BP255+BP269+BP277+BP287+BP298+BP308+BP316+BP325+BP335+BP344+BP353+BP360+BP373+BP382</f>
        <v>29120</v>
      </c>
      <c r="BQ8" s="68">
        <f>BQ11+BQ15+BQ24+BQ38+BQ50+BQ55+BQ73+BQ79+BQ96+BQ101+BQ113+BQ122+BQ135+BQ146+BQ157+BQ170+BQ183+BQ197+BQ201+BQ213+BQ222+BQ229+BQ242+BQ255+BQ269+BQ277+BQ287+BQ298+BQ308+BQ316+BQ325+BQ335+BQ344+BQ353+BQ360+BQ373+BQ382</f>
        <v>4020.7558500000005</v>
      </c>
      <c r="BR8" s="69">
        <f t="shared" ref="BR8:BR9" si="27">BQ8/BP8*100</f>
        <v>13.80754069368132</v>
      </c>
      <c r="BS8" s="68">
        <f t="shared" ref="BS8:BT9" si="28">BS11+BS15+BS24+BS38+BS50+BS55+BS73+BS79+BS96+BS101+BS113+BS122+BS135+BS146+BS157+BS170+BS183+BS197+BS201+BS213+BS222+BS229+BS242+BS255+BS269+BS277+BS287+BS298+BS308+BS316+BS325+BS335+BS344+BS353+BS360+BS373+BS382</f>
        <v>934395.91928000003</v>
      </c>
      <c r="BT8" s="68">
        <f t="shared" si="28"/>
        <v>261388.81186999998</v>
      </c>
      <c r="BU8" s="69">
        <f t="shared" ref="BU8:BU9" si="29">BT8/BS8*100</f>
        <v>27.974096041794944</v>
      </c>
      <c r="BV8" s="68">
        <f t="shared" ref="BV8:BW9" si="30">BV11+BV15+BV24+BV38+BV50+BV55+BV73+BV79+BV96+BV101+BV113+BV122+BV135+BV146+BV157+BV170+BV183+BV197+BV201+BV213+BV222+BV229+BV242+BV255+BV269+BV277+BV287+BV298+BV308+BV316+BV325+BV335+BV344+BV353+BV360+BV373+BV382</f>
        <v>4185.5056199999999</v>
      </c>
      <c r="BW8" s="68">
        <f t="shared" si="30"/>
        <v>4185.5056199999999</v>
      </c>
      <c r="BX8" s="69">
        <f t="shared" ref="BX8" si="31">BW8/BV8*100</f>
        <v>100</v>
      </c>
      <c r="BY8" s="68">
        <f>BY11+BY15+BY24+BY38+BY50+BY55+BY73+BY79+BY96+BY101+BY113+BY122+BY135+BY146+BY157+BY170+BY183+BY197+BY201+BY213+BY222+BY229+BY242+BY255+BY269+BY277+BY287+BY298+BY308+BY316+BY325+BY335+BY344+BY353+BY360+BY373+BY382</f>
        <v>0</v>
      </c>
      <c r="BZ8" s="68">
        <f>BZ11+BZ15+BZ24+BZ38+BZ50+BZ55+BZ73+BZ79+BZ96+BZ101+BZ113+BZ122+BZ135+BZ146+BZ157+BZ170+BZ183+BZ197+BZ201+BZ213+BZ222+BZ229+BZ242+BZ255+BZ269+BZ277+BZ287+BZ298+BZ308+BZ316+BZ325+BZ335+BZ344+BZ353+BZ360+BZ373+BZ382</f>
        <v>0</v>
      </c>
      <c r="CA8" s="68"/>
      <c r="CB8" s="68">
        <f t="shared" ref="CB8:CC9" si="32">CB11+CB15+CB24+CB38+CB50+CB55+CB73+CB79+CB96+CB101+CB113+CB122+CB135+CB146+CB157+CB170+CB183+CB197+CB201+CB213+CB222+CB229+CB242+CB255+CB269+CB277+CB287+CB298+CB308+CB316+CB325+CB335+CB344+CB353+CB360+CB373+CB382</f>
        <v>300000</v>
      </c>
      <c r="CC8" s="68">
        <f t="shared" si="32"/>
        <v>245002.62834</v>
      </c>
      <c r="CD8" s="68"/>
      <c r="CE8" s="68">
        <f t="shared" ref="CE8:CF9" si="33">CE11+CE15+CE24+CE38+CE50+CE55+CE73+CE79+CE96+CE101+CE113+CE122+CE135+CE146+CE157+CE170+CE183+CE197+CE201+CE213+CE222+CE229+CE242+CE255+CE269+CE277+CE287+CE298+CE308+CE316+CE325+CE335+CE344+CE353+CE360+CE373+CE382</f>
        <v>172316.533</v>
      </c>
      <c r="CF8" s="68">
        <f t="shared" si="33"/>
        <v>109960.71028999999</v>
      </c>
      <c r="CG8" s="69">
        <f t="shared" ref="CG8" si="34">CF8/CE8*100</f>
        <v>63.813209548499906</v>
      </c>
      <c r="CH8" s="68">
        <f t="shared" ref="CH8:CI9" si="35">CH11+CH15+CH24+CH38+CH50+CH55+CH73+CH79+CH96+CH101+CH113+CH122+CH135+CH146+CH157+CH170+CH183+CH197+CH201+CH213+CH222+CH229+CH242+CH255+CH269+CH277+CH287+CH298+CH308+CH316+CH325+CH335+CH344+CH353+CH360+CH373+CH382</f>
        <v>36621.020409999997</v>
      </c>
      <c r="CI8" s="68">
        <f t="shared" si="35"/>
        <v>10983.968419999999</v>
      </c>
      <c r="CJ8" s="69">
        <f t="shared" ref="CJ8" si="36">CI8/CH8*100</f>
        <v>29.993616499557284</v>
      </c>
      <c r="CK8" s="68">
        <f t="shared" ref="CK8:CL9" si="37">CK11+CK15+CK24+CK38+CK50+CK55+CK73+CK79+CK96+CK101+CK113+CK122+CK135+CK146+CK157+CK170+CK183+CK197+CK201+CK213+CK222+CK229+CK242+CK255+CK269+CK277+CK287+CK298+CK308+CK316+CK325+CK335+CK344+CK353+CK360+CK373+CK382</f>
        <v>13621.93878</v>
      </c>
      <c r="CL8" s="68">
        <f t="shared" si="37"/>
        <v>5021.6671100000003</v>
      </c>
      <c r="CM8" s="69">
        <f t="shared" ref="CM8:CM10" si="38">CL8/CK8*100</f>
        <v>36.864554973429414</v>
      </c>
      <c r="CN8" s="68">
        <f t="shared" ref="CN8:CO9" si="39">CN11+CN15+CN24+CN38+CN50+CN55+CN73+CN79+CN96+CN101+CN113+CN122+CN135+CN146+CN157+CN170+CN183+CN197+CN201+CN213+CN222+CN229+CN242+CN255+CN269+CN277+CN287+CN298+CN308+CN316+CN325+CN335+CN344+CN353+CN360+CN373+CN382</f>
        <v>9570.6999999999989</v>
      </c>
      <c r="CO8" s="68">
        <f t="shared" si="39"/>
        <v>797.71499999999992</v>
      </c>
      <c r="CP8" s="68">
        <f>CO8/CN8*100</f>
        <v>8.3349702738566656</v>
      </c>
      <c r="CQ8" s="68">
        <f t="shared" ref="CQ8:CR9" si="40">CQ11+CQ15+CQ24+CQ38+CQ50+CQ55+CQ73+CQ79+CQ96+CQ101+CQ113+CQ122+CQ135+CQ146+CQ157+CQ170+CQ183+CQ197+CQ201+CQ213+CQ222+CQ229+CQ242+CQ255+CQ269+CQ277+CQ287+CQ298+CQ308+CQ316+CQ325+CQ335+CQ344+CQ353+CQ360+CQ373+CQ382</f>
        <v>25129.8</v>
      </c>
      <c r="CR8" s="68">
        <f t="shared" si="40"/>
        <v>8034.8471100000006</v>
      </c>
      <c r="CS8" s="68">
        <f>CR8/CQ8*100</f>
        <v>31.973382637346898</v>
      </c>
      <c r="CT8" s="68">
        <f>CT11+CT15+CT24+CT38+CT50+CT55+CT73+CT79+CT96+CT101+CT113+CT122+CT135+CT146+CT157+CT170+CT183+CT197+CT201+CT213+CT222+CT229+CT242+CT255+CT269+CT277+CT287+CT298+CT308+CT316+CT325+CT335+CT344+CT353+CT360+CT373+CT382</f>
        <v>8691.2999999999993</v>
      </c>
      <c r="CU8" s="68">
        <f>CU11+CU15+CU24+CU38+CU50+CU55+CU73+CU79+CU96+CU101+CU113+CU122+CU135+CU146+CU157+CU170+CU183+CU197+CU201+CU213+CU222+CU229+CU242+CU255+CU269+CU277+CU287+CU298+CU308+CU316+CU325+CU335+CU344+CU353+CU360+CU373+CU382</f>
        <v>1127.1411600000001</v>
      </c>
      <c r="CV8" s="68">
        <f>CU8/CT8*100</f>
        <v>12.968614131372755</v>
      </c>
      <c r="CW8" s="68">
        <f t="shared" ref="CW8:CX9" si="41">CW11+CW15+CW24+CW38+CW50+CW55+CW73+CW79+CW96+CW101+CW113+CW122+CW135+CW146+CW157+CW170+CW183+CW197+CW201+CW213+CW222+CW229+CW242+CW255+CW269+CW277+CW287+CW298+CW308+CW316+CW325+CW335+CW344+CW353+CW360+CW373+CW382</f>
        <v>657156.60000000009</v>
      </c>
      <c r="CX8" s="68">
        <f t="shared" si="41"/>
        <v>310085.13350999996</v>
      </c>
      <c r="CY8" s="69">
        <f t="shared" ref="CY8:CY11" si="42">CX8/CW8*100</f>
        <v>47.185881342437995</v>
      </c>
      <c r="CZ8" s="68">
        <f t="shared" ref="CZ8:DA9" si="43">CZ11+CZ15+CZ24+CZ38+CZ50+CZ55+CZ73+CZ79+CZ96+CZ101+CZ113+CZ122+CZ135+CZ146+CZ157+CZ170+CZ183+CZ197+CZ201+CZ213+CZ222+CZ229+CZ242+CZ255+CZ269+CZ277+CZ287+CZ298+CZ308+CZ316+CZ325+CZ335+CZ344+CZ353+CZ360+CZ373+CZ382</f>
        <v>1444935</v>
      </c>
      <c r="DA8" s="68">
        <f t="shared" si="43"/>
        <v>374334.22058000002</v>
      </c>
      <c r="DB8" s="68">
        <f>DA8/CZ8*100</f>
        <v>25.906647744016169</v>
      </c>
      <c r="DC8" s="68">
        <f t="shared" ref="DC8:DD9" si="44">DC11+DC15+DC24+DC38+DC50+DC55+DC73+DC79+DC96+DC101+DC113+DC122+DC135+DC146+DC157+DC170+DC183+DC197+DC201+DC213+DC222+DC229+DC242+DC255+DC269+DC277+DC287+DC298+DC308+DC316+DC325+DC335+DC344+DC353+DC360+DC373+DC382</f>
        <v>257744.49999999994</v>
      </c>
      <c r="DD8" s="68">
        <f t="shared" si="44"/>
        <v>95051.900590000005</v>
      </c>
      <c r="DE8" s="69">
        <f t="shared" ref="DE8:DE9" si="45">DD8/DC8*100</f>
        <v>36.878342928753099</v>
      </c>
      <c r="DF8" s="68">
        <f>DF11+DF15+DF24+DF38+DF50+DF55+DF73+DF79+DF96+DF101+DF113+DF122+DF135+DF146+DF157+DF170+DF183+DF197+DF201+DF213+DF222+DF229+DF242+DF255+DF269+DF277+DF287+DF298+DF308+DF316+DF325+DF335+DF344+DF353+DF360+DF373+DF382</f>
        <v>44881.999999999985</v>
      </c>
      <c r="DG8" s="68">
        <f>DG11+DG15+DG24+DG38+DG50+DG55+DG73+DG79+DG96+DG101+DG113+DG122+DG135+DG146+DG157+DG170+DG183+DG197+DG201+DG213+DG222+DG229+DG242+DG255+DG269+DG277+DG287+DG298+DG308+DG316+DG325+DG335+DG344+DG353+DG360+DG373+DG382</f>
        <v>5382.7349999999997</v>
      </c>
      <c r="DH8" s="69">
        <f t="shared" ref="DH8:DH9" si="46">DG8/DF8*100</f>
        <v>11.993081859097192</v>
      </c>
      <c r="DI8" s="68">
        <f t="shared" ref="DI8:DJ9" si="47">DI11+DI15+DI24+DI38+DI50+DI55+DI73+DI79+DI96+DI101+DI113+DI122+DI135+DI146+DI157+DI170+DI183+DI197+DI201+DI213+DI222+DI229+DI242+DI255+DI269+DI277+DI287+DI298+DI308+DI316+DI325+DI335+DI344+DI353+DI360+DI373+DI382</f>
        <v>147378.42800000001</v>
      </c>
      <c r="DJ8" s="68">
        <f t="shared" si="47"/>
        <v>74115.054669999983</v>
      </c>
      <c r="DK8" s="69">
        <f t="shared" ref="DK8:DK9" si="48">DJ8/DI8*100</f>
        <v>50.288943691270724</v>
      </c>
      <c r="DL8" s="68">
        <f t="shared" ref="DL8:DM9" si="49">DL11+DL15+DL24+DL38+DL50+DL55+DL73+DL79+DL96+DL101+DL113+DL122+DL135+DL146+DL157+DL170+DL183+DL197+DL201+DL213+DL222+DL229+DL242+DL255+DL269+DL277+DL287+DL298+DL308+DL316+DL325+DL335+DL344+DL353+DL360+DL373+DL382</f>
        <v>220352.43898999997</v>
      </c>
      <c r="DM8" s="68">
        <f t="shared" si="49"/>
        <v>96055.340940000009</v>
      </c>
      <c r="DN8" s="69">
        <f t="shared" ref="DN8:DN9" si="50">DM8/DL8*100</f>
        <v>43.591684929958589</v>
      </c>
      <c r="DO8" s="68">
        <f>DO11+DO15+DO24+DO38+DO50+DO55+DO73+DO79+DO96+DO101+DO113+DO122+DO135+DO146+DO157+DO170+DO183+DO197+DO201+DO213+DO222+DO229+DO242+DO255+DO269+DO277+DO287+DO298+DO308+DO316+DO325+DO335+DO344+DO353+DO360+DO373+DO382</f>
        <v>12596.4</v>
      </c>
      <c r="DP8" s="68">
        <f>DP11+DP15+DP24+DP38+DP50+DP55+DP73+DP79+DP96+DP101+DP113+DP122+DP135+DP146+DP157+DP170+DP183+DP197+DP201+DP213+DP222+DP229+DP242+DP255+DP269+DP277+DP287+DP298+DP308+DP316+DP325+DP335+DP344+DP353+DP360+DP373+DP382</f>
        <v>5060</v>
      </c>
      <c r="DQ8" s="69">
        <f t="shared" ref="DQ8:DQ9" si="51">DP8/DO8*100</f>
        <v>40.170207360833253</v>
      </c>
      <c r="DR8" s="68">
        <f t="shared" ref="DR8:DS9" si="52">DR11+DR15+DR24+DR38+DR50+DR55+DR73+DR79+DR96+DR101+DR113+DR122+DR135+DR146+DR157+DR170+DR183+DR197+DR201+DR213+DR222+DR229+DR242+DR255+DR269+DR277+DR287+DR298+DR308+DR316+DR325+DR335+DR344+DR353+DR360+DR373+DR382</f>
        <v>9535.1</v>
      </c>
      <c r="DS8" s="68">
        <f t="shared" si="52"/>
        <v>4767.55</v>
      </c>
      <c r="DT8" s="69">
        <f t="shared" ref="DT8:DT9" si="53">DS8/DR8*100</f>
        <v>50</v>
      </c>
      <c r="DU8" s="68">
        <f t="shared" ref="DU8:DV9" si="54">DU11+DU15+DU24+DU38+DU50+DU55+DU73+DU79+DU96+DU101+DU113+DU122+DU135+DU146+DU157+DU170+DU183+DU197+DU201+DU213+DU222+DU229+DU242+DU255+DU269+DU277+DU287+DU298+DU308+DU316+DU325+DU335+DU344+DU353+DU360+DU373+DU382</f>
        <v>35649.285710000004</v>
      </c>
      <c r="DV8" s="68">
        <f t="shared" si="54"/>
        <v>35649.285710000004</v>
      </c>
      <c r="DW8" s="69">
        <f t="shared" ref="DW8:DW10" si="55">DV8/DU8*100</f>
        <v>100</v>
      </c>
      <c r="DX8" s="68">
        <f t="shared" ref="DX8:DY9" si="56">DX11+DX15+DX24+DX38+DX50+DX55+DX73+DX79+DX96+DX101+DX113+DX122+DX135+DX146+DX157+DX170+DX183+DX197+DX201+DX213+DX222+DX229+DX242+DX255+DX269+DX277+DX287+DX298+DX308+DX316+DX325+DX335+DX344+DX353+DX360+DX373+DX382</f>
        <v>0</v>
      </c>
      <c r="DY8" s="68">
        <f t="shared" si="56"/>
        <v>0</v>
      </c>
      <c r="DZ8" s="69"/>
      <c r="EA8" s="68">
        <f t="shared" ref="EA8:EB9" si="57">EA11+EA15+EA24+EA38+EA50+EA55+EA73+EA79+EA96+EA101+EA113+EA122+EA135+EA146+EA157+EA170+EA183+EA197+EA201+EA213+EA222+EA229+EA242+EA255+EA269+EA277+EA287+EA298+EA308+EA316+EA325+EA335+EA344+EA353+EA360+EA373+EA382</f>
        <v>7630.4000000000005</v>
      </c>
      <c r="EB8" s="68">
        <f t="shared" si="57"/>
        <v>0</v>
      </c>
      <c r="EC8" s="69">
        <f t="shared" ref="EC8:EC9" si="58">EB8/EA8*100</f>
        <v>0</v>
      </c>
      <c r="ED8" s="68">
        <f t="shared" ref="ED8:EE8" si="59">ED11+ED15+ED24+ED38+ED50+ED55+ED73+ED79+ED96+ED101+ED113+ED122+ED135+ED146+ED157+ED170+ED183+ED197+ED201+ED213+ED222+ED229+ED242+ED255+ED269+ED277+ED287+ED298+ED308+ED316+ED325+ED335+ED344+ED353+ED360+ED373+ED382</f>
        <v>16133</v>
      </c>
      <c r="EE8" s="68">
        <f t="shared" si="59"/>
        <v>3361.7606999999998</v>
      </c>
      <c r="EF8" s="69">
        <f t="shared" ref="EF8:EF10" si="60">EE8/ED8*100</f>
        <v>20.837790243600075</v>
      </c>
      <c r="EG8" s="68">
        <f>EG11+EG15+EG24+EG38+EG50+EG55+EG73+EG79+EG96+EG101+EG113+EG122+EG135+EG146+EG157+EG170+EG183+EG197+EG201+EG213+EG222+EG229+EG242+EG255+EG269+EG277+EG287+EG298+EG308+EG316+EG325+EG335+EG344+EG353+EG360+EG373+EG382</f>
        <v>211021</v>
      </c>
      <c r="EH8" s="68">
        <f>EH11+EH15+EH24+EH38+EH50+EH55+EH73+EH79+EH96+EH101+EH113+EH122+EH135+EH146+EH157+EH170+EH183+EH197+EH201+EH213+EH222+EH229+EH242+EH255+EH269+EH277+EH287+EH298+EH308+EH316+EH325+EH335+EH344+EH353+EH360+EH373+EH382</f>
        <v>22992.07533</v>
      </c>
      <c r="EI8" s="69">
        <f t="shared" ref="EI8:EI10" si="61">EH8/EG8*100</f>
        <v>10.895633766307618</v>
      </c>
      <c r="EJ8" s="68">
        <f>EJ11+EJ15+EJ24+EJ38+EJ50+EJ55+EJ73+EJ79+EJ96+EJ101+EJ113+EJ122+EJ135+EJ146+EJ157+EJ170+EJ183+EJ197+EJ201+EJ213+EJ222+EJ229+EJ242+EJ255+EJ269+EJ277+EJ287+EJ298+EJ308+EJ316+EJ325+EJ335+EJ344+EJ353+EJ360+EJ373+EJ382</f>
        <v>335710.78657</v>
      </c>
      <c r="EK8" s="68">
        <f>EK11+EK15+EK24+EK38+EK50+EK55+EK73+EK79+EK96+EK101+EK113+EK122+EK135+EK146+EK157+EK170+EK183+EK197+EK201+EK213+EK222+EK229+EK242+EK255+EK269+EK277+EK287+EK298+EK308+EK316+EK325+EK335+EK344+EK353+EK360+EK373+EK382</f>
        <v>107223.62065</v>
      </c>
      <c r="EL8" s="69">
        <f t="shared" ref="EL8:EL9" si="62">EK8/EJ8*100</f>
        <v>31.93928373452561</v>
      </c>
      <c r="EM8" s="68">
        <f>EM11+EM15+EM24+EM38+EM50+EM55+EM73+EM79+EM96+EM101+EM113+EM122+EM135+EM146+EM157+EM170+EM183+EM197+EM201+EM213+EM222+EM229+EM242+EM255+EM269+EM277+EM287+EM298+EM308+EM316+EM325+EM335+EM344+EM353+EM360+EM373+EM382</f>
        <v>29612.6</v>
      </c>
      <c r="EN8" s="68">
        <f>EN11+EN15+EN24+EN38+EN50+EN55+EN73+EN79+EN96+EN101+EN113+EN122+EN135+EN146+EN157+EN170+EN183+EN197+EN201+EN213+EN222+EN229+EN242+EN255+EN269+EN277+EN287+EN298+EN308+EN316+EN325+EN335+EN344+EN353+EN360+EN373+EN382</f>
        <v>10440.04882</v>
      </c>
      <c r="EO8" s="69">
        <f t="shared" ref="EO8:EO9" si="63">EN8/EM8*100</f>
        <v>35.255427824642219</v>
      </c>
      <c r="EP8" s="68">
        <f>EP11+EP15+EP24+EP38+EP50+EP55+EP73+EP79+EP96+EP101+EP113+EP122+EP135+EP146+EP157+EP170+EP183+EP197+EP201+EP213+EP222+EP229+EP242+EP255+EP269+EP277+EP287+EP298+EP308+EP316+EP325+EP335+EP344+EP353+EP360+EP373+EP382</f>
        <v>4688183.2034699991</v>
      </c>
      <c r="EQ8" s="68">
        <f>EQ11+EQ15+EQ24+EQ38+EQ50+EQ55+EQ73+EQ79+EQ96+EQ101+EQ113+EQ122+EQ135+EQ146+EQ157+EQ170+EQ183+EQ197+EQ201+EQ213+EQ222+EQ229+EQ242+EQ255+EQ269+EQ277+EQ287+EQ298+EQ308+EQ316+EQ325+EQ335+EQ344+EQ353+EQ360+EQ373+EQ382</f>
        <v>1214936.3102000002</v>
      </c>
      <c r="ER8" s="69">
        <f t="shared" ref="ER8:ER10" si="64">EQ8/EP8*100</f>
        <v>25.914864190903518</v>
      </c>
      <c r="ES8" s="68">
        <f>ES11+ES15+ES24+ES38+ES50+ES55+ES73+ES79+ES96+ES101+ES113+ES122+ES135+ES146+ES157+ES170+ES183+ES197+ES201+ES213+ES222+ES229+ES242+ES255+ES269+ES277+ES287+ES298+ES308+ES316+ES325+ES335+ES344+ES353+ES360+ES373+ES382</f>
        <v>1819198.9503500001</v>
      </c>
      <c r="ET8" s="68">
        <f>ET11+ET15+ET24+ET38+ET50+ET55+ET73+ET79+ET96+ET101+ET113+ET122+ET135+ET146+ET157+ET170+ET183+ET197+ET201+ET213+ET222+ET229+ET242+ET255+ET269+ET277+ET287+ET298+ET308+ET316+ET325+ET335+ET344+ET353+ET360+ET373+ET382</f>
        <v>683613.09707000002</v>
      </c>
      <c r="EU8" s="69">
        <f t="shared" ref="EU8:EU10" si="65">ET8/ES8*100</f>
        <v>37.577698521565111</v>
      </c>
      <c r="EV8" s="68">
        <f>EV11+EV15+EV24+EV38+EV50+EV55+EV73+EV79+EV96+EV101+EV113+EV122+EV135+EV146+EV157+EV170+EV183+EV197+EV201+EV213+EV222+EV229+EV242+EV255+EV269+EV277+EV287+EV298+EV308+EV316+EV325+EV335+EV344+EV353+EV360+EV373+EV382</f>
        <v>100000</v>
      </c>
      <c r="EW8" s="68">
        <f>EW11+EW15+EW24+EW38+EW50+EW55+EW73+EW79+EW96+EW101+EW113+EW122+EW135+EW146+EW157+EW170+EW183+EW197+EW201+EW213+EW222+EW229+EW242+EW255+EW269+EW277+EW287+EW298+EW308+EW316+EW325+EW335+EW344+EW353+EW360+EW373+EW382</f>
        <v>8424.192140000001</v>
      </c>
      <c r="EX8" s="69">
        <f t="shared" ref="EX8" si="66">EW8/EV8*100</f>
        <v>8.4241921400000024</v>
      </c>
      <c r="EY8" s="68">
        <f>EY11+EY15+EY24+EY38+EY50+EY55+EY73+EY79+EY96+EY101+EY113+EY122+EY135+EY146+EY157+EY170+EY183+EY197+EY201+EY213+EY222+EY229+EY242+EY255+EY269+EY277+EY287+EY298+EY308+EY316+EY325+EY335+EY344+EY353+EY360+EY373+EY382</f>
        <v>455303.5</v>
      </c>
      <c r="EZ8" s="68">
        <f>EZ11+EZ15+EZ24+EZ38+EZ50+EZ55+EZ73+EZ79+EZ96+EZ101+EZ113+EZ122+EZ135+EZ146+EZ157+EZ170+EZ183+EZ197+EZ201+EZ213+EZ222+EZ229+EZ242+EZ255+EZ269+EZ277+EZ287+EZ298+EZ308+EZ316+EZ325+EZ335+EZ344+EZ353+EZ360+EZ373+EZ382</f>
        <v>108041.50284</v>
      </c>
      <c r="FA8" s="69">
        <f>EZ8/EY8*100</f>
        <v>23.729556842853174</v>
      </c>
      <c r="FB8" s="68">
        <f>FB11+FB15+FB24+FB38+FB50+FB55+FB73+FB79+FB96+FB101+FB113+FB122+FB135+FB146+FB157+FB170+FB183+FB197+FB201+FB213+FB222+FB229+FB242+FB255+FB269+FB277+FB287+FB298+FB308+FB316+FB325+FB335+FB344+FB353+FB360+FB373+FB382</f>
        <v>128886.83674</v>
      </c>
      <c r="FC8" s="68">
        <f>FC11+FC15+FC24+FC38+FC50+FC55+FC73+FC79+FC96+FC101+FC113+FC122+FC135+FC146+FC157+FC170+FC183+FC197+FC201+FC213+FC222+FC229+FC242+FC255+FC269+FC277+FC287+FC298+FC308+FC316+FC325+FC335+FC344+FC353+FC360+FC373+FC382</f>
        <v>38432.505810000002</v>
      </c>
      <c r="FD8" s="69">
        <f t="shared" ref="FD8" si="67">FC8/FB8*100</f>
        <v>29.818798243554447</v>
      </c>
      <c r="FE8" s="68">
        <f>FE11+FE15+FE24+FE38+FE50+FE55+FE73+FE79+FE96+FE101+FE113+FE122+FE135+FE146+FE157+FE170+FE183+FE197+FE201+FE213+FE222+FE229+FE242+FE255+FE269+FE277+FE287+FE298+FE308+FE316+FE325+FE335+FE344+FE353+FE360+FE373+FE382</f>
        <v>0</v>
      </c>
      <c r="FF8" s="68">
        <f>FF11+FF15+FF24+FF38+FF50+FF55+FF73+FF79+FF96+FF101+FF113+FF122+FF135+FF146+FF157+FF170+FF183+FF197+FF201+FF213+FF222+FF229+FF242+FF255+FF269+FF277+FF287+FF298+FF308+FF316+FF325+FF335+FF344+FF353+FF360+FF373+FF382</f>
        <v>0</v>
      </c>
      <c r="FG8" s="69"/>
      <c r="FH8" s="68">
        <f>FH11+FH15+FH24+FH38+FH50+FH55+FH73+FH79+FH96+FH101+FH113+FH122+FH135+FH146+FH157+FH170+FH183+FH197+FH201+FH213+FH222+FH229+FH242+FH255+FH269+FH277+FH287+FH298+FH308+FH316+FH325+FH335+FH344+FH353+FH360+FH373+FH382</f>
        <v>112500</v>
      </c>
      <c r="FI8" s="68">
        <f>FI11+FI15+FI24+FI38+FI50+FI55+FI73+FI79+FI96+FI101+FI113+FI122+FI135+FI146+FI157+FI170+FI183+FI197+FI201+FI213+FI222+FI229+FI242+FI255+FI269+FI277+FI287+FI298+FI308+FI316+FI325+FI335+FI344+FI353+FI360+FI373+FI382</f>
        <v>48674.879510000006</v>
      </c>
      <c r="FJ8" s="69">
        <f t="shared" ref="FJ8:FJ9" si="68">FI8/FH8*100</f>
        <v>43.266559564444449</v>
      </c>
      <c r="FK8" s="68">
        <f>FK11+FK15+FK24+FK38+FK50+FK55+FK73+FK79+FK96+FK101+FK113+FK122+FK135+FK146+FK157+FK170+FK183+FK197+FK201+FK213+FK222+FK229+FK242+FK255+FK269+FK277+FK287+FK298+FK308+FK316+FK325+FK335+FK344+FK353+FK360+FK373+FK382</f>
        <v>128001.00000000001</v>
      </c>
      <c r="FL8" s="68">
        <f>FL11+FL15+FL24+FL38+FL50+FL55+FL73+FL79+FL96+FL101+FL113+FL122+FL135+FL146+FL157+FL170+FL183+FL197+FL201+FL213+FL222+FL229+FL242+FL255+FL269+FL277+FL287+FL298+FL308+FL316+FL325+FL335+FL344+FL353+FL360+FL373+FL382</f>
        <v>34393.17196</v>
      </c>
      <c r="FM8" s="69">
        <f t="shared" ref="FM8:FM9" si="69">FL8/FK8*100</f>
        <v>26.869455676127529</v>
      </c>
      <c r="FN8" s="68">
        <f>FN11+FN15+FN24+FN38+FN50+FN55+FN73+FN79+FN96+FN101+FN113+FN122+FN135+FN146+FN157+FN170+FN183+FN197+FN201+FN213+FN222+FN229+FN242+FN255+FN269+FN277+FN287+FN298+FN308+FN316+FN325+FN335+FN344+FN353+FN360+FN373+FN382</f>
        <v>2188.9</v>
      </c>
      <c r="FO8" s="68">
        <f>FO11+FO15+FO24+FO38+FO50+FO55+FO73+FO79+FO96+FO101+FO113+FO122+FO135+FO146+FO157+FO170+FO183+FO197+FO201+FO213+FO222+FO229+FO242+FO255+FO269+FO277+FO287+FO298+FO308+FO316+FO325+FO335+FO344+FO353+FO360+FO373+FO382</f>
        <v>2056.7947100000001</v>
      </c>
      <c r="FP8" s="69">
        <f t="shared" ref="FP8:FP9" si="70">FO8/FN8*100</f>
        <v>93.964763579880312</v>
      </c>
      <c r="FQ8" s="68">
        <f>FQ11+FQ15+FQ24+FQ38+FQ50+FQ55+FQ73+FQ79+FQ96+FQ101+FQ113+FQ122+FQ135+FQ146+FQ157+FQ170+FQ183+FQ197+FQ201+FQ213+FQ222+FQ229+FQ242+FQ255+FQ269+FQ277+FQ287+FQ298+FQ308+FQ316+FQ325+FQ335+FQ344+FQ353+FQ360+FQ373+FQ382</f>
        <v>103847.1</v>
      </c>
      <c r="FR8" s="68">
        <f>FR11+FR15+FR24+FR38+FR50+FR55+FR73+FR79+FR96+FR101+FR113+FR122+FR135+FR146+FR157+FR170+FR183+FR197+FR201+FR213+FR222+FR229+FR242+FR255+FR269+FR277+FR287+FR298+FR308+FR316+FR325+FR335+FR344+FR353+FR360+FR373+FR382</f>
        <v>37492.743950000004</v>
      </c>
      <c r="FS8" s="69">
        <f t="shared" ref="FS8:FS9" si="71">FR8/FQ8*100</f>
        <v>36.103794858017217</v>
      </c>
      <c r="FT8" s="68">
        <f>FT11+FT15+FT24+FT38+FT50+FT55+FT73+FT79+FT96+FT101+FT113+FT122+FT135+FT146+FT157+FT170+FT183+FT197+FT201+FT213+FT222+FT229+FT242+FT255+FT269+FT277+FT287+FT298+FT308+FT316+FT325+FT335+FT344+FT353+FT360+FT373+FT382</f>
        <v>20324.400000000001</v>
      </c>
      <c r="FU8" s="68">
        <f>FU11+FU15+FU24+FU38+FU50+FU55+FU73+FU79+FU96+FU101+FU113+FU122+FU135+FU146+FU157+FU170+FU183+FU197+FU201+FU213+FU222+FU229+FU242+FU255+FU269+FU277+FU287+FU298+FU308+FU316+FU325+FU335+FU344+FU353+FU360+FU373+FU382</f>
        <v>7774.6344200000003</v>
      </c>
      <c r="FV8" s="69">
        <f t="shared" ref="FV8:FV9" si="72">FU8/FT8*100</f>
        <v>38.252713093621459</v>
      </c>
      <c r="FW8" s="68">
        <f>FW11+FW15+FW24+FW38+FW50+FW55+FW73+FW79+FW96+FW101+FW113+FW122+FW135+FW146+FW157+FW170+FW183+FW197+FW201+FW213+FW222+FW229+FW242+FW255+FW269+FW277+FW287+FW298+FW308+FW316+FW325+FW335+FW344+FW353+FW360+FW373+FW382</f>
        <v>15344.94382</v>
      </c>
      <c r="FX8" s="68">
        <f>FX11+FX15+FX24+FX38+FX50+FX55+FX73+FX79+FX96+FX101+FX113+FX122+FX135+FX146+FX157+FX170+FX183+FX197+FX201+FX213+FX222+FX229+FX242+FX255+FX269+FX277+FX287+FX298+FX308+FX316+FX325+FX335+FX344+FX353+FX360+FX373+FX382</f>
        <v>4603.48315</v>
      </c>
      <c r="FY8" s="69">
        <f t="shared" ref="FY8:FY10" si="73">FX8/FW8*100</f>
        <v>30.000000026067219</v>
      </c>
      <c r="FZ8" s="68">
        <f>FZ11+FZ15+FZ24+FZ38+FZ50+FZ55+FZ73+FZ79+FZ96+FZ101+FZ113+FZ122+FZ135+FZ146+FZ157+FZ170+FZ183+FZ197+FZ201+FZ213+FZ222+FZ229+FZ242+FZ255+FZ269+FZ277+FZ287+FZ298+FZ308+FZ316+FZ325+FZ335+FZ344+FZ353+FZ360+FZ373+FZ382</f>
        <v>0</v>
      </c>
      <c r="GA8" s="68">
        <f>GA11+GA15+GA24+GA38+GA50+GA55+GA73+GA79+GA96+GA101+GA113+GA122+GA135+GA146+GA157+GA170+GA183+GA197+GA201+GA213+GA222+GA229+GA242+GA255+GA269+GA277+GA287+GA298+GA308+GA316+GA325+GA335+GA344+GA353+GA360+GA373+GA382</f>
        <v>0</v>
      </c>
      <c r="GB8" s="69"/>
      <c r="GC8" s="68">
        <f>GC11+GC15+GC24+GC38+GC50+GC55+GC73+GC79+GC96+GC101+GC113+GC122+GC135+GC146+GC157+GC170+GC183+GC197+GC201+GC213+GC222+GC229+GC242+GC255+GC269+GC277+GC287+GC298+GC308+GC316+GC325+GC335+GC344+GC353+GC360+GC373+GC382</f>
        <v>0</v>
      </c>
      <c r="GD8" s="68">
        <f>GD11+GD15+GD24+GD38+GD50+GD55+GD73+GD79+GD96+GD101+GD113+GD122+GD135+GD146+GD157+GD170+GD183+GD197+GD201+GD213+GD222+GD229+GD242+GD255+GD269+GD277+GD287+GD298+GD308+GD316+GD325+GD335+GD344+GD353+GD360+GD373+GD382</f>
        <v>0</v>
      </c>
      <c r="GE8" s="69"/>
      <c r="GF8" s="68">
        <f>GF11+GF15+GF24+GF38+GF50+GF55+GF73+GF79+GF96+GF101+GF113+GF122+GF135+GF146+GF157+GF170+GF183+GF197+GF201+GF213+GF222+GF229+GF242+GF255+GF269+GF277+GF287+GF298+GF308+GF316+GF325+GF335+GF344+GF353+GF360+GF373+GF382</f>
        <v>0</v>
      </c>
      <c r="GG8" s="68">
        <f>GG11+GG15+GG24+GG38+GG50+GG55+GG73+GG79+GG96+GG101+GG113+GG122+GG135+GG146+GG157+GG170+GG183+GG197+GG201+GG213+GG222+GG229+GG242+GG255+GG269+GG277+GG287+GG298+GG308+GG316+GG325+GG335+GG344+GG353+GG360+GG373+GG382</f>
        <v>0</v>
      </c>
      <c r="GH8" s="69"/>
      <c r="GI8" s="68">
        <f>GI11+GI15+GI24+GI38+GI50+GI55+GI73+GI79+GI96+GI101+GI113+GI122+GI135+GI146+GI157+GI170+GI183+GI197+GI201+GI213+GI222+GI229+GI242+GI255+GI269+GI277+GI287+GI298+GI308+GI316+GI325+GI335+GI344+GI353+GI360+GI373+GI382</f>
        <v>0</v>
      </c>
      <c r="GJ8" s="68">
        <f>GJ11+GJ15+GJ24+GJ38+GJ50+GJ55+GJ73+GJ79+GJ96+GJ101+GJ113+GJ122+GJ135+GJ146+GJ157+GJ170+GJ183+GJ197+GJ201+GJ213+GJ222+GJ229+GJ242+GJ255+GJ269+GJ277+GJ287+GJ298+GJ308+GJ316+GJ325+GJ335+GJ344+GJ353+GJ360+GJ373+GJ382</f>
        <v>0</v>
      </c>
      <c r="GK8" s="69"/>
      <c r="GL8" s="68">
        <f>GL11+GL15+GL24+GL38+GL50+GL55+GL73+GL79+GL96+GL101+GL113+GL122+GL135+GL146+GL157+GL170+GL183+GL197+GL201+GL213+GL222+GL229+GL242+GL255+GL269+GL277+GL287+GL298+GL308+GL316+GL325+GL335+GL344+GL353+GL360+GL373+GL382</f>
        <v>0</v>
      </c>
      <c r="GM8" s="68">
        <f>GM11+GM15+GM24+GM38+GM50+GM55+GM73+GM79+GM96+GM101+GM113+GM122+GM135+GM146+GM157+GM170+GM183+GM197+GM201+GM213+GM222+GM229+GM242+GM255+GM269+GM277+GM287+GM298+GM308+GM316+GM325+GM335+GM344+GM353+GM360+GM373+GM382</f>
        <v>0</v>
      </c>
      <c r="GN8" s="69"/>
      <c r="GO8" s="68">
        <f>GO11+GO15+GO24+GO38+GO50+GO55+GO73+GO79+GO96+GO101+GO113+GO122+GO135+GO146+GO157+GO170+GO183+GO197+GO201+GO213+GO222+GO229+GO242+GO255+GO269+GO277+GO287+GO298+GO308+GO316+GO325+GO335+GO344+GO353+GO360+GO373+GO382</f>
        <v>2854.3877599999996</v>
      </c>
      <c r="GP8" s="68">
        <f>GP11+GP15+GP24+GP38+GP50+GP55+GP73+GP79+GP96+GP101+GP113+GP122+GP135+GP146+GP157+GP170+GP183+GP197+GP201+GP213+GP222+GP229+GP242+GP255+GP269+GP277+GP287+GP298+GP308+GP316+GP325+GP335+GP344+GP353+GP360+GP373+GP382</f>
        <v>0</v>
      </c>
      <c r="GQ8" s="69">
        <f t="shared" ref="GQ8:GQ9" si="74">GP8/GO8*100</f>
        <v>0</v>
      </c>
      <c r="GR8" s="68">
        <f t="shared" ref="GR8:GS8" si="75">GR11+GR15+GR24+GR38+GR50+GR55+GR73+GR79+GR96+GR101+GR113+GR122+GR135+GR146+GR157+GR170+GR183+GR197+GR201+GR213+GR222+GR229+GR242+GR255+GR269+GR277+GR287+GR298+GR308+GR316+GR325+GR335+GR344+GR353+GR360+GR373+GR382</f>
        <v>100000</v>
      </c>
      <c r="GS8" s="68">
        <f t="shared" si="75"/>
        <v>0</v>
      </c>
      <c r="GT8" s="69">
        <f t="shared" ref="GT8:GT10" si="76">GS8/GR8*100</f>
        <v>0</v>
      </c>
    </row>
    <row r="9" spans="1:202" s="19" customFormat="1" ht="31.5" x14ac:dyDescent="0.25">
      <c r="A9" s="24" t="s">
        <v>208</v>
      </c>
      <c r="B9" s="69">
        <f t="shared" ref="B9:C11" si="77">E9+H9+K9+N9+Q9+T9+W9+Z9+AC9+AF9+AI9+AL9+AO9+AR9+AU9+AX9+BA9+BD9+BG9+BJ9+BM9+BP9+BS9+BV9+BY9+CB9+CE9+CH9+CK9+CN9+CQ9+CT9+CW9+CZ9+DC9+DF9+DI9+DL9+DO9+DR9+DU9+DX9+EA9+ED9+EG9+EJ9+EM9+EP9+ES9+EV9+EY9+FB9+FE9+FH9+FK9+FN9+FQ9+FT9+FW9+FZ9+GC9+GF9+GI9+GL9+GO9+GR9</f>
        <v>8882589.8949100003</v>
      </c>
      <c r="C9" s="69">
        <f t="shared" ref="C9:C10" si="78">F9+I9+L9+O9+R9+U9+X9+AA9+AD9+AG9+AJ9+AM9+AP9+AS9+AV9+AY9+BB9+BE9+BH9+BK9+BN9+BQ9+BT9+BW9+BZ9+CC9+CF9+CI9+CL9+CO9+CR9+CU9+CX9+DA9+DD9+DG9+DJ9+DM9+DP9+DS9+DV9+DY9+EB9+EE9+EH9+EK9+EN9+EQ9+ET9+EW9+EZ9+FC9+FF9+FI9+FL9+FO9+FR9+FU9+FX9+GA9+GD9+GG9+GJ9+GM9+GP9+GS9</f>
        <v>3298897.3393600001</v>
      </c>
      <c r="D9" s="69">
        <f t="shared" si="0"/>
        <v>37.138913069153077</v>
      </c>
      <c r="E9" s="68">
        <f t="shared" si="1"/>
        <v>14481.900000000001</v>
      </c>
      <c r="F9" s="68">
        <f t="shared" si="1"/>
        <v>10041.816949999999</v>
      </c>
      <c r="G9" s="69">
        <f t="shared" si="2"/>
        <v>69.340466030009864</v>
      </c>
      <c r="H9" s="68">
        <f t="shared" si="3"/>
        <v>8960.0000000000018</v>
      </c>
      <c r="I9" s="68">
        <f t="shared" si="3"/>
        <v>1216.94022</v>
      </c>
      <c r="J9" s="68">
        <f>I9/H9*100</f>
        <v>13.581922098214283</v>
      </c>
      <c r="K9" s="68">
        <f>K12+K16+K25+K39+K51+K56+K74+K80+K97+K102+K114+K123+K136+K147+K158+K171+K184+K198+K202+K214+K223+K230+K243+K256+K270+K278+K288+K299+K309+K317+K326+K336+K345+K354+K361+K374+K383</f>
        <v>0</v>
      </c>
      <c r="L9" s="68">
        <f>L12+L16+L25+L39+L51+L56+L74+L80+L97+L102+L114+L123+L136+L147+L158+L171+L184+L198+L202+L214+L223+L230+L243+L256+L270+L278+L288+L299+L309+L317+L326+L336+L345+L354+L361+L374+L383</f>
        <v>0</v>
      </c>
      <c r="M9" s="68"/>
      <c r="N9" s="68">
        <f t="shared" si="4"/>
        <v>70080.7</v>
      </c>
      <c r="O9" s="68">
        <f t="shared" si="4"/>
        <v>60302.041189999996</v>
      </c>
      <c r="P9" s="68">
        <f>O9/N9*100</f>
        <v>86.046573721438278</v>
      </c>
      <c r="Q9" s="68">
        <f>Q12+Q16+Q25+Q39+Q51+Q56+Q74+Q80+Q97+Q102+Q114+Q123+Q136+Q147+Q158+Q171+Q184+Q198+Q202+Q214+Q223+Q230+Q243+Q256+Q270+Q278+Q288+Q299+Q309+Q317+Q326+Q336+Q345+Q354+Q361+Q374+Q383</f>
        <v>0</v>
      </c>
      <c r="R9" s="68">
        <f>R12+R16+R25+R39+R51+R56+R74+R80+R97+R102+R114+R123+R136+R147+R158+R171+R184+R198+R202+R214+R223+R230+R243+R256+R270+R278+R288+R299+R309+R317+R326+R336+R345+R354+R361+R374+R383</f>
        <v>0</v>
      </c>
      <c r="S9" s="68"/>
      <c r="T9" s="68">
        <f>T12+T16+T25+T39+T51+T56+T74+T80+T97+T102+T114+T123+T136+T147+T158+T171+T184+T198+T202+T214+T223+T230+T243+T256+T270+T278+T288+T299+T309+T317+T326+T336+T345+T354+T361+T374+T383</f>
        <v>56998.336000000003</v>
      </c>
      <c r="U9" s="68">
        <f>U12+U16+U25+U39+U51+U56+U74+U80+U97+U102+U114+U123+U136+U147+U158+U171+U184+U198+U202+U214+U223+U230+U243+U256+U270+U278+U288+U299+U309+U317+U326+U336+U345+U354+U361+U374+U383</f>
        <v>0</v>
      </c>
      <c r="V9" s="68"/>
      <c r="W9" s="68">
        <f t="shared" si="5"/>
        <v>53465.005500000007</v>
      </c>
      <c r="X9" s="68">
        <f t="shared" si="5"/>
        <v>52625.196209999995</v>
      </c>
      <c r="Y9" s="68">
        <f>X9/W9*100</f>
        <v>98.429235567926739</v>
      </c>
      <c r="Z9" s="68">
        <f>Z12+Z16+Z25+Z39+Z51+Z56+Z74+Z80+Z97+Z102+Z114+Z123+Z136+Z147+Z158+Z171+Z184+Z198+Z202+Z214+Z223+Z230+Z243+Z256+Z270+Z278+Z288+Z299+Z309+Z317+Z326+Z336+Z345+Z354+Z361+Z374+Z383</f>
        <v>0</v>
      </c>
      <c r="AA9" s="68">
        <f>AA12+AA16+AA25+AA39+AA51+AA56+AA74+AA80+AA97+AA102+AA114+AA123+AA136+AA147+AA158+AA171+AA184+AA198+AA202+AA214+AA223+AA230+AA243+AA256+AA270+AA278+AA288+AA299+AA309+AA317+AA326+AA336+AA345+AA354+AA361+AA374+AA383</f>
        <v>0</v>
      </c>
      <c r="AB9" s="68"/>
      <c r="AC9" s="68">
        <f t="shared" si="6"/>
        <v>4600</v>
      </c>
      <c r="AD9" s="68">
        <f t="shared" si="6"/>
        <v>4600</v>
      </c>
      <c r="AE9" s="69">
        <f t="shared" si="7"/>
        <v>100</v>
      </c>
      <c r="AF9" s="68">
        <f t="shared" si="8"/>
        <v>36796.741580000002</v>
      </c>
      <c r="AG9" s="68">
        <f t="shared" si="8"/>
        <v>20814.799190000002</v>
      </c>
      <c r="AH9" s="69">
        <f t="shared" si="9"/>
        <v>56.566962987052619</v>
      </c>
      <c r="AI9" s="68">
        <f t="shared" si="10"/>
        <v>2040.8163299999999</v>
      </c>
      <c r="AJ9" s="68">
        <f t="shared" si="10"/>
        <v>2040.8163299999999</v>
      </c>
      <c r="AK9" s="69">
        <f t="shared" si="11"/>
        <v>100</v>
      </c>
      <c r="AL9" s="68">
        <f>AL12+AL16+AL25+AL39+AL51+AL56+AL74+AL80+AL97+AL102+AL114+AL123+AL136+AL147+AL158+AL171+AL184+AL198+AL202+AL214+AL223+AL230+AL243+AL256+AL270+AL278+AL288+AL299+AL309+AL317+AL326+AL336+AL345+AL354+AL361+AL374+AL383</f>
        <v>816.32654000000002</v>
      </c>
      <c r="AM9" s="68">
        <f>AM12+AM16+AM25+AM39+AM51+AM56+AM74+AM80+AM97+AM102+AM114+AM123+AM136+AM147+AM158+AM171+AM184+AM198+AM202+AM214+AM223+AM230+AM243+AM256+AM270+AM278+AM288+AM299+AM309+AM317+AM326+AM336+AM345+AM354+AM361+AM374+AM383</f>
        <v>816.32654000000002</v>
      </c>
      <c r="AN9" s="69">
        <f t="shared" si="12"/>
        <v>100</v>
      </c>
      <c r="AO9" s="68">
        <f t="shared" si="13"/>
        <v>6149.4333700000007</v>
      </c>
      <c r="AP9" s="68">
        <f t="shared" si="13"/>
        <v>6149.4333700000007</v>
      </c>
      <c r="AQ9" s="69">
        <f t="shared" si="14"/>
        <v>100</v>
      </c>
      <c r="AR9" s="68">
        <f t="shared" si="15"/>
        <v>0</v>
      </c>
      <c r="AS9" s="68">
        <f t="shared" si="15"/>
        <v>0</v>
      </c>
      <c r="AT9" s="69"/>
      <c r="AU9" s="68">
        <f t="shared" si="16"/>
        <v>5775</v>
      </c>
      <c r="AV9" s="68">
        <f t="shared" si="16"/>
        <v>2887.5</v>
      </c>
      <c r="AW9" s="68">
        <f>AV9/AU9*100</f>
        <v>50</v>
      </c>
      <c r="AX9" s="68">
        <f>AX12+AX16+AX25+AX39+AX51+AX56+AX74+AX80+AX97+AX102+AX114+AX123+AX136+AX147+AX158+AX171+AX184+AX198+AX202+AX214+AX223+AX230+AX243+AX256+AX270+AX278+AX288+AX299+AX309+AX317+AX326+AX336+AX345+AX354+AX361+AX374+AX383</f>
        <v>0</v>
      </c>
      <c r="AY9" s="68">
        <f>AY12+AY16+AY25+AY39+AY51+AY56+AY74+AY80+AY97+AY102+AY114+AY123+AY136+AY147+AY158+AY171+AY184+AY198+AY202+AY214+AY223+AY230+AY243+AY256+AY270+AY278+AY288+AY299+AY309+AY317+AY326+AY336+AY345+AY354+AY361+AY374+AY383</f>
        <v>0</v>
      </c>
      <c r="AZ9" s="68"/>
      <c r="BA9" s="68">
        <f t="shared" si="17"/>
        <v>0</v>
      </c>
      <c r="BB9" s="68">
        <f t="shared" si="17"/>
        <v>0</v>
      </c>
      <c r="BC9" s="69"/>
      <c r="BD9" s="68">
        <f>BD12+BD16+BD25+BD39+BD51+BD56+BD74+BD80+BD97+BD102+BD114+BD123+BD136+BD147+BD158+BD171+BD184+BD198+BD202+BD214+BD223+BD230+BD243+BD256+BD270+BD278+BD288+BD299+BD309+BD317+BD326+BD336+BD345+BD354+BD361+BD374+BD383</f>
        <v>1335888.4999999998</v>
      </c>
      <c r="BE9" s="68">
        <f>BE12+BE16+BE25+BE39+BE51+BE56+BE74+BE80+BE97+BE102+BE114+BE123+BE136+BE147+BE158+BE171+BE184+BE198+BE202+BE214+BE223+BE230+BE243+BE256+BE270+BE278+BE288+BE299+BE309+BE317+BE326+BE336+BE345+BE354+BE361+BE374+BE383</f>
        <v>485805.14184000005</v>
      </c>
      <c r="BF9" s="69">
        <f t="shared" si="20"/>
        <v>36.365695328614642</v>
      </c>
      <c r="BG9" s="68">
        <f t="shared" si="21"/>
        <v>182559.43821000002</v>
      </c>
      <c r="BH9" s="68">
        <f t="shared" si="21"/>
        <v>74571.613740000001</v>
      </c>
      <c r="BI9" s="69">
        <f t="shared" si="22"/>
        <v>40.847854524080809</v>
      </c>
      <c r="BJ9" s="68">
        <f t="shared" si="23"/>
        <v>0</v>
      </c>
      <c r="BK9" s="68">
        <f t="shared" si="23"/>
        <v>0</v>
      </c>
      <c r="BL9" s="69"/>
      <c r="BM9" s="68">
        <f t="shared" si="25"/>
        <v>175299.39999999997</v>
      </c>
      <c r="BN9" s="68">
        <f t="shared" si="25"/>
        <v>86819.408550000022</v>
      </c>
      <c r="BO9" s="69">
        <f t="shared" si="26"/>
        <v>49.526358076525099</v>
      </c>
      <c r="BP9" s="68">
        <f>BP12+BP16+BP25+BP39+BP51+BP56+BP74+BP80+BP97+BP102+BP114+BP123+BP136+BP147+BP158+BP171+BP184+BP198+BP202+BP214+BP223+BP230+BP243+BP256+BP270+BP278+BP288+BP299+BP309+BP317+BP326+BP336+BP345+BP354+BP361+BP374+BP383</f>
        <v>29120</v>
      </c>
      <c r="BQ9" s="68">
        <f>BQ12+BQ16+BQ25+BQ39+BQ51+BQ56+BQ74+BQ80+BQ97+BQ102+BQ114+BQ123+BQ136+BQ147+BQ158+BQ171+BQ184+BQ198+BQ202+BQ214+BQ223+BQ230+BQ243+BQ256+BQ270+BQ278+BQ288+BQ299+BQ309+BQ317+BQ326+BQ336+BQ345+BQ354+BQ361+BQ374+BQ383</f>
        <v>4020.7558500000005</v>
      </c>
      <c r="BR9" s="69">
        <f t="shared" si="27"/>
        <v>13.80754069368132</v>
      </c>
      <c r="BS9" s="68">
        <f t="shared" si="28"/>
        <v>504237.29564999999</v>
      </c>
      <c r="BT9" s="68">
        <f t="shared" si="28"/>
        <v>133009.54198000001</v>
      </c>
      <c r="BU9" s="69">
        <f t="shared" si="29"/>
        <v>26.378362554190016</v>
      </c>
      <c r="BV9" s="68">
        <f t="shared" si="30"/>
        <v>0</v>
      </c>
      <c r="BW9" s="68">
        <f t="shared" si="30"/>
        <v>0</v>
      </c>
      <c r="BX9" s="69"/>
      <c r="BY9" s="68">
        <f>BY12+BY16+BY25+BY39+BY51+BY56+BY74+BY80+BY97+BY102+BY114+BY123+BY136+BY147+BY158+BY171+BY184+BY198+BY202+BY214+BY223+BY230+BY243+BY256+BY270+BY278+BY288+BY299+BY309+BY317+BY326+BY336+BY345+BY354+BY361+BY374+BY383</f>
        <v>0</v>
      </c>
      <c r="BZ9" s="68">
        <f>BZ12+BZ16+BZ25+BZ39+BZ51+BZ56+BZ74+BZ80+BZ97+BZ102+BZ114+BZ123+BZ136+BZ147+BZ158+BZ171+BZ184+BZ198+BZ202+BZ214+BZ223+BZ230+BZ243+BZ256+BZ270+BZ278+BZ288+BZ299+BZ309+BZ317+BZ326+BZ336+BZ345+BZ354+BZ361+BZ374+BZ383</f>
        <v>0</v>
      </c>
      <c r="CA9" s="68"/>
      <c r="CB9" s="68">
        <f t="shared" si="32"/>
        <v>0</v>
      </c>
      <c r="CC9" s="68">
        <f t="shared" si="32"/>
        <v>0</v>
      </c>
      <c r="CD9" s="68"/>
      <c r="CE9" s="68">
        <f t="shared" si="33"/>
        <v>0</v>
      </c>
      <c r="CF9" s="68">
        <f t="shared" si="33"/>
        <v>0</v>
      </c>
      <c r="CG9" s="69"/>
      <c r="CH9" s="68">
        <f t="shared" si="35"/>
        <v>0</v>
      </c>
      <c r="CI9" s="68">
        <f t="shared" si="35"/>
        <v>0</v>
      </c>
      <c r="CJ9" s="69"/>
      <c r="CK9" s="68">
        <f t="shared" si="37"/>
        <v>0</v>
      </c>
      <c r="CL9" s="68">
        <f t="shared" si="37"/>
        <v>0</v>
      </c>
      <c r="CM9" s="69"/>
      <c r="CN9" s="68">
        <f t="shared" si="39"/>
        <v>9570.6999999999989</v>
      </c>
      <c r="CO9" s="68">
        <f t="shared" si="39"/>
        <v>797.71499999999992</v>
      </c>
      <c r="CP9" s="68">
        <f t="shared" ref="CP9" si="79">CO9/CN9*100</f>
        <v>8.3349702738566656</v>
      </c>
      <c r="CQ9" s="68">
        <f t="shared" si="40"/>
        <v>25129.8</v>
      </c>
      <c r="CR9" s="68">
        <f t="shared" si="40"/>
        <v>8034.8471100000006</v>
      </c>
      <c r="CS9" s="68">
        <f>CR9/CQ9*100</f>
        <v>31.973382637346898</v>
      </c>
      <c r="CT9" s="68">
        <f>CT12+CT16+CT25+CT39+CT51+CT56+CT74+CT80+CT97+CT102+CT114+CT123+CT136+CT147+CT158+CT171+CT184+CT198+CT202+CT214+CT223+CT230+CT243+CT256+CT270+CT278+CT288+CT299+CT309+CT317+CT326+CT336+CT345+CT354+CT361+CT374+CT383</f>
        <v>8691.2999999999993</v>
      </c>
      <c r="CU9" s="68">
        <f>CU12+CU16+CU25+CU39+CU51+CU56+CU74+CU80+CU97+CU102+CU114+CU123+CU136+CU147+CU158+CU171+CU184+CU198+CU202+CU214+CU223+CU230+CU243+CU256+CU270+CU278+CU288+CU299+CU309+CU317+CU326+CU336+CU345+CU354+CU361+CU374+CU383</f>
        <v>1127.1411600000001</v>
      </c>
      <c r="CV9" s="68">
        <f>CU9/CT9*100</f>
        <v>12.968614131372755</v>
      </c>
      <c r="CW9" s="68">
        <f t="shared" si="41"/>
        <v>657156.60000000009</v>
      </c>
      <c r="CX9" s="68">
        <f t="shared" si="41"/>
        <v>310085.13350999996</v>
      </c>
      <c r="CY9" s="69">
        <f t="shared" si="42"/>
        <v>47.185881342437995</v>
      </c>
      <c r="CZ9" s="68">
        <f t="shared" si="43"/>
        <v>0</v>
      </c>
      <c r="DA9" s="68">
        <f t="shared" si="43"/>
        <v>0</v>
      </c>
      <c r="DB9" s="68"/>
      <c r="DC9" s="68">
        <f t="shared" si="44"/>
        <v>257744.49999999994</v>
      </c>
      <c r="DD9" s="68">
        <f t="shared" si="44"/>
        <v>95051.900590000005</v>
      </c>
      <c r="DE9" s="69">
        <f t="shared" si="45"/>
        <v>36.878342928753099</v>
      </c>
      <c r="DF9" s="68">
        <f>DF12+DF16+DF25+DF39+DF51+DF56+DF74+DF80+DF97+DF102+DF114+DF123+DF136+DF147+DF158+DF171+DF184+DF198+DF202+DF214+DF223+DF230+DF243+DF256+DF270+DF278+DF288+DF299+DF309+DF317+DF326+DF336+DF345+DF354+DF361+DF374+DF383</f>
        <v>44881.999999999985</v>
      </c>
      <c r="DG9" s="68">
        <f>DG12+DG16+DG25+DG39+DG51+DG56+DG74+DG80+DG97+DG102+DG114+DG123+DG136+DG147+DG158+DG171+DG184+DG198+DG202+DG214+DG223+DG230+DG243+DG256+DG270+DG278+DG288+DG299+DG309+DG317+DG326+DG336+DG345+DG354+DG361+DG374+DG383</f>
        <v>5382.7349999999997</v>
      </c>
      <c r="DH9" s="69">
        <f t="shared" si="46"/>
        <v>11.993081859097192</v>
      </c>
      <c r="DI9" s="68">
        <f t="shared" si="47"/>
        <v>147378.42800000001</v>
      </c>
      <c r="DJ9" s="68">
        <f t="shared" si="47"/>
        <v>74115.054669999983</v>
      </c>
      <c r="DK9" s="69">
        <f t="shared" si="48"/>
        <v>50.288943691270724</v>
      </c>
      <c r="DL9" s="68">
        <f t="shared" si="49"/>
        <v>220352.43898999997</v>
      </c>
      <c r="DM9" s="68">
        <f t="shared" si="49"/>
        <v>96055.340940000009</v>
      </c>
      <c r="DN9" s="69">
        <f t="shared" si="50"/>
        <v>43.591684929958589</v>
      </c>
      <c r="DO9" s="68">
        <f>DO12+DO16+DO25+DO39+DO51+DO56+DO74+DO80+DO97+DO102+DO114+DO123+DO136+DO147+DO158+DO171+DO184+DO198+DO202+DO214+DO223+DO230+DO243+DO256+DO270+DO278+DO288+DO299+DO309+DO317+DO326+DO336+DO345+DO354+DO361+DO374+DO383</f>
        <v>12596.4</v>
      </c>
      <c r="DP9" s="68">
        <f>DP12+DP16+DP25+DP39+DP51+DP56+DP74+DP80+DP97+DP102+DP114+DP123+DP136+DP147+DP158+DP171+DP184+DP198+DP202+DP214+DP223+DP230+DP243+DP256+DP270+DP278+DP288+DP299+DP309+DP317+DP326+DP336+DP345+DP354+DP361+DP374+DP383</f>
        <v>5060</v>
      </c>
      <c r="DQ9" s="69">
        <f t="shared" si="51"/>
        <v>40.170207360833253</v>
      </c>
      <c r="DR9" s="68">
        <f t="shared" si="52"/>
        <v>9535.1</v>
      </c>
      <c r="DS9" s="68">
        <f t="shared" si="52"/>
        <v>4767.55</v>
      </c>
      <c r="DT9" s="69">
        <f t="shared" si="53"/>
        <v>50</v>
      </c>
      <c r="DU9" s="68">
        <f t="shared" si="54"/>
        <v>10932.95918</v>
      </c>
      <c r="DV9" s="68">
        <f t="shared" si="54"/>
        <v>10932.95918</v>
      </c>
      <c r="DW9" s="69">
        <f t="shared" si="55"/>
        <v>100</v>
      </c>
      <c r="DX9" s="68">
        <f t="shared" si="56"/>
        <v>0</v>
      </c>
      <c r="DY9" s="68">
        <f t="shared" si="56"/>
        <v>0</v>
      </c>
      <c r="DZ9" s="69"/>
      <c r="EA9" s="68">
        <f t="shared" si="57"/>
        <v>7630.4000000000005</v>
      </c>
      <c r="EB9" s="68">
        <f t="shared" si="57"/>
        <v>0</v>
      </c>
      <c r="EC9" s="69">
        <f t="shared" si="58"/>
        <v>0</v>
      </c>
      <c r="ED9" s="68">
        <f>ED12+ED16+ED25+ED39+ED51+ED56+ED74+ED80+ED97+ED102+ED114+ED123+ED136+ED147+ED158+ED171+ED184+ED198+ED202+ED214+ED223+ED230+ED243+ED256+ED270+ED278+ED288+ED299+ED309+ED317+ED326+ED336+ED345+ED354+ED361+ED374+ED383</f>
        <v>1607.9920099999999</v>
      </c>
      <c r="EE9" s="68">
        <f>EE12+EE16+EE25+EE39+EE51+EE56+EE74+EE80+EE97+EE102+EE114+EE123+EE136+EE147+EE158+EE171+EE184+EE198+EE202+EE214+EE223+EE230+EE243+EE256+EE270+EE278+EE288+EE299+EE309+EE317+EE326+EE336+EE345+EE354+EE361+EE374+EE383</f>
        <v>1120.58692</v>
      </c>
      <c r="EF9" s="69">
        <f t="shared" si="60"/>
        <v>69.688587569536494</v>
      </c>
      <c r="EG9" s="68">
        <f>EG12+EG16+EG25+EG39+EG51+EG56+EG74+EG80+EG97+EG102+EG114+EG123+EG136+EG147+EG158+EG171+EG184+EG198+EG202+EG214+EG223+EG230+EG243+EG256+EG270+EG278+EG288+EG299+EG309+EG317+EG326+EG336+EG345+EG354+EG361+EG374+EG383</f>
        <v>0</v>
      </c>
      <c r="EH9" s="68">
        <f>EH12+EH16+EH25+EH39+EH51+EH56+EH74+EH80+EH97+EH102+EH114+EH123+EH136+EH147+EH158+EH171+EH184+EH198+EH202+EH214+EH223+EH230+EH243+EH256+EH270+EH278+EH288+EH299+EH309+EH317+EH326+EH336+EH345+EH354+EH361+EH374+EH383</f>
        <v>0</v>
      </c>
      <c r="EI9" s="69"/>
      <c r="EJ9" s="68">
        <f>EJ12+EJ16+EJ25+EJ39+EJ51+EJ56+EJ74+EJ80+EJ97+EJ102+EJ114+EJ123+EJ136+EJ147+EJ158+EJ171+EJ184+EJ198+EJ202+EJ214+EJ223+EJ230+EJ243+EJ256+EJ270+EJ278+EJ288+EJ299+EJ309+EJ317+EJ326+EJ336+EJ345+EJ354+EJ361+EJ374+EJ383</f>
        <v>335710.78657</v>
      </c>
      <c r="EK9" s="68">
        <f>EK12+EK16+EK25+EK39+EK51+EK56+EK74+EK80+EK97+EK102+EK114+EK123+EK136+EK147+EK158+EK171+EK184+EK198+EK202+EK214+EK223+EK230+EK243+EK256+EK270+EK278+EK288+EK299+EK309+EK317+EK326+EK336+EK345+EK354+EK361+EK374+EK383</f>
        <v>107223.62065</v>
      </c>
      <c r="EL9" s="69">
        <f t="shared" si="62"/>
        <v>31.93928373452561</v>
      </c>
      <c r="EM9" s="68">
        <f>EM12+EM16+EM25+EM39+EM51+EM56+EM74+EM80+EM97+EM102+EM114+EM123+EM136+EM147+EM158+EM171+EM184+EM198+EM202+EM214+EM223+EM230+EM243+EM256+EM270+EM278+EM288+EM299+EM309+EM317+EM326+EM336+EM345+EM354+EM361+EM374+EM383</f>
        <v>29612.6</v>
      </c>
      <c r="EN9" s="68">
        <f>EN12+EN16+EN25+EN39+EN51+EN56+EN74+EN80+EN97+EN102+EN114+EN123+EN136+EN147+EN158+EN171+EN184+EN198+EN202+EN214+EN223+EN230+EN243+EN256+EN270+EN278+EN288+EN299+EN309+EN317+EN326+EN336+EN345+EN354+EN361+EN374+EN383</f>
        <v>10440.04882</v>
      </c>
      <c r="EO9" s="69">
        <f t="shared" si="63"/>
        <v>35.255427824642219</v>
      </c>
      <c r="EP9" s="68">
        <f>EP12+EP16+EP25+EP39+EP51+EP56+EP74+EP80+EP97+EP102+EP114+EP123+EP136+EP147+EP158+EP171+EP184+EP198+EP202+EP214+EP223+EP230+EP243+EP256+EP270+EP278+EP288+EP299+EP309+EP317+EP326+EP336+EP345+EP354+EP361+EP374+EP383</f>
        <v>3027040.7337700003</v>
      </c>
      <c r="EQ9" s="68">
        <f>EQ12+EQ16+EQ25+EQ39+EQ51+EQ56+EQ74+EQ80+EQ97+EQ102+EQ114+EQ123+EQ136+EQ147+EQ158+EQ171+EQ184+EQ198+EQ202+EQ214+EQ223+EQ230+EQ243+EQ256+EQ270+EQ278+EQ288+EQ299+EQ309+EQ317+EQ326+EQ336+EQ345+EQ354+EQ361+EQ374+EQ383</f>
        <v>959770.58822999999</v>
      </c>
      <c r="ER9" s="69">
        <f t="shared" si="64"/>
        <v>31.706563361460365</v>
      </c>
      <c r="ES9" s="68">
        <f>ES12+ES16+ES25+ES39+ES51+ES56+ES74+ES80+ES97+ES102+ES114+ES123+ES136+ES147+ES158+ES171+ES184+ES198+ES202+ES214+ES223+ES230+ES243+ES256+ES270+ES278+ES288+ES299+ES309+ES317+ES326+ES336+ES345+ES354+ES361+ES374+ES383</f>
        <v>1220032.4754499998</v>
      </c>
      <c r="ET9" s="68">
        <f>ET12+ET16+ET25+ET39+ET51+ET56+ET74+ET80+ET97+ET102+ET114+ET123+ET136+ET147+ET158+ET171+ET184+ET198+ET202+ET214+ET223+ET230+ET243+ET256+ET270+ET278+ET288+ET299+ET309+ET317+ET326+ET336+ET345+ET354+ET361+ET374+ET383</f>
        <v>532818.56107000005</v>
      </c>
      <c r="EU9" s="69">
        <f t="shared" si="65"/>
        <v>43.672490019044282</v>
      </c>
      <c r="EV9" s="68">
        <f>EV12+EV16+EV25+EV39+EV51+EV56+EV74+EV80+EV97+EV102+EV114+EV123+EV136+EV147+EV158+EV171+EV184+EV198+EV202+EV214+EV223+EV230+EV243+EV256+EV270+EV278+EV288+EV299+EV309+EV317+EV326+EV336+EV345+EV354+EV361+EV374+EV383</f>
        <v>0</v>
      </c>
      <c r="EW9" s="68">
        <f>EW12+EW16+EW25+EW39+EW51+EW56+EW74+EW80+EW97+EW102+EW114+EW123+EW136+EW147+EW158+EW171+EW184+EW198+EW202+EW214+EW223+EW230+EW243+EW256+EW270+EW278+EW288+EW299+EW309+EW317+EW326+EW336+EW345+EW354+EW361+EW374+EW383</f>
        <v>0</v>
      </c>
      <c r="EX9" s="69"/>
      <c r="EY9" s="68">
        <f>EY12+EY16+EY25+EY39+EY51+EY56+EY74+EY80+EY97+EY102+EY114+EY123+EY136+EY147+EY158+EY171+EY184+EY198+EY202+EY214+EY223+EY230+EY243+EY256+EY270+EY278+EY288+EY299+EY309+EY317+EY326+EY336+EY345+EY354+EY361+EY374+EY383</f>
        <v>0</v>
      </c>
      <c r="EZ9" s="68">
        <f>EZ12+EZ16+EZ25+EZ39+EZ51+EZ56+EZ74+EZ80+EZ97+EZ102+EZ114+EZ123+EZ136+EZ147+EZ158+EZ171+EZ184+EZ198+EZ202+EZ214+EZ223+EZ230+EZ243+EZ256+EZ270+EZ278+EZ288+EZ299+EZ309+EZ317+EZ326+EZ336+EZ345+EZ354+EZ361+EZ374+EZ383</f>
        <v>0</v>
      </c>
      <c r="FA9" s="69"/>
      <c r="FB9" s="68">
        <f>FB12+FB16+FB25+FB39+FB51+FB56+FB74+FB80+FB97+FB102+FB114+FB123+FB136+FB147+FB158+FB171+FB184+FB198+FB202+FB214+FB223+FB230+FB243+FB256+FB270+FB278+FB288+FB299+FB309+FB317+FB326+FB336+FB345+FB354+FB361+FB374+FB383</f>
        <v>0</v>
      </c>
      <c r="FC9" s="68">
        <f>FC12+FC16+FC25+FC39+FC51+FC56+FC74+FC80+FC97+FC102+FC114+FC123+FC136+FC147+FC158+FC171+FC184+FC198+FC202+FC214+FC223+FC230+FC243+FC256+FC270+FC278+FC288+FC299+FC309+FC317+FC326+FC336+FC345+FC354+FC361+FC374+FC383</f>
        <v>0</v>
      </c>
      <c r="FD9" s="69"/>
      <c r="FE9" s="68">
        <f>FE12+FE16+FE25+FE39+FE51+FE56+FE74+FE80+FE97+FE102+FE114+FE123+FE136+FE147+FE158+FE171+FE184+FE198+FE202+FE214+FE223+FE230+FE243+FE256+FE270+FE278+FE288+FE299+FE309+FE317+FE326+FE336+FE345+FE354+FE361+FE374+FE383</f>
        <v>0</v>
      </c>
      <c r="FF9" s="68">
        <f>FF12+FF16+FF25+FF39+FF51+FF56+FF74+FF80+FF97+FF102+FF114+FF123+FF136+FF147+FF158+FF171+FF184+FF198+FF202+FF214+FF223+FF230+FF243+FF256+FF270+FF278+FF288+FF299+FF309+FF317+FF326+FF336+FF345+FF354+FF361+FF374+FF383</f>
        <v>0</v>
      </c>
      <c r="FG9" s="69"/>
      <c r="FH9" s="68">
        <f>FH12+FH16+FH25+FH39+FH51+FH56+FH74+FH80+FH97+FH102+FH114+FH123+FH136+FH147+FH158+FH171+FH184+FH198+FH202+FH214+FH223+FH230+FH243+FH256+FH270+FH278+FH288+FH299+FH309+FH317+FH326+FH336+FH345+FH354+FH361+FH374+FH383</f>
        <v>112500</v>
      </c>
      <c r="FI9" s="68">
        <f>FI12+FI16+FI25+FI39+FI51+FI56+FI74+FI80+FI97+FI102+FI114+FI123+FI136+FI147+FI158+FI171+FI184+FI198+FI202+FI214+FI223+FI230+FI243+FI256+FI270+FI278+FI288+FI299+FI309+FI317+FI326+FI336+FI345+FI354+FI361+FI374+FI383</f>
        <v>48674.879510000006</v>
      </c>
      <c r="FJ9" s="69">
        <f t="shared" si="68"/>
        <v>43.266559564444449</v>
      </c>
      <c r="FK9" s="68">
        <f>FK12+FK16+FK25+FK39+FK51+FK56+FK74+FK80+FK97+FK102+FK114+FK123+FK136+FK147+FK158+FK171+FK184+FK198+FK202+FK214+FK223+FK230+FK243+FK256+FK270+FK278+FK288+FK299+FK309+FK317+FK326+FK336+FK345+FK354+FK361+FK374+FK383</f>
        <v>128001.00000000001</v>
      </c>
      <c r="FL9" s="68">
        <f>FL12+FL16+FL25+FL39+FL51+FL56+FL74+FL80+FL97+FL102+FL114+FL123+FL136+FL147+FL158+FL171+FL184+FL198+FL202+FL214+FL223+FL230+FL243+FL256+FL270+FL278+FL288+FL299+FL309+FL317+FL326+FL336+FL345+FL354+FL361+FL374+FL383</f>
        <v>34393.17196</v>
      </c>
      <c r="FM9" s="69">
        <f t="shared" si="69"/>
        <v>26.869455676127529</v>
      </c>
      <c r="FN9" s="68">
        <f>FN12+FN16+FN25+FN39+FN51+FN56+FN74+FN80+FN97+FN102+FN114+FN123+FN136+FN147+FN158+FN171+FN184+FN198+FN202+FN214+FN223+FN230+FN243+FN256+FN270+FN278+FN288+FN299+FN309+FN317+FN326+FN336+FN345+FN354+FN361+FN374+FN383</f>
        <v>2188.9</v>
      </c>
      <c r="FO9" s="68">
        <f>FO12+FO16+FO25+FO39+FO51+FO56+FO74+FO80+FO97+FO102+FO114+FO123+FO136+FO147+FO158+FO171+FO184+FO198+FO202+FO214+FO223+FO230+FO243+FO256+FO270+FO278+FO288+FO299+FO309+FO317+FO326+FO336+FO345+FO354+FO361+FO374+FO383</f>
        <v>2056.7947100000001</v>
      </c>
      <c r="FP9" s="69">
        <f t="shared" si="70"/>
        <v>93.964763579880312</v>
      </c>
      <c r="FQ9" s="68">
        <f>FQ12+FQ16+FQ25+FQ39+FQ51+FQ56+FQ74+FQ80+FQ97+FQ102+FQ114+FQ123+FQ136+FQ147+FQ158+FQ171+FQ184+FQ198+FQ202+FQ214+FQ223+FQ230+FQ243+FQ256+FQ270+FQ278+FQ288+FQ299+FQ309+FQ317+FQ326+FQ336+FQ345+FQ354+FQ361+FQ374+FQ383</f>
        <v>103847.1</v>
      </c>
      <c r="FR9" s="68">
        <f>FR12+FR16+FR25+FR39+FR51+FR56+FR74+FR80+FR97+FR102+FR114+FR123+FR136+FR147+FR158+FR171+FR184+FR198+FR202+FR214+FR223+FR230+FR243+FR256+FR270+FR278+FR288+FR299+FR309+FR317+FR326+FR336+FR345+FR354+FR361+FR374+FR383</f>
        <v>37492.743950000004</v>
      </c>
      <c r="FS9" s="69">
        <f t="shared" si="71"/>
        <v>36.103794858017217</v>
      </c>
      <c r="FT9" s="68">
        <f>FT12+FT16+FT25+FT39+FT51+FT56+FT74+FT80+FT97+FT102+FT114+FT123+FT136+FT147+FT158+FT171+FT184+FT198+FT202+FT214+FT223+FT230+FT243+FT256+FT270+FT278+FT288+FT299+FT309+FT317+FT326+FT336+FT345+FT354+FT361+FT374+FT383</f>
        <v>20324.400000000001</v>
      </c>
      <c r="FU9" s="68">
        <f>FU12+FU16+FU25+FU39+FU51+FU56+FU74+FU80+FU97+FU102+FU114+FU123+FU136+FU147+FU158+FU171+FU184+FU198+FU202+FU214+FU223+FU230+FU243+FU256+FU270+FU278+FU288+FU299+FU309+FU317+FU326+FU336+FU345+FU354+FU361+FU374+FU383</f>
        <v>7774.6344200000003</v>
      </c>
      <c r="FV9" s="69">
        <f t="shared" si="72"/>
        <v>38.252713093621459</v>
      </c>
      <c r="FW9" s="68">
        <f>FW12+FW16+FW25+FW39+FW51+FW56+FW74+FW80+FW97+FW102+FW114+FW123+FW136+FW147+FW158+FW171+FW184+FW198+FW202+FW214+FW223+FW230+FW243+FW256+FW270+FW278+FW288+FW299+FW309+FW317+FW326+FW336+FW345+FW354+FW361+FW374+FW383</f>
        <v>0</v>
      </c>
      <c r="FX9" s="68">
        <f>FX12+FX16+FX25+FX39+FX51+FX56+FX74+FX80+FX97+FX102+FX114+FX123+FX136+FX147+FX158+FX171+FX184+FX198+FX202+FX214+FX223+FX230+FX243+FX256+FX270+FX278+FX288+FX299+FX309+FX317+FX326+FX336+FX345+FX354+FX361+FX374+FX383</f>
        <v>0</v>
      </c>
      <c r="FY9" s="69"/>
      <c r="FZ9" s="68">
        <f>FZ12+FZ16+FZ25+FZ39+FZ51+FZ56+FZ74+FZ80+FZ97+FZ102+FZ114+FZ123+FZ136+FZ147+FZ158+FZ171+FZ184+FZ198+FZ202+FZ214+FZ223+FZ230+FZ243+FZ256+FZ270+FZ278+FZ288+FZ299+FZ309+FZ317+FZ326+FZ336+FZ345+FZ354+FZ361+FZ374+FZ383</f>
        <v>0</v>
      </c>
      <c r="GA9" s="68">
        <f>GA12+GA16+GA25+GA39+GA51+GA56+GA74+GA80+GA97+GA102+GA114+GA123+GA136+GA147+GA158+GA171+GA184+GA198+GA202+GA214+GA223+GA230+GA243+GA256+GA270+GA278+GA288+GA299+GA309+GA317+GA326+GA336+GA345+GA354+GA361+GA374+GA383</f>
        <v>0</v>
      </c>
      <c r="GB9" s="69"/>
      <c r="GC9" s="68">
        <f>GC12+GC16+GC25+GC39+GC51+GC56+GC74+GC80+GC97+GC102+GC114+GC123+GC136+GC147+GC158+GC171+GC184+GC198+GC202+GC214+GC223+GC230+GC243+GC256+GC270+GC278+GC288+GC299+GC309+GC317+GC326+GC336+GC345+GC354+GC361+GC374+GC383</f>
        <v>0</v>
      </c>
      <c r="GD9" s="68">
        <f>GD12+GD16+GD25+GD39+GD51+GD56+GD74+GD80+GD97+GD102+GD114+GD123+GD136+GD147+GD158+GD171+GD184+GD198+GD202+GD214+GD223+GD230+GD243+GD256+GD270+GD278+GD288+GD299+GD309+GD317+GD326+GD336+GD345+GD354+GD361+GD374+GD383</f>
        <v>0</v>
      </c>
      <c r="GE9" s="69"/>
      <c r="GF9" s="68">
        <f>GF12+GF16+GF25+GF39+GF51+GF56+GF74+GF80+GF97+GF102+GF114+GF123+GF136+GF147+GF158+GF171+GF184+GF198+GF202+GF214+GF223+GF230+GF243+GF256+GF270+GF278+GF288+GF299+GF309+GF317+GF326+GF336+GF345+GF354+GF361+GF374+GF383</f>
        <v>0</v>
      </c>
      <c r="GG9" s="68">
        <f>GG12+GG16+GG25+GG39+GG51+GG56+GG74+GG80+GG97+GG102+GG114+GG123+GG136+GG147+GG158+GG171+GG184+GG198+GG202+GG214+GG223+GG230+GG243+GG256+GG270+GG278+GG288+GG299+GG309+GG317+GG326+GG336+GG345+GG354+GG361+GG374+GG383</f>
        <v>0</v>
      </c>
      <c r="GH9" s="69"/>
      <c r="GI9" s="68">
        <f>GI12+GI16+GI25+GI39+GI51+GI56+GI74+GI80+GI97+GI102+GI114+GI123+GI136+GI147+GI158+GI171+GI184+GI198+GI202+GI214+GI223+GI230+GI243+GI256+GI270+GI278+GI288+GI299+GI309+GI317+GI326+GI336+GI345+GI354+GI361+GI374+GI383</f>
        <v>0</v>
      </c>
      <c r="GJ9" s="68">
        <f>GJ12+GJ16+GJ25+GJ39+GJ51+GJ56+GJ74+GJ80+GJ97+GJ102+GJ114+GJ123+GJ136+GJ147+GJ158+GJ171+GJ184+GJ198+GJ202+GJ214+GJ223+GJ230+GJ243+GJ256+GJ270+GJ278+GJ288+GJ299+GJ309+GJ317+GJ326+GJ336+GJ345+GJ354+GJ361+GJ374+GJ383</f>
        <v>0</v>
      </c>
      <c r="GK9" s="69"/>
      <c r="GL9" s="68">
        <f>GL12+GL16+GL25+GL39+GL51+GL56+GL74+GL80+GL97+GL102+GL114+GL123+GL136+GL147+GL158+GL171+GL184+GL198+GL202+GL214+GL223+GL230+GL243+GL256+GL270+GL278+GL288+GL299+GL309+GL317+GL326+GL336+GL345+GL354+GL361+GL374+GL383</f>
        <v>0</v>
      </c>
      <c r="GM9" s="68">
        <f>GM12+GM16+GM25+GM39+GM51+GM56+GM74+GM80+GM97+GM102+GM114+GM123+GM136+GM147+GM158+GM171+GM184+GM198+GM202+GM214+GM223+GM230+GM243+GM256+GM270+GM278+GM288+GM299+GM309+GM317+GM326+GM336+GM345+GM354+GM361+GM374+GM383</f>
        <v>0</v>
      </c>
      <c r="GN9" s="69"/>
      <c r="GO9" s="68">
        <f>GO12+GO16+GO25+GO39+GO51+GO56+GO74+GO80+GO97+GO102+GO114+GO123+GO136+GO147+GO158+GO171+GO184+GO198+GO202+GO214+GO223+GO230+GO243+GO256+GO270+GO278+GO288+GO299+GO309+GO317+GO326+GO336+GO345+GO354+GO361+GO374+GO383</f>
        <v>2854.3877599999996</v>
      </c>
      <c r="GP9" s="68">
        <f>GP12+GP16+GP25+GP39+GP51+GP56+GP74+GP80+GP97+GP102+GP114+GP123+GP136+GP147+GP158+GP171+GP184+GP198+GP202+GP214+GP223+GP230+GP243+GP256+GP270+GP278+GP288+GP299+GP309+GP317+GP326+GP336+GP345+GP354+GP361+GP374+GP383</f>
        <v>0</v>
      </c>
      <c r="GQ9" s="69">
        <f t="shared" si="74"/>
        <v>0</v>
      </c>
      <c r="GR9" s="68">
        <f t="shared" ref="GR9:GS9" si="80">GR12+GR16+GR25+GR39+GR51+GR56+GR74+GR80+GR97+GR102+GR114+GR123+GR136+GR147+GR158+GR171+GR184+GR198+GR202+GR214+GR223+GR230+GR243+GR256+GR270+GR278+GR288+GR299+GR309+GR317+GR326+GR336+GR345+GR354+GR361+GR374+GR383</f>
        <v>0</v>
      </c>
      <c r="GS9" s="68">
        <f t="shared" si="80"/>
        <v>0</v>
      </c>
      <c r="GT9" s="69"/>
    </row>
    <row r="10" spans="1:202" s="19" customFormat="1" ht="15.75" x14ac:dyDescent="0.25">
      <c r="A10" s="24" t="s">
        <v>103</v>
      </c>
      <c r="B10" s="69">
        <f t="shared" si="77"/>
        <v>6580672.1196900001</v>
      </c>
      <c r="C10" s="69">
        <f t="shared" si="78"/>
        <v>1772791.4103699999</v>
      </c>
      <c r="D10" s="69">
        <f t="shared" si="0"/>
        <v>26.939366954108511</v>
      </c>
      <c r="E10" s="68">
        <f t="shared" si="1"/>
        <v>0</v>
      </c>
      <c r="F10" s="68">
        <f t="shared" si="1"/>
        <v>0</v>
      </c>
      <c r="G10" s="69"/>
      <c r="H10" s="69">
        <f>SUM(H13:H14)+SUM(H17:H23)+SUM(H26:H37)+SUM(H40:H49)+SUM(H52:H54)+SUM(H57:H72)+SUM(H75:H78)+SUM(H81:H95)+SUM(H98:H100)+SUM(H103:H112)+SUM(H115:H121)+SUM(H124:H134)+SUM(H137:H145)+SUM(H148:H156)+SUM(H159:H169)+SUM(H172:H182)+SUM(H185:H196)+SUM(H199:H200)+SUM(H203:H212)+SUM(H215:H221)+SUM(H224:H228)+SUM(H231:H241)+SUM(H231:H241)+SUM(H244:H254)+SUM(H257:H268)+SUM(H271:H276)+SUM(H279:H286)+SUM(H289:H297)+SUM(H300:H307)+SUM(H311:H315)+SUM(H318:H324)+SUM(H327:H334)+SUM(H337:H343)+SUM(H346:H352)+SUM(H355:H359)+SUM(H362:H372)+SUM(H375:H381)+SUM(H384:H388)</f>
        <v>0</v>
      </c>
      <c r="I10" s="69">
        <f>SUM(I13:I14)+SUM(I17:I23)+SUM(I26:I37)+SUM(I40:I49)+SUM(I52:I54)+SUM(I57:I72)+SUM(I75:I78)+SUM(I81:I95)+SUM(I98:I100)+SUM(I103:I112)+SUM(I115:I121)+SUM(I124:I134)+SUM(I137:I145)+SUM(I148:I156)+SUM(I159:I169)+SUM(I172:I182)+SUM(I185:I196)+SUM(I199:I200)+SUM(I203:I212)+SUM(I215:I221)+SUM(I224:I228)+SUM(I231:I241)+SUM(I231:I241)+SUM(I244:I254)+SUM(I257:I268)+SUM(I271:I276)+SUM(I279:I286)+SUM(I289:I297)+SUM(I300:I307)+SUM(I311:I315)+SUM(I318:I324)+SUM(I327:I334)+SUM(I337:I343)+SUM(I346:I352)+SUM(I355:I359)+SUM(I362:I372)+SUM(I375:I381)+SUM(I384:I388)</f>
        <v>0</v>
      </c>
      <c r="J10" s="68"/>
      <c r="K10" s="69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69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68"/>
      <c r="N10" s="69">
        <f>SUM(N13:N14)+SUM(N17:N23)+SUM(N26:N37)+SUM(N40:N49)+SUM(N52:N54)+SUM(N57:N72)+SUM(N75:N78)+SUM(N81:N95)+SUM(N98:N100)+SUM(N103:N112)+SUM(N115:N121)+SUM(N124:N134)+SUM(N137:N145)+SUM(N148:N156)+SUM(N159:N169)+SUM(N172:N182)+SUM(N185:N196)+SUM(N199:N200)+SUM(N203:N212)+SUM(N215:N221)+SUM(N224:N228)+SUM(N231:N241)+SUM(N231:N241)+SUM(N244:N254)+SUM(N257:N268)+SUM(N271:N276)+SUM(N279:N286)+SUM(N289:N297)+SUM(N300:N307)+SUM(N311:N315)+SUM(N318:N324)+SUM(N327:N334)+SUM(N337:N343)+SUM(N346:N352)+SUM(N355:N359)+SUM(N362:N372)+SUM(N375:N381)+SUM(N384:N388)</f>
        <v>0</v>
      </c>
      <c r="O10" s="69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68"/>
      <c r="Q10" s="69">
        <f>SUM(Q13:Q14)+SUM(Q17:Q23)+SUM(Q26:Q37)+SUM(Q40:Q49)+SUM(Q52:Q54)+SUM(Q57:Q72)+SUM(Q75:Q78)+SUM(Q81:Q95)+SUM(Q98:Q100)+SUM(Q103:Q112)+SUM(Q115:Q121)+SUM(Q124:Q134)+SUM(Q137:Q145)+SUM(Q148:Q156)+SUM(Q159:Q169)+SUM(Q172:Q182)+SUM(Q185:Q196)+SUM(Q199:Q200)+SUM(Q203:Q212)+SUM(Q215:Q221)+SUM(Q224:Q228)+SUM(Q231:Q241)+SUM(Q231:Q241)+SUM(Q244:Q254)+SUM(Q257:Q268)+SUM(Q271:Q276)+SUM(Q279:Q286)+SUM(Q289:Q297)+SUM(Q300:Q307)+SUM(Q311:Q315)+SUM(Q318:Q324)+SUM(Q327:Q334)+SUM(Q337:Q343)+SUM(Q346:Q352)+SUM(Q355:Q359)+SUM(Q362:Q372)+SUM(Q375:Q381)+SUM(Q384:Q388)</f>
        <v>0</v>
      </c>
      <c r="R10" s="69">
        <f>SUM(R13:R14)+SUM(R17:R23)+SUM(R26:R37)+SUM(R40:R49)+SUM(R52:R54)+SUM(R57:R72)+SUM(R75:R78)+SUM(R81:R95)+SUM(R98:R100)+SUM(R103:R112)+SUM(R115:R121)+SUM(R124:R134)+SUM(R137:R145)+SUM(R148:R156)+SUM(R159:R169)+SUM(R172:R182)+SUM(R185:R196)+SUM(R199:R200)+SUM(R203:R212)+SUM(R215:R221)+SUM(R224:R228)+SUM(R231:R241)+SUM(R231:R241)+SUM(R244:R254)+SUM(R257:R268)+SUM(R271:R276)+SUM(R279:R286)+SUM(R289:R297)+SUM(R300:R307)+SUM(R311:R315)+SUM(R318:R324)+SUM(R327:R334)+SUM(R337:R343)+SUM(R346:R352)+SUM(R355:R359)+SUM(R362:R372)+SUM(R375:R381)+SUM(R384:R388)</f>
        <v>0</v>
      </c>
      <c r="S10" s="68"/>
      <c r="T10" s="69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69">
        <f>SUM(U13:U14)+SUM(U17:U23)+SUM(U26:U37)+SUM(U40:U49)+SUM(U52:U54)+SUM(U57:U72)+SUM(U75:U78)+SUM(U81:U95)+SUM(U98:U100)+SUM(U103:U112)+SUM(U115:U121)+SUM(U124:U134)+SUM(U137:U145)+SUM(U148:U156)+SUM(U159:U169)+SUM(U172:U182)+SUM(U185:U196)+SUM(U199:U200)+SUM(U203:U212)+SUM(U215:U221)+SUM(U224:U228)+SUM(U231:U241)+SUM(U231:U241)+SUM(U244:U254)+SUM(U257:U268)+SUM(U271:U276)+SUM(U279:U286)+SUM(U289:U297)+SUM(U300:U307)+SUM(U311:U315)+SUM(U318:U324)+SUM(U327:U334)+SUM(U337:U343)+SUM(U346:U352)+SUM(U355:U359)+SUM(U362:U372)+SUM(U375:U381)+SUM(U384:U388)</f>
        <v>0</v>
      </c>
      <c r="V10" s="68"/>
      <c r="W10" s="69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69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68"/>
      <c r="Z10" s="69">
        <f>SUM(Z13:Z14)+SUM(Z17:Z23)+SUM(Z26:Z37)+SUM(Z40:Z49)+SUM(Z52:Z54)+SUM(Z57:Z72)+SUM(Z75:Z78)+SUM(Z81:Z95)+SUM(Z98:Z100)+SUM(Z103:Z112)+SUM(Z115:Z121)+SUM(Z124:Z134)+SUM(Z137:Z145)+SUM(Z148:Z156)+SUM(Z159:Z169)+SUM(Z172:Z182)+SUM(Z185:Z196)+SUM(Z199:Z200)+SUM(Z203:Z212)+SUM(Z215:Z221)+SUM(Z224:Z228)+SUM(Z231:Z241)+SUM(Z231:Z241)+SUM(Z244:Z254)+SUM(Z257:Z268)+SUM(Z271:Z276)+SUM(Z279:Z286)+SUM(Z289:Z297)+SUM(Z300:Z307)+SUM(Z311:Z315)+SUM(Z318:Z324)+SUM(Z327:Z334)+SUM(Z337:Z343)+SUM(Z346:Z352)+SUM(Z355:Z359)+SUM(Z362:Z372)+SUM(Z375:Z381)+SUM(Z384:Z388)</f>
        <v>173069.70959000001</v>
      </c>
      <c r="AA10" s="69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51187.227129999999</v>
      </c>
      <c r="AB10" s="68">
        <f t="shared" ref="AB10" si="81">AA10/Z10*100</f>
        <v>29.576075011197457</v>
      </c>
      <c r="AC10" s="69">
        <f>SUM(AC13:AC14)+SUM(AC17:AC23)+SUM(AC26:AC37)+SUM(AC40:AC49)+SUM(AC52:AC54)+SUM(AC57:AC72)+SUM(AC75:AC78)+SUM(AC81:AC95)+SUM(AC98:AC100)+SUM(AC103:AC112)+SUM(AC115:AC121)+SUM(AC124:AC134)+SUM(AC137:AC145)+SUM(AC148:AC156)+SUM(AC159:AC169)+SUM(AC172:AC182)+SUM(AC185:AC196)+SUM(AC199:AC200)+SUM(AC203:AC212)+SUM(AC215:AC221)+SUM(AC224:AC228)+SUM(AC231:AC241)+SUM(AC231:AC241)+SUM(AC244:AC254)+SUM(AC257:AC268)+SUM(AC271:AC276)+SUM(AC279:AC286)+SUM(AC289:AC297)+SUM(AC300:AC307)+SUM(AC311:AC315)+SUM(AC318:AC324)+SUM(AC327:AC334)+SUM(AC337:AC343)+SUM(AC346:AC352)+SUM(AC355:AC359)+SUM(AC362:AC372)+SUM(AC375:AC381)+SUM(AC384:AC388)</f>
        <v>2678.6517000000003</v>
      </c>
      <c r="AD10" s="69">
        <f>SUM(AD13:AD14)+SUM(AD17:AD23)+SUM(AD26:AD37)+SUM(AD40:AD49)+SUM(AD52:AD54)+SUM(AD57:AD72)+SUM(AD75:AD78)+SUM(AD81:AD95)+SUM(AD98:AD100)+SUM(AD103:AD112)+SUM(AD115:AD121)+SUM(AD124:AD134)+SUM(AD137:AD145)+SUM(AD148:AD156)+SUM(AD159:AD169)+SUM(AD172:AD182)+SUM(AD185:AD196)+SUM(AD199:AD200)+SUM(AD203:AD212)+SUM(AD215:AD221)+SUM(AD224:AD228)+SUM(AD231:AD241)+SUM(AD231:AD241)+SUM(AD244:AD254)+SUM(AD257:AD268)+SUM(AD271:AD276)+SUM(AD279:AD286)+SUM(AD289:AD297)+SUM(AD300:AD307)+SUM(AD311:AD315)+SUM(AD318:AD324)+SUM(AD327:AD334)+SUM(AD337:AD343)+SUM(AD346:AD352)+SUM(AD355:AD359)+SUM(AD362:AD372)+SUM(AD375:AD381)+SUM(AD384:AD388)</f>
        <v>2678.6517000000003</v>
      </c>
      <c r="AE10" s="69">
        <f>AD10/AC10*100</f>
        <v>100</v>
      </c>
      <c r="AF10" s="69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0</v>
      </c>
      <c r="AG10" s="69">
        <f>SUM(AG13:AG14)+SUM(AG17:AG23)+SUM(AG26:AG37)+SUM(AG40:AG49)+SUM(AG52:AG54)+SUM(AG57:AG72)+SUM(AG75:AG78)+SUM(AG81:AG95)+SUM(AG98:AG100)+SUM(AG103:AG112)+SUM(AG115:AG121)+SUM(AG124:AG134)+SUM(AG137:AG145)+SUM(AG148:AG156)+SUM(AG159:AG169)+SUM(AG172:AG182)+SUM(AG185:AG196)+SUM(AG199:AG200)+SUM(AG203:AG212)+SUM(AG215:AG221)+SUM(AG224:AG228)+SUM(AG231:AG241)+SUM(AG231:AG241)+SUM(AG244:AG254)+SUM(AG257:AG268)+SUM(AG271:AG276)+SUM(AG279:AG286)+SUM(AG289:AG297)+SUM(AG300:AG307)+SUM(AG311:AG315)+SUM(AG318:AG324)+SUM(AG327:AG334)+SUM(AG337:AG343)+SUM(AG346:AG352)+SUM(AG355:AG359)+SUM(AG362:AG372)+SUM(AG375:AG381)+SUM(AG384:AG388)</f>
        <v>0</v>
      </c>
      <c r="AH10" s="69"/>
      <c r="AI10" s="69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102.04082000000001</v>
      </c>
      <c r="AJ10" s="69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102.04082000000001</v>
      </c>
      <c r="AK10" s="69">
        <f t="shared" si="11"/>
        <v>100</v>
      </c>
      <c r="AL10" s="69"/>
      <c r="AM10" s="69"/>
      <c r="AN10" s="69"/>
      <c r="AO10" s="69">
        <f>SUM(AO13:AO14)+SUM(AO17:AO23)+SUM(AO26:AO37)+SUM(AO40:AO49)+SUM(AO52:AO54)+SUM(AO57:AO72)+SUM(AO75:AO78)+SUM(AO81:AO95)+SUM(AO98:AO100)+SUM(AO103:AO112)+SUM(AO115:AO121)+SUM(AO124:AO134)+SUM(AO137:AO145)+SUM(AO148:AO156)+SUM(AO159:AO169)+SUM(AO172:AO182)+SUM(AO185:AO196)+SUM(AO199:AO200)+SUM(AO203:AO212)+SUM(AO215:AO221)+SUM(AO224:AO228)+SUM(AO231:AO241)+SUM(AO231:AO241)+SUM(AO244:AO254)+SUM(AO257:AO268)+SUM(AO271:AO276)+SUM(AO279:AO286)+SUM(AO289:AO297)+SUM(AO300:AO307)+SUM(AO311:AO315)+SUM(AO318:AO324)+SUM(AO327:AO334)+SUM(AO337:AO343)+SUM(AO346:AO352)+SUM(AO355:AO359)+SUM(AO362:AO372)+SUM(AO375:AO381)+SUM(AO384:AO388)</f>
        <v>216.81279999999998</v>
      </c>
      <c r="AP10" s="69">
        <f>SUM(AP13:AP14)+SUM(AP17:AP23)+SUM(AP26:AP37)+SUM(AP40:AP49)+SUM(AP52:AP54)+SUM(AP57:AP72)+SUM(AP75:AP78)+SUM(AP81:AP95)+SUM(AP98:AP100)+SUM(AP103:AP112)+SUM(AP115:AP121)+SUM(AP124:AP134)+SUM(AP137:AP145)+SUM(AP148:AP156)+SUM(AP159:AP169)+SUM(AP172:AP182)+SUM(AP185:AP196)+SUM(AP199:AP200)+SUM(AP203:AP212)+SUM(AP215:AP221)+SUM(AP224:AP228)+SUM(AP231:AP241)+SUM(AP231:AP241)+SUM(AP244:AP254)+SUM(AP257:AP268)+SUM(AP271:AP276)+SUM(AP279:AP286)+SUM(AP289:AP297)+SUM(AP300:AP307)+SUM(AP311:AP315)+SUM(AP318:AP324)+SUM(AP327:AP334)+SUM(AP337:AP343)+SUM(AP346:AP352)+SUM(AP355:AP359)+SUM(AP362:AP372)+SUM(AP375:AP381)+SUM(AP384:AP388)</f>
        <v>216.81279999999998</v>
      </c>
      <c r="AQ10" s="69">
        <f t="shared" si="14"/>
        <v>100</v>
      </c>
      <c r="AR10" s="69"/>
      <c r="AS10" s="69"/>
      <c r="AT10" s="69"/>
      <c r="AU10" s="69">
        <f>SUM(AU13:AU14)+SUM(AU17:AU23)+SUM(AU26:AU37)+SUM(AU40:AU49)+SUM(AU52:AU54)+SUM(AU57:AU72)+SUM(AU75:AU78)+SUM(AU81:AU95)+SUM(AU98:AU100)+SUM(AU103:AU112)+SUM(AU115:AU121)+SUM(AU124:AU134)+SUM(AU137:AU145)+SUM(AU148:AU156)+SUM(AU159:AU169)+SUM(AU172:AU182)+SUM(AU185:AU196)+SUM(AU199:AU200)+SUM(AU203:AU212)+SUM(AU215:AU221)+SUM(AU224:AU228)+SUM(AU231:AU241)+SUM(AU244:AU254)+SUM(AU257:AU268)+SUM(AU271:AU276)+SUM(AU279:AU286)+SUM(AU289:AU297)+SUM(AU300:AU307)+SUM(AU311:AU315)+SUM(AU318:AU324)+SUM(AU327:AU334)+SUM(AU337:AU343)+SUM(AU346:AU352)+SUM(AU355:AU359)+SUM(AU362:AU372)+SUM(AU375:AU381)+SUM(AU384:AU388)</f>
        <v>0</v>
      </c>
      <c r="AV10" s="69">
        <f>SUM(AV13:AV14)+SUM(AV17:AV23)+SUM(AV26:AV37)+SUM(AV40:AV49)+SUM(AV52:AV54)+SUM(AV57:AV72)+SUM(AV75:AV78)+SUM(AV81:AV95)+SUM(AV98:AV100)+SUM(AV103:AV112)+SUM(AV115:AV121)+SUM(AV124:AV134)+SUM(AV137:AV145)+SUM(AV148:AV156)+SUM(AV159:AV169)+SUM(AV172:AV182)+SUM(AV185:AV196)+SUM(AV199:AV200)+SUM(AV203:AV212)+SUM(AV215:AV221)+SUM(AV224:AV228)+SUM(AV231:AV241)+SUM(AV244:AV254)+SUM(AV257:AV268)+SUM(AV271:AV276)+SUM(AV279:AV286)+SUM(AV289:AV297)+SUM(AV300:AV307)+SUM(AV311:AV315)+SUM(AV318:AV324)+SUM(AV327:AV334)+SUM(AV337:AV343)+SUM(AV346:AV352)+SUM(AV355:AV359)+SUM(AV362:AV372)+SUM(AV375:AV381)+SUM(AV384:AV388)</f>
        <v>0</v>
      </c>
      <c r="AW10" s="68"/>
      <c r="AX10" s="69">
        <f>SUM(AX13:AX14)+SUM(AX17:AX23)+SUM(AX26:AX37)+SUM(AX40:AX49)+SUM(AX52:AX54)+SUM(AX57:AX72)+SUM(AX75:AX78)+SUM(AX81:AX95)+SUM(AX98:AX100)+SUM(AX103:AX112)+SUM(AX115:AX121)+SUM(AX124:AX134)+SUM(AX137:AX145)+SUM(AX148:AX156)+SUM(AX159:AX169)+SUM(AX172:AX182)+SUM(AX185:AX196)+SUM(AX199:AX200)+SUM(AX203:AX212)+SUM(AX215:AX221)+SUM(AX224:AX228)+SUM(AX231:AX241)+SUM(AX244:AX254)+SUM(AX257:AX268)+SUM(AX271:AX276)+SUM(AX279:AX286)+SUM(AX289:AX297)+SUM(AX300:AX307)+SUM(AX311:AX315)+SUM(AX318:AX324)+SUM(AX327:AX334)+SUM(AX337:AX343)+SUM(AX346:AX352)+SUM(AX355:AX359)+SUM(AX362:AX372)+SUM(AX375:AX381)+SUM(AX384:AX388)</f>
        <v>129726.74038999999</v>
      </c>
      <c r="AY10" s="69">
        <f>SUM(AY13:AY14)+SUM(AY17:AY23)+SUM(AY26:AY37)+SUM(AY40:AY49)+SUM(AY52:AY54)+SUM(AY57:AY72)+SUM(AY75:AY78)+SUM(AY81:AY95)+SUM(AY98:AY100)+SUM(AY103:AY112)+SUM(AY115:AY121)+SUM(AY124:AY134)+SUM(AY137:AY145)+SUM(AY148:AY156)+SUM(AY159:AY169)+SUM(AY172:AY182)+SUM(AY185:AY196)+SUM(AY199:AY200)+SUM(AY203:AY212)+SUM(AY215:AY221)+SUM(AY224:AY228)+SUM(AY231:AY241)+SUM(AY244:AY254)+SUM(AY257:AY268)+SUM(AY271:AY276)+SUM(AY279:AY286)+SUM(AY289:AY297)+SUM(AY300:AY307)+SUM(AY311:AY315)+SUM(AY318:AY324)+SUM(AY327:AY334)+SUM(AY337:AY343)+SUM(AY346:AY352)+SUM(AY355:AY359)+SUM(AY362:AY372)+SUM(AY375:AY381)+SUM(AY384:AY388)</f>
        <v>1818.2667000000001</v>
      </c>
      <c r="AZ10" s="68">
        <f t="shared" ref="AZ10" si="82">AY10/AX10*100</f>
        <v>1.4016128783731943</v>
      </c>
      <c r="BA10" s="69">
        <f>SUM(BA13:BA14)+SUM(BA17:BA23)+SUM(BA26:BA37)+SUM(BA40:BA49)+SUM(BA52:BA54)+SUM(BA57:BA72)+SUM(BA75:BA78)+SUM(BA81:BA95)+SUM(BA98:BA100)+SUM(BA103:BA112)+SUM(BA115:BA121)+SUM(BA124:BA134)+SUM(BA137:BA145)+SUM(BA148:BA156)+SUM(BA159:BA169)+SUM(BA172:BA182)+SUM(BA185:BA196)+SUM(BA199:BA200)+SUM(BA203:BA212)+SUM(BA215:BA221)+SUM(BA224:BA228)+SUM(BA231:BA241)+SUM(BA244:BA254)+SUM(BA257:BA268)+SUM(BA271:BA276)+SUM(BA279:BA286)+SUM(BA289:BA297)+SUM(BA300:BA307)+SUM(BA311:BA315)+SUM(BA318:BA324)+SUM(BA327:BA334)+SUM(BA337:BA343)+SUM(BA346:BA352)+SUM(BA355:BA359)+SUM(BA362:BA372)+SUM(BA375:BA381)+SUM(BA384:BA388)</f>
        <v>470809.38776000001</v>
      </c>
      <c r="BB10" s="69">
        <f>SUM(BB13:BB14)+SUM(BB17:BB23)+SUM(BB26:BB37)+SUM(BB40:BB49)+SUM(BB52:BB54)+SUM(BB57:BB72)+SUM(BB75:BB78)+SUM(BB81:BB95)+SUM(BB98:BB100)+SUM(BB103:BB112)+SUM(BB115:BB121)+SUM(BB124:BB134)+SUM(BB137:BB145)+SUM(BB148:BB156)+SUM(BB159:BB169)+SUM(BB172:BB182)+SUM(BB185:BB196)+SUM(BB199:BB200)+SUM(BB203:BB212)+SUM(BB215:BB221)+SUM(BB224:BB228)+SUM(BB231:BB241)+SUM(BB244:BB254)+SUM(BB257:BB268)+SUM(BB271:BB276)+SUM(BB279:BB286)+SUM(BB289:BB297)+SUM(BB300:BB307)+SUM(BB311:BB315)+SUM(BB318:BB324)+SUM(BB327:BB334)+SUM(BB337:BB343)+SUM(BB346:BB352)+SUM(BB355:BB359)+SUM(BB362:BB372)+SUM(BB375:BB381)+SUM(BB384:BB388)</f>
        <v>195926.48435999994</v>
      </c>
      <c r="BC10" s="69">
        <f t="shared" si="18"/>
        <v>41.614821083362827</v>
      </c>
      <c r="BD10" s="69">
        <f>SUM(BD13:BD14)+SUM(BD17:BD23)+SUM(BD26:BD37)+SUM(BD40:BD49)+SUM(BD52:BD54)+SUM(BD57:BD72)+SUM(BD75:BD78)+SUM(BD81:BD95)+SUM(BD98:BD100)+SUM(BD103:BD112)+SUM(BD115:BD121)+SUM(BD124:BD134)+SUM(BD137:BD145)+SUM(BD148:BD156)+SUM(BD159:BD169)+SUM(BD172:BD182)+SUM(BD185:BD196)+SUM(BD199:BD200)+SUM(BD203:BD212)+SUM(BD215:BD221)+SUM(BD224:BD228)+SUM(BD231:BD241)+SUM(BD244:BD254)+SUM(BD257:BD268)+SUM(BD271:BD276)+SUM(BD279:BD286)+SUM(BD289:BD297)+SUM(BD300:BD307)+SUM(BD311:BD315)+SUM(BD318:BD324)+SUM(BD327:BD334)+SUM(BD337:BD343)+SUM(BD346:BD352)+SUM(BD355:BD359)+SUM(BD362:BD372)+SUM(BD375:BD381)+SUM(BD384:BD388)</f>
        <v>0</v>
      </c>
      <c r="BE10" s="69">
        <f>SUM(BE13:BE14)+SUM(BE17:BE23)+SUM(BE26:BE37)+SUM(BE40:BE49)+SUM(BE52:BE54)+SUM(BE57:BE72)+SUM(BE75:BE78)+SUM(BE81:BE95)+SUM(BE98:BE100)+SUM(BE103:BE112)+SUM(BE115:BE121)+SUM(BE124:BE134)+SUM(BE137:BE145)+SUM(BE148:BE156)+SUM(BE159:BE169)+SUM(BE172:BE182)+SUM(BE185:BE196)+SUM(BE199:BE200)+SUM(BE203:BE212)+SUM(BE215:BE221)+SUM(BE224:BE228)+SUM(BE231:BE241)+SUM(BE244:BE254)+SUM(BE257:BE268)+SUM(BE271:BE276)+SUM(BE279:BE286)+SUM(BE289:BE297)+SUM(BE300:BE307)+SUM(BE311:BE315)+SUM(BE318:BE324)+SUM(BE327:BE334)+SUM(BE337:BE343)+SUM(BE346:BE352)+SUM(BE355:BE359)+SUM(BE362:BE372)+SUM(BE375:BE381)+SUM(BE384:BE388)</f>
        <v>0</v>
      </c>
      <c r="BF10" s="69"/>
      <c r="BG10" s="69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0</v>
      </c>
      <c r="BH10" s="69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0</v>
      </c>
      <c r="BI10" s="69"/>
      <c r="BJ10" s="69">
        <f>SUM(BJ13:BJ14)+SUM(BJ17:BJ23)+SUM(BJ26:BJ37)+SUM(BJ40:BJ49)+SUM(BJ52:BJ54)+SUM(BJ57:BJ72)+SUM(BJ75:BJ78)+SUM(BJ81:BJ95)+SUM(BJ98:BJ100)+SUM(BJ103:BJ112)+SUM(BJ115:BJ121)+SUM(BJ124:BJ134)+SUM(BJ137:BJ145)+SUM(BJ148:BJ156)+SUM(BJ159:BJ169)+SUM(BJ172:BJ182)+SUM(BJ185:BJ196)+SUM(BJ199:BJ200)+SUM(BJ203:BJ212)+SUM(BJ215:BJ221)+SUM(BJ224:BJ228)+SUM(BJ231:BJ241)+SUM(BJ244:BJ254)+SUM(BJ257:BJ268)+SUM(BJ271:BJ276)+SUM(BJ279:BJ286)+SUM(BJ289:BJ297)+SUM(BJ300:BJ307)+SUM(BJ311:BJ315)+SUM(BJ318:BJ324)+SUM(BJ327:BJ334)+SUM(BJ337:BJ343)+SUM(BJ346:BJ352)+SUM(BJ355:BJ359)+SUM(BJ362:BJ372)+SUM(BJ375:BJ381)+SUM(BJ384:BJ388)</f>
        <v>92123.595509999999</v>
      </c>
      <c r="BK10" s="69">
        <f>SUM(BK13:BK14)+SUM(BK17:BK23)+SUM(BK26:BK37)+SUM(BK40:BK49)+SUM(BK52:BK54)+SUM(BK57:BK72)+SUM(BK75:BK78)+SUM(BK81:BK95)+SUM(BK98:BK100)+SUM(BK103:BK112)+SUM(BK115:BK121)+SUM(BK124:BK134)+SUM(BK137:BK145)+SUM(BK148:BK156)+SUM(BK159:BK169)+SUM(BK172:BK182)+SUM(BK185:BK196)+SUM(BK199:BK200)+SUM(BK203:BK212)+SUM(BK215:BK221)+SUM(BK224:BK228)+SUM(BK231:BK241)+SUM(BK244:BK254)+SUM(BK257:BK268)+SUM(BK271:BK276)+SUM(BK279:BK286)+SUM(BK289:BK297)+SUM(BK300:BK307)+SUM(BK311:BK315)+SUM(BK318:BK324)+SUM(BK327:BK334)+SUM(BK337:BK343)+SUM(BK346:BK352)+SUM(BK355:BK359)+SUM(BK362:BK372)+SUM(BK375:BK381)+SUM(BK384:BK388)</f>
        <v>27582.439059999997</v>
      </c>
      <c r="BL10" s="69">
        <f t="shared" si="24"/>
        <v>29.940688818431894</v>
      </c>
      <c r="BM10" s="69">
        <f>SUM(BM13:BM14)+SUM(BM17:BM23)+SUM(BM26:BM37)+SUM(BM40:BM49)+SUM(BM52:BM54)+SUM(BM57:BM72)+SUM(BM75:BM78)+SUM(BM81:BM95)+SUM(BM98:BM100)+SUM(BM103:BM112)+SUM(BM115:BM121)+SUM(BM124:BM134)+SUM(BM137:BM145)+SUM(BM148:BM156)+SUM(BM159:BM169)+SUM(BM172:BM182)+SUM(BM185:BM196)+SUM(BM199:BM200)+SUM(BM203:BM212)+SUM(BM215:BM221)+SUM(BM224:BM228)+SUM(BM231:BM241)+SUM(BM244:BM254)+SUM(BM257:BM268)+SUM(BM271:BM276)+SUM(BM279:BM286)+SUM(BM289:BM297)+SUM(BM300:BM307)+SUM(BM311:BM315)+SUM(BM318:BM324)+SUM(BM327:BM334)+SUM(BM337:BM343)+SUM(BM346:BM352)+SUM(BM355:BM359)+SUM(BM362:BM372)+SUM(BM375:BM381)+SUM(BM384:BM388)</f>
        <v>0</v>
      </c>
      <c r="BN10" s="69">
        <f>SUM(BN13:BN14)+SUM(BN17:BN23)+SUM(BN26:BN37)+SUM(BN40:BN49)+SUM(BN52:BN54)+SUM(BN57:BN72)+SUM(BN75:BN78)+SUM(BN81:BN95)+SUM(BN98:BN100)+SUM(BN103:BN112)+SUM(BN115:BN121)+SUM(BN124:BN134)+SUM(BN137:BN145)+SUM(BN148:BN156)+SUM(BN159:BN169)+SUM(BN172:BN182)+SUM(BN185:BN196)+SUM(BN199:BN200)+SUM(BN203:BN212)+SUM(BN215:BN221)+SUM(BN224:BN228)+SUM(BN231:BN241)+SUM(BN244:BN254)+SUM(BN257:BN268)+SUM(BN271:BN276)+SUM(BN279:BN286)+SUM(BN289:BN297)+SUM(BN300:BN307)+SUM(BN311:BN315)+SUM(BN318:BN324)+SUM(BN327:BN334)+SUM(BN337:BN343)+SUM(BN346:BN352)+SUM(BN355:BN359)+SUM(BN362:BN372)+SUM(BN375:BN381)+SUM(BN384:BN388)</f>
        <v>0</v>
      </c>
      <c r="BO10" s="69"/>
      <c r="BP10" s="69">
        <f>SUM(BP13:BP14)+SUM(BP17:BP23)+SUM(BP26:BP37)+SUM(BP40:BP49)+SUM(BP52:BP54)+SUM(BP57:BP72)+SUM(BP75:BP78)+SUM(BP81:BP95)+SUM(BP98:BP100)+SUM(BP103:BP112)+SUM(BP115:BP121)+SUM(BP124:BP134)+SUM(BP137:BP145)+SUM(BP148:BP156)+SUM(BP159:BP169)+SUM(BP172:BP182)+SUM(BP185:BP196)+SUM(BP199:BP200)+SUM(BP203:BP212)+SUM(BP215:BP221)+SUM(BP224:BP228)+SUM(BP231:BP241)+SUM(BP244:BP254)+SUM(BP257:BP268)+SUM(BP271:BP276)+SUM(BP279:BP286)+SUM(BP289:BP297)+SUM(BP300:BP307)+SUM(BP311:BP315)+SUM(BP318:BP324)+SUM(BP327:BP334)+SUM(BP337:BP343)+SUM(BP346:BP352)+SUM(BP355:BP359)+SUM(BP362:BP372)+SUM(BP375:BP381)+SUM(BP384:BP388)</f>
        <v>0</v>
      </c>
      <c r="BQ10" s="69">
        <f>SUM(BQ13:BQ14)+SUM(BQ17:BQ23)+SUM(BQ26:BQ37)+SUM(BQ40:BQ49)+SUM(BQ52:BQ54)+SUM(BQ57:BQ72)+SUM(BQ75:BQ78)+SUM(BQ81:BQ95)+SUM(BQ98:BQ100)+SUM(BQ103:BQ112)+SUM(BQ115:BQ121)+SUM(BQ124:BQ134)+SUM(BQ137:BQ145)+SUM(BQ148:BQ156)+SUM(BQ159:BQ169)+SUM(BQ172:BQ182)+SUM(BQ185:BQ196)+SUM(BQ199:BQ200)+SUM(BQ203:BQ212)+SUM(BQ215:BQ221)+SUM(BQ224:BQ228)+SUM(BQ231:BQ241)+SUM(BQ244:BQ254)+SUM(BQ257:BQ268)+SUM(BQ271:BQ276)+SUM(BQ279:BQ286)+SUM(BQ289:BQ297)+SUM(BQ300:BQ307)+SUM(BQ311:BQ315)+SUM(BQ318:BQ324)+SUM(BQ327:BQ334)+SUM(BQ337:BQ343)+SUM(BQ346:BQ352)+SUM(BQ355:BQ359)+SUM(BQ362:BQ372)+SUM(BQ375:BQ381)+SUM(BQ384:BQ388)</f>
        <v>0</v>
      </c>
      <c r="BR10" s="69"/>
      <c r="BS10" s="69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430158.6236300001</v>
      </c>
      <c r="BT10" s="69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128379.26988999998</v>
      </c>
      <c r="BU10" s="69">
        <f>BT10/BS10*100</f>
        <v>29.844634708619743</v>
      </c>
      <c r="BV10" s="69">
        <f>SUM(BV13:BV14)+SUM(BV17:BV23)+SUM(BV26:BV37)+SUM(BV40:BV49)+SUM(BV52:BV54)+SUM(BV57:BV72)+SUM(BV75:BV78)+SUM(BV81:BV95)+SUM(BV98:BV100)+SUM(BV103:BV112)+SUM(BV115:BV121)+SUM(BV124:BV134)+SUM(BV137:BV145)+SUM(BV148:BV156)+SUM(BV159:BV169)+SUM(BV172:BV182)+SUM(BV185:BV196)+SUM(BV199:BV200)+SUM(BV203:BV212)+SUM(BV215:BV221)+SUM(BV224:BV228)+SUM(BV231:BV241)+SUM(BV244:BV254)+SUM(BV257:BV268)+SUM(BV271:BV276)+SUM(BV279:BV286)+SUM(BV289:BV297)+SUM(BV300:BV307)+SUM(BV311:BV315)+SUM(BV318:BV324)+SUM(BV327:BV334)+SUM(BV337:BV343)+SUM(BV346:BV352)+SUM(BV355:BV359)+SUM(BV362:BV372)+SUM(BV375:BV381)+SUM(BV384:BV388)</f>
        <v>4185.5056199999999</v>
      </c>
      <c r="BW10" s="69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4185.5056199999999</v>
      </c>
      <c r="BX10" s="69">
        <f>BW10/BV10*100</f>
        <v>100</v>
      </c>
      <c r="BY10" s="69">
        <f>SUM(BY13:BY14)+SUM(BY17:BY23)+SUM(BY26:BY37)+SUM(BY40:BY49)+SUM(BY52:BY54)+SUM(BY57:BY72)+SUM(BY75:BY78)+SUM(BY81:BY95)+SUM(BY98:BY100)+SUM(BY103:BY112)+SUM(BY115:BY121)+SUM(BY124:BY134)+SUM(BY137:BY145)+SUM(BY148:BY156)+SUM(BY159:BY169)+SUM(BY172:BY182)+SUM(BY185:BY196)+SUM(BY199:BY200)+SUM(BY203:BY212)+SUM(BY215:BY221)+SUM(BY224:BY228)+SUM(BY231:BY241)+SUM(BY244:BY254)+SUM(BY257:BY268)+SUM(BY271:BY276)+SUM(BY279:BY286)+SUM(BY289:BY297)+SUM(BY300:BY307)+SUM(BY311:BY315)+SUM(BY318:BY324)+SUM(BY327:BY334)+SUM(BY337:BY343)+SUM(BY346:BY352)+SUM(BY355:BY359)+SUM(BY362:BY372)+SUM(BY375:BY381)+SUM(BY384:BY388)</f>
        <v>0</v>
      </c>
      <c r="BZ10" s="69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0</v>
      </c>
      <c r="CA10" s="68"/>
      <c r="CB10" s="69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300000</v>
      </c>
      <c r="CC10" s="69">
        <f>SUM(CC13:CC14)+SUM(CC17:CC23)+SUM(CC26:CC37)+SUM(CC40:CC49)+SUM(CC52:CC54)+SUM(CC57:CC72)+SUM(CC75:CC78)+SUM(CC81:CC95)+SUM(CC98:CC100)+SUM(CC103:CC112)+SUM(CC115:CC121)+SUM(CC124:CC134)+SUM(CC137:CC145)+SUM(CC148:CC156)+SUM(CC159:CC169)+SUM(CC172:CC182)+SUM(CC185:CC196)+SUM(CC199:CC200)+SUM(CC203:CC212)+SUM(CC215:CC221)+SUM(CC224:CC228)+SUM(CC231:CC241)+SUM(CC244:CC254)+SUM(CC257:CC268)+SUM(CC271:CC276)+SUM(CC279:CC286)+SUM(CC289:CC297)+SUM(CC300:CC307)+SUM(CC311:CC315)+SUM(CC318:CC324)+SUM(CC327:CC334)+SUM(CC337:CC343)+SUM(CC346:CC352)+SUM(CC355:CC359)+SUM(CC362:CC372)+SUM(CC375:CC381)+SUM(CC384:CC388)</f>
        <v>245002.62834</v>
      </c>
      <c r="CD10" s="68"/>
      <c r="CE10" s="69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172316.533</v>
      </c>
      <c r="CF10" s="69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109960.71028999999</v>
      </c>
      <c r="CG10" s="69">
        <f>CF10/CE10*100</f>
        <v>63.813209548499906</v>
      </c>
      <c r="CH10" s="69">
        <f>SUM(CH13:CH14)+SUM(CH17:CH23)+SUM(CH26:CH37)+SUM(CH40:CH49)+SUM(CH52:CH54)+SUM(CH57:CH72)+SUM(CH75:CH78)+SUM(CH81:CH95)+SUM(CH98:CH100)+SUM(CH103:CH112)+SUM(CH115:CH121)+SUM(CH124:CH134)+SUM(CH137:CH145)+SUM(CH148:CH156)+SUM(CH159:CH169)+SUM(CH172:CH182)+SUM(CH185:CH196)+SUM(CH199:CH200)+SUM(CH203:CH212)+SUM(CH215:CH221)+SUM(CH224:CH228)+SUM(CH231:CH241)+SUM(CH244:CH254)+SUM(CH257:CH268)+SUM(CH271:CH276)+SUM(CH279:CH286)+SUM(CH289:CH297)+SUM(CH300:CH307)+SUM(CH311:CH315)+SUM(CH318:CH324)+SUM(CH327:CH334)+SUM(CH337:CH343)+SUM(CH346:CH352)+SUM(CH355:CH359)+SUM(CH362:CH372)+SUM(CH375:CH381)+SUM(CH384:CH388)</f>
        <v>36621.020409999997</v>
      </c>
      <c r="CI10" s="69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10983.968419999999</v>
      </c>
      <c r="CJ10" s="69">
        <f>CI10/CH10*100</f>
        <v>29.993616499557284</v>
      </c>
      <c r="CK10" s="69">
        <f>SUM(CK13:CK14)+SUM(CK17:CK23)+SUM(CK26:CK37)+SUM(CK40:CK49)+SUM(CK52:CK54)+SUM(CK57:CK72)+SUM(CK75:CK78)+SUM(CK81:CK95)+SUM(CK98:CK100)+SUM(CK103:CK112)+SUM(CK115:CK121)+SUM(CK124:CK134)+SUM(CK137:CK145)+SUM(CK148:CK156)+SUM(CK159:CK169)+SUM(CK172:CK182)+SUM(CK185:CK196)+SUM(CK199:CK200)+SUM(CK203:CK212)+SUM(CK215:CK221)+SUM(CK224:CK228)+SUM(CK231:CK241)+SUM(CK244:CK254)+SUM(CK257:CK268)+SUM(CK271:CK276)+SUM(CK279:CK286)+SUM(CK289:CK297)+SUM(CK300:CK307)+SUM(CK311:CK315)+SUM(CK318:CK324)+SUM(CK327:CK334)+SUM(CK337:CK343)+SUM(CK346:CK352)+SUM(CK355:CK359)+SUM(CK362:CK372)+SUM(CK375:CK381)+SUM(CK384:CK388)</f>
        <v>13621.93878</v>
      </c>
      <c r="CL10" s="69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5021.6671100000003</v>
      </c>
      <c r="CM10" s="69">
        <f t="shared" si="38"/>
        <v>36.864554973429414</v>
      </c>
      <c r="CN10" s="69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69">
        <f>SUM(CO13:CO14)+SUM(CO17:CO23)+SUM(CO26:CO37)+SUM(CO40:CO49)+SUM(CO52:CO54)+SUM(CO57:CO72)+SUM(CO75:CO78)+SUM(CO81:CO95)+SUM(CO98:CO100)+SUM(CO103:CO112)+SUM(CO115:CO121)+SUM(CO124:CO134)+SUM(CO137:CO145)+SUM(CO148:CO156)+SUM(CO159:CO169)+SUM(CO172:CO182)+SUM(CO185:CO196)+SUM(CO199:CO200)+SUM(CO203:CO212)+SUM(CO215:CO221)+SUM(CO224:CO228)+SUM(CO231:CO241)+SUM(CO244:CO254)+SUM(CO257:CO268)+SUM(CO271:CO276)+SUM(CO279:CO286)+SUM(CO289:CO297)+SUM(CO300:CO307)+SUM(CO311:CO315)+SUM(CO318:CO324)+SUM(CO327:CO334)+SUM(CO337:CO343)+SUM(CO346:CO352)+SUM(CO355:CO359)+SUM(CO362:CO372)+SUM(CO375:CO381)+SUM(CO384:CO388)</f>
        <v>0</v>
      </c>
      <c r="CP10" s="68"/>
      <c r="CQ10" s="69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0</v>
      </c>
      <c r="CR10" s="69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0</v>
      </c>
      <c r="CS10" s="68"/>
      <c r="CT10" s="69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0</v>
      </c>
      <c r="CU10" s="69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0</v>
      </c>
      <c r="CV10" s="68"/>
      <c r="CW10" s="69">
        <f>SUM(CW13:CW14)+SUM(CW17:CW23)+SUM(CW26:CW37)+SUM(CW40:CW49)+SUM(CW52:CW54)+SUM(CW57:CW72)+SUM(CW75:CW78)+SUM(CW81:CW95)+SUM(CW98:CW100)+SUM(CW103:CW112)+SUM(CW115:CW121)+SUM(CW124:CW134)+SUM(CW137:CW145)+SUM(CW148:CW156)+SUM(CW159:CW169)+SUM(CW172:CW182)+SUM(CW185:CW196)+SUM(CW199:CW200)+SUM(CW203:CW212)+SUM(CW215:CW221)+SUM(CW224:CW228)+SUM(CW231:CW241)+SUM(CW244:CW254)+SUM(CW257:CW268)+SUM(CW271:CW276)+SUM(CW279:CW286)+SUM(CW289:CW297)+SUM(CW300:CW307)+SUM(CW311:CW315)+SUM(CW318:CW324)+SUM(CW327:CW334)+SUM(CW337:CW343)+SUM(CW346:CW352)+SUM(CW355:CW359)+SUM(CW362:CW372)+SUM(CW375:CW381)+SUM(CW384:CW388)</f>
        <v>0</v>
      </c>
      <c r="CX10" s="69">
        <f>SUM(CX13:CX14)+SUM(CX17:CX23)+SUM(CX26:CX37)+SUM(CX40:CX49)+SUM(CX52:CX54)+SUM(CX57:CX72)+SUM(CX75:CX78)+SUM(CX81:CX95)+SUM(CX98:CX100)+SUM(CX103:CX112)+SUM(CX115:CX121)+SUM(CX124:CX134)+SUM(CX137:CX145)+SUM(CX148:CX156)+SUM(CX159:CX169)+SUM(CX172:CX182)+SUM(CX185:CX196)+SUM(CX199:CX200)+SUM(CX203:CX212)+SUM(CX215:CX221)+SUM(CX224:CX228)+SUM(CX231:CX241)+SUM(CX244:CX254)+SUM(CX257:CX268)+SUM(CX271:CX276)+SUM(CX279:CX286)+SUM(CX289:CX297)+SUM(CX300:CX307)+SUM(CX311:CX315)+SUM(CX318:CX324)+SUM(CX327:CX334)+SUM(CX337:CX343)+SUM(CX346:CX352)+SUM(CX355:CX359)+SUM(CX362:CX372)+SUM(CX375:CX381)+SUM(CX384:CX388)</f>
        <v>0</v>
      </c>
      <c r="CY10" s="69"/>
      <c r="CZ10" s="69">
        <f>SUM(CZ13:CZ14)+SUM(CZ17:CZ23)+SUM(CZ26:CZ37)+SUM(CZ40:CZ49)+SUM(CZ52:CZ54)+SUM(CZ57:CZ72)+SUM(CZ75:CZ78)+SUM(CZ81:CZ95)+SUM(CZ98:CZ100)+SUM(CZ103:CZ112)+SUM(CZ115:CZ121)+SUM(CZ124:CZ134)+SUM(CZ137:CZ145)+SUM(CZ148:CZ156)+SUM(CZ159:CZ169)+SUM(CZ172:CZ182)+SUM(CZ185:CZ196)+SUM(CZ199:CZ200)+SUM(CZ203:CZ212)+SUM(CZ215:CZ221)+SUM(CZ224:CZ228)+SUM(CZ231:CZ241)+SUM(CZ244:CZ254)+SUM(CZ257:CZ268)+SUM(CZ271:CZ276)+SUM(CZ279:CZ286)+SUM(CZ289:CZ297)+SUM(CZ300:CZ307)+SUM(CZ310:CZ315)+SUM(CZ318:CZ324)+SUM(CZ327:CZ334)+SUM(CZ337:CZ343)+SUM(CZ346:CZ352)+SUM(CZ355:CZ359)+SUM(CZ362:CZ372)+SUM(CZ375:CZ381)+SUM(CZ384:CZ388)</f>
        <v>1444935</v>
      </c>
      <c r="DA10" s="69">
        <f>SUM(DA13:DA14)+SUM(DA17:DA23)+SUM(DA26:DA37)+SUM(DA40:DA49)+SUM(DA52:DA54)+SUM(DA57:DA72)+SUM(DA75:DA78)+SUM(DA81:DA95)+SUM(DA98:DA100)+SUM(DA103:DA112)+SUM(DA115:DA121)+SUM(DA124:DA134)+SUM(DA137:DA145)+SUM(DA148:DA156)+SUM(DA159:DA169)+SUM(DA172:DA182)+SUM(DA185:DA196)+SUM(DA199:DA200)+SUM(DA203:DA212)+SUM(DA215:DA221)+SUM(DA224:DA228)+SUM(DA231:DA241)+SUM(DA244:DA254)+SUM(DA257:DA268)+SUM(DA271:DA276)+SUM(DA279:DA286)+SUM(DA289:DA297)+SUM(DA300:DA307)+SUM(DA310:DA315)+SUM(DA318:DA324)+SUM(DA327:DA334)+SUM(DA337:DA343)+SUM(DA346:DA352)+SUM(DA355:DA359)+SUM(DA362:DA372)+SUM(DA375:DA381)+SUM(DA384:DA388)</f>
        <v>374334.22058000002</v>
      </c>
      <c r="DB10" s="68">
        <f t="shared" ref="DB10:DB11" si="83">DA10/CZ10*100</f>
        <v>25.906647744016169</v>
      </c>
      <c r="DC10" s="69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69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69"/>
      <c r="DF10" s="69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0</v>
      </c>
      <c r="DG10" s="69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0</v>
      </c>
      <c r="DH10" s="69"/>
      <c r="DI10" s="69">
        <f>SUM(DI13:DI14)+SUM(DI17:DI23)+SUM(DI26:DI37)+SUM(DI40:DI49)+SUM(DI52:DI54)+SUM(DI57:DI72)+SUM(DI75:DI78)+SUM(DI81:DI95)+SUM(DI98:DI100)+SUM(DI103:DI112)+SUM(DI115:DI121)+SUM(DI124:DI134)+SUM(DI137:DI145)+SUM(DI148:DI156)+SUM(DI159:DI169)+SUM(DI172:DI182)+SUM(DI185:DI196)+SUM(DI199:DI200)+SUM(DI203:DI212)+SUM(DI215:DI221)+SUM(DI224:DI228)+SUM(DI231:DI241)+SUM(DI244:DI254)+SUM(DI257:DI268)+SUM(DI271:DI276)+SUM(DI279:DI286)+SUM(DI289:DI297)+SUM(DI300:DI307)+SUM(DI311:DI315)+SUM(DI318:DI324)+SUM(DI327:DI334)+SUM(DI337:DI343)+SUM(DI346:DI352)+SUM(DI355:DI359)+SUM(DI362:DI372)+SUM(DI375:DI381)+SUM(DI384:DI388)</f>
        <v>0</v>
      </c>
      <c r="DJ10" s="69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0</v>
      </c>
      <c r="DK10" s="69"/>
      <c r="DL10" s="69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0</v>
      </c>
      <c r="DM10" s="69">
        <f>SUM(DM13:DM14)+SUM(DM17:DM23)+SUM(DM26:DM37)+SUM(DM40:DM49)+SUM(DM52:DM54)+SUM(DM57:DM72)+SUM(DM75:DM78)+SUM(DM81:DM95)+SUM(DM98:DM100)+SUM(DM103:DM112)+SUM(DM115:DM121)+SUM(DM124:DM134)+SUM(DM137:DM145)+SUM(DM148:DM156)+SUM(DM159:DM169)+SUM(DM172:DM182)+SUM(DM185:DM196)+SUM(DM199:DM200)+SUM(DM203:DM212)+SUM(DM215:DM221)+SUM(DM224:DM228)+SUM(DM231:DM241)+SUM(DM244:DM254)+SUM(DM257:DM268)+SUM(DM271:DM276)+SUM(DM279:DM286)+SUM(DM289:DM297)+SUM(DM300:DM307)+SUM(DM311:DM315)+SUM(DM318:DM324)+SUM(DM327:DM334)+SUM(DM337:DM343)+SUM(DM346:DM352)+SUM(DM355:DM359)+SUM(DM362:DM372)+SUM(DM375:DM381)+SUM(DM384:DM388)</f>
        <v>0</v>
      </c>
      <c r="DN10" s="69"/>
      <c r="DO10" s="69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0</v>
      </c>
      <c r="DP10" s="69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0</v>
      </c>
      <c r="DQ10" s="69"/>
      <c r="DR10" s="69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0</v>
      </c>
      <c r="DS10" s="69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0</v>
      </c>
      <c r="DT10" s="69"/>
      <c r="DU10" s="69">
        <f>SUM(DU13:DU14)+SUM(DU17:DU23)+SUM(DU26:DU37)+SUM(DU40:DU49)+SUM(DU52:DU54)+SUM(DU57:DU72)+SUM(DU75:DU78)+SUM(DU81:DU95)+SUM(DU98:DU100)+SUM(DU103:DU112)+SUM(DU115:DU121)+SUM(DU124:DU134)+SUM(DU137:DU145)+SUM(DU148:DU156)+SUM(DU159:DU169)+SUM(DU172:DU182)+SUM(DU185:DU196)+SUM(DU199:DU200)+SUM(DU203:DU212)+SUM(DU215:DU221)+SUM(DU224:DU228)+SUM(DU231:DU241)+SUM(DU244:DU254)+SUM(DU257:DU268)+SUM(DU271:DU276)+SUM(DU279:DU286)+SUM(DU289:DU297)+SUM(DU300:DU307)+SUM(DU311:DU315)+SUM(DU318:DU324)+SUM(DU327:DU334)+SUM(DU337:DU343)+SUM(DU346:DU352)+SUM(DU355:DU359)+SUM(DU362:DU372)+SUM(DU375:DU381)+SUM(DU384:DU388)</f>
        <v>24716.326529999998</v>
      </c>
      <c r="DV10" s="69">
        <f>SUM(DV13:DV14)+SUM(DV17:DV23)+SUM(DV26:DV37)+SUM(DV40:DV49)+SUM(DV52:DV54)+SUM(DV57:DV72)+SUM(DV75:DV78)+SUM(DV81:DV95)+SUM(DV98:DV100)+SUM(DV103:DV112)+SUM(DV115:DV121)+SUM(DV124:DV134)+SUM(DV137:DV145)+SUM(DV148:DV156)+SUM(DV159:DV169)+SUM(DV172:DV182)+SUM(DV185:DV196)+SUM(DV199:DV200)+SUM(DV203:DV212)+SUM(DV215:DV221)+SUM(DV224:DV228)+SUM(DV231:DV241)+SUM(DV244:DV254)+SUM(DV257:DV268)+SUM(DV271:DV276)+SUM(DV279:DV286)+SUM(DV289:DV297)+SUM(DV300:DV307)+SUM(DV311:DV315)+SUM(DV318:DV324)+SUM(DV327:DV334)+SUM(DV337:DV343)+SUM(DV346:DV352)+SUM(DV355:DV359)+SUM(DV362:DV372)+SUM(DV375:DV381)+SUM(DV384:DV388)</f>
        <v>24716.326529999998</v>
      </c>
      <c r="DW10" s="69">
        <f t="shared" si="55"/>
        <v>100</v>
      </c>
      <c r="DX10" s="69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311:DX315)+SUM(DX318:DX324)+SUM(DX327:DX334)+SUM(DX337:DX343)+SUM(DX346:DX352)+SUM(DX355:DX359)+SUM(DX362:DX372)+SUM(DX375:DX381)+SUM(DX384:DX388)</f>
        <v>0</v>
      </c>
      <c r="DY10" s="69">
        <f>SUM(DY13:DY14)+SUM(DY17:DY23)+SUM(DY26:DY37)+SUM(DY40:DY49)+SUM(DY52:DY54)+SUM(DY57:DY72)+SUM(DY75:DY78)+SUM(DY81:DY95)+SUM(DY98:DY100)+SUM(DY103:DY112)+SUM(DY115:DY121)+SUM(DY124:DY134)+SUM(DY137:DY145)+SUM(DY148:DY156)+SUM(DY159:DY169)+SUM(DY172:DY182)+SUM(DY185:DY196)+SUM(DY199:DY200)+SUM(DY203:DY212)+SUM(DY215:DY221)+SUM(DY224:DY228)+SUM(DY231:DY241)+SUM(DY244:DY254)+SUM(DY257:DY268)+SUM(DY271:DY276)+SUM(DY279:DY286)+SUM(DY289:DY297)+SUM(DY300:DY307)+SUM(DY311:DY315)+SUM(DY318:DY324)+SUM(DY327:DY334)+SUM(DY337:DY343)+SUM(DY346:DY352)+SUM(DY355:DY359)+SUM(DY362:DY372)+SUM(DY375:DY381)+SUM(DY384:DY388)</f>
        <v>0</v>
      </c>
      <c r="DZ10" s="69"/>
      <c r="EA10" s="69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0</v>
      </c>
      <c r="EB10" s="69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0</v>
      </c>
      <c r="EC10" s="69"/>
      <c r="ED10" s="69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14525.007990000002</v>
      </c>
      <c r="EE10" s="69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2241.1737799999996</v>
      </c>
      <c r="EF10" s="69">
        <f t="shared" si="60"/>
        <v>15.429759360841491</v>
      </c>
      <c r="EG10" s="69">
        <f>SUM(EG13:EG14)+SUM(EG17:EG23)+SUM(EG26:EG37)+SUM(EG40:EG49)+SUM(EG52:EG54)+SUM(EG57:EG72)+SUM(EG75:EG78)+SUM(EG81:EG95)+SUM(EG98:EG100)+SUM(EG103:EG112)+SUM(EG115:EG121)+SUM(EG124:EG134)+SUM(EG137:EG145)+SUM(EG148:EG156)+SUM(EG159:EG169)+SUM(EG172:EG182)+SUM(EG185:EG196)+SUM(EG199:EG200)+SUM(EG203:EG212)+SUM(EG215:EG221)+SUM(EG224:EG228)+SUM(EG231:EG241)+SUM(EG244:EG254)+SUM(EG257:EG268)+SUM(EG271:EG276)+SUM(EG279:EG286)+SUM(EG289:EG297)+SUM(EG300:EG307)+SUM(EG311:EG315)+SUM(EG318:EG324)+SUM(EG327:EG334)+SUM(EG337:EG343)+SUM(EG346:EG352)+SUM(EG355:EG359)+SUM(EG362:EG372)+SUM(EG375:EG381)+SUM(EG384:EG388)</f>
        <v>211021</v>
      </c>
      <c r="EH10" s="69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22992.07533</v>
      </c>
      <c r="EI10" s="69">
        <f t="shared" si="61"/>
        <v>10.895633766307618</v>
      </c>
      <c r="EJ10" s="69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0</v>
      </c>
      <c r="EK10" s="69">
        <f>SUM(EK13:EK14)+SUM(EK17:EK23)+SUM(EK26:EK37)+SUM(EK40:EK49)+SUM(EK52:EK54)+SUM(EK57:EK72)+SUM(EK75:EK78)+SUM(EK81:EK95)+SUM(EK98:EK100)+SUM(EK103:EK112)+SUM(EK115:EK121)+SUM(EK124:EK134)+SUM(EK137:EK145)+SUM(EK148:EK156)+SUM(EK159:EK169)+SUM(EK172:EK182)+SUM(EK185:EK196)+SUM(EK199:EK200)+SUM(EK203:EK212)+SUM(EK215:EK221)+SUM(EK224:EK228)+SUM(EK231:EK241)+SUM(EK244:EK254)+SUM(EK257:EK268)+SUM(EK271:EK276)+SUM(EK279:EK286)+SUM(EK289:EK297)+SUM(EK300:EK307)+SUM(EK311:EK315)+SUM(EK318:EK324)+SUM(EK327:EK334)+SUM(EK337:EK343)+SUM(EK346:EK352)+SUM(EK355:EK359)+SUM(EK362:EK372)+SUM(EK375:EK381)+SUM(EK384:EK388)</f>
        <v>0</v>
      </c>
      <c r="EL10" s="69"/>
      <c r="EM10" s="69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0</v>
      </c>
      <c r="EN10" s="69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0</v>
      </c>
      <c r="EO10" s="69"/>
      <c r="EP10" s="69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1661142.4697</v>
      </c>
      <c r="EQ10" s="69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255165.72197000001</v>
      </c>
      <c r="ER10" s="69">
        <f t="shared" si="64"/>
        <v>15.360857158512273</v>
      </c>
      <c r="ES10" s="69">
        <f>SUM(ES13:ES14)+SUM(ES17:ES23)+SUM(ES26:ES37)+SUM(ES40:ES49)+SUM(ES52:ES54)+SUM(ES57:ES72)+SUM(ES75:ES78)+SUM(ES81:ES95)+SUM(ES98:ES100)+SUM(ES103:ES112)+SUM(ES115:ES121)+SUM(ES124:ES134)+SUM(ES137:ES145)+SUM(ES148:ES156)+SUM(ES159:ES169)+SUM(ES172:ES182)+SUM(ES185:ES196)+SUM(ES199:ES200)+SUM(ES203:ES212)+SUM(ES215:ES221)+SUM(ES224:ES228)+SUM(ES231:ES241)+SUM(ES244:ES254)+SUM(ES257:ES268)+SUM(ES271:ES276)+SUM(ES279:ES286)+SUM(ES289:ES297)+SUM(ES300:ES307)+SUM(ES311:ES315)+SUM(ES318:ES324)+SUM(ES327:ES334)+SUM(ES337:ES343)+SUM(ES346:ES352)+SUM(ES355:ES359)+SUM(ES362:ES372)+SUM(ES375:ES381)+SUM(ES384:ES388)</f>
        <v>599166.47490000003</v>
      </c>
      <c r="ET10" s="69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150794.53599999999</v>
      </c>
      <c r="EU10" s="69">
        <f t="shared" si="65"/>
        <v>25.167385412404354</v>
      </c>
      <c r="EV10" s="69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100000</v>
      </c>
      <c r="EW10" s="69">
        <f>SUM(EW13:EW14)+SUM(EW17:EW23)+SUM(EW26:EW37)+SUM(EW40:EW49)+SUM(EW52:EW54)+SUM(EW57:EW72)+SUM(EW75:EW78)+SUM(EW81:EW95)+SUM(EW98:EW100)+SUM(EW103:EW112)+SUM(EW115:EW121)+SUM(EW124:EW134)+SUM(EW137:EW145)+SUM(EW148:EW156)+SUM(EW159:EW169)+SUM(EW172:EW182)+SUM(EW185:EW196)+SUM(EW199:EW200)+SUM(EW203:EW212)+SUM(EW215:EW221)+SUM(EW224:EW228)+SUM(EW231:EW241)+SUM(EW231:EW241)+SUM(EW244:EW254)+SUM(EW257:EW268)+SUM(EW271:EW276)+SUM(EW279:EW286)+SUM(EW289:EW297)+SUM(EW300:EW307)+SUM(EW311:EW315)+SUM(EW318:EW324)+SUM(EW327:EW334)+SUM(EW337:EW343)+SUM(EW346:EW352)+SUM(EW355:EW359)+SUM(EW362:EW372)+SUM(EW375:EW381)+SUM(EW384:EW388)</f>
        <v>8424.192140000001</v>
      </c>
      <c r="EX10" s="69">
        <f>EW10/EV10*100</f>
        <v>8.4241921400000024</v>
      </c>
      <c r="EY10" s="69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455303.5</v>
      </c>
      <c r="EZ10" s="69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108041.50284</v>
      </c>
      <c r="FA10" s="69">
        <f t="shared" ref="FA10" si="84">EZ10/EY10*100</f>
        <v>23.729556842853174</v>
      </c>
      <c r="FB10" s="69">
        <f>SUM(FB13:FB14)+SUM(FB17:FB23)+SUM(FB26:FB37)+SUM(FB40:FB49)+SUM(FB52:FB54)+SUM(FB57:FB72)+SUM(FB75:FB78)+SUM(FB81:FB95)+SUM(FB98:FB100)+SUM(FB103:FB112)+SUM(FB115:FB121)+SUM(FB124:FB134)+SUM(FB137:FB145)+SUM(FB148:FB156)+SUM(FB159:FB169)+SUM(FB172:FB182)+SUM(FB185:FB196)+SUM(FB199:FB200)+SUM(FB203:FB212)+SUM(FB215:FB221)+SUM(FB224:FB228)+SUM(FB231:FB241)+SUM(FB244:FB254)+SUM(FB257:FB268)+SUM(FB271:FB276)+SUM(FB279:FB286)+SUM(FB289:FB297)+SUM(FB300:FB307)+SUM(FB311:FB315)+SUM(FB318:FB324)+SUM(FB327:FB334)+SUM(FB337:FB343)+SUM(FB346:FB352)+SUM(FB355:FB359)+SUM(FB362:FB372)+SUM(FB375:FB381)+SUM(FB384:FB388)</f>
        <v>128886.83674</v>
      </c>
      <c r="FC10" s="69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38432.505810000002</v>
      </c>
      <c r="FD10" s="69"/>
      <c r="FE10" s="69">
        <f>SUM(FE13:FE14)+SUM(FE17:FE23)+SUM(FE26:FE37)+SUM(FE40:FE49)+SUM(FE52:FE54)+SUM(FE57:FE72)+SUM(FE75:FE78)+SUM(FE81:FE95)+SUM(FE98:FE100)+SUM(FE103:FE112)+SUM(FE115:FE121)+SUM(FE124:FE134)+SUM(FE137:FE145)+SUM(FE148:FE156)+SUM(FE159:FE169)+SUM(FE172:FE182)+SUM(FE185:FE196)+SUM(FE199:FE200)+SUM(FE203:FE212)+SUM(FE215:FE221)+SUM(FE224:FE228)+SUM(FE231:FE241)+SUM(FE244:FE254)+SUM(FE257:FE268)+SUM(FE271:FE276)+SUM(FE279:FE286)+SUM(FE289:FE297)+SUM(FE300:FE307)+SUM(FE311:FE315)+SUM(FE318:FE324)+SUM(FE327:FE334)+SUM(FE337:FE343)+SUM(FE346:FE352)+SUM(FE355:FE359)+SUM(FE362:FE372)+SUM(FE375:FE381)+SUM(FE384:FE388)</f>
        <v>0</v>
      </c>
      <c r="FF10" s="69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69"/>
      <c r="FH10" s="69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69">
        <f>SUM(FI13:FI14)+SUM(FI17:FI23)+SUM(FI26:FI37)+SUM(FI40:FI49)+SUM(FI52:FI54)+SUM(FI57:FI72)+SUM(FI75:FI78)+SUM(FI81:FI95)+SUM(FI98:FI100)+SUM(FI103:FI112)+SUM(FI115:FI121)+SUM(FI124:FI134)+SUM(FI137:FI145)+SUM(FI148:FI156)+SUM(FI159:FI169)+SUM(FI172:FI182)+SUM(FI185:FI196)+SUM(FI199:FI200)+SUM(FI203:FI212)+SUM(FI215:FI221)+SUM(FI224:FI228)+SUM(FI231:FI241)+SUM(FI244:FI254)+SUM(FI257:FI268)+SUM(FI271:FI276)+SUM(FI279:FI286)+SUM(FI289:FI297)+SUM(FI300:FI307)+SUM(FI311:FI315)+SUM(FI318:FI324)+SUM(FI327:FI334)+SUM(FI337:FI343)+SUM(FI346:FI352)+SUM(FI355:FI359)+SUM(FI362:FI372)+SUM(FI375:FI381)+SUM(FI384:FI388)</f>
        <v>0</v>
      </c>
      <c r="FJ10" s="69"/>
      <c r="FK10" s="69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311:FK315)+SUM(FK318:FK324)+SUM(FK327:FK334)+SUM(FK337:FK343)+SUM(FK346:FK352)+SUM(FK355:FK359)+SUM(FK362:FK372)+SUM(FK375:FK381)+SUM(FK384:FK388)</f>
        <v>0</v>
      </c>
      <c r="FL10" s="69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311:FL315)+SUM(FL318:FL324)+SUM(FL327:FL334)+SUM(FL337:FL343)+SUM(FL346:FL352)+SUM(FL355:FL359)+SUM(FL362:FL372)+SUM(FL375:FL381)+SUM(FL384:FL388)</f>
        <v>0</v>
      </c>
      <c r="FM10" s="69"/>
      <c r="FN10" s="69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0</v>
      </c>
      <c r="FO10" s="69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69"/>
      <c r="FQ10" s="69">
        <f>SUM(FQ13:FQ14)+SUM(FQ17:FQ23)+SUM(FQ26:FQ37)+SUM(FQ40:FQ49)+SUM(FQ52:FQ54)+SUM(FQ57:FQ72)+SUM(FQ75:FQ78)+SUM(FQ81:FQ95)+SUM(FQ98:FQ100)+SUM(FQ103:FQ112)+SUM(FQ115:FQ121)+SUM(FQ124:FQ134)+SUM(FQ137:FQ145)+SUM(FQ148:FQ156)+SUM(FQ159:FQ169)+SUM(FQ172:FQ182)+SUM(FQ185:FQ196)+SUM(FQ199:FQ200)+SUM(FQ203:FQ212)+SUM(FQ215:FQ221)+SUM(FQ224:FQ228)+SUM(FQ231:FQ241)+SUM(FQ244:FQ254)+SUM(FQ257:FQ268)+SUM(FQ271:FQ276)+SUM(FQ279:FQ286)+SUM(FQ289:FQ297)+SUM(FQ300:FQ307)+SUM(FQ311:FQ315)+SUM(FQ318:FQ324)+SUM(FQ327:FQ334)+SUM(FQ337:FQ343)+SUM(FQ346:FQ352)+SUM(FQ355:FQ359)+SUM(FQ362:FQ372)+SUM(FQ375:FQ381)+SUM(FQ384:FQ388)</f>
        <v>0</v>
      </c>
      <c r="FR10" s="69">
        <f>SUM(FR13:FR14)+SUM(FR17:FR23)+SUM(FR26:FR37)+SUM(FR40:FR49)+SUM(FR52:FR54)+SUM(FR57:FR72)+SUM(FR75:FR78)+SUM(FR81:FR95)+SUM(FR98:FR100)+SUM(FR103:FR112)+SUM(FR115:FR121)+SUM(FR124:FR134)+SUM(FR137:FR145)+SUM(FR148:FR156)+SUM(FR159:FR169)+SUM(FR172:FR182)+SUM(FR185:FR196)+SUM(FR199:FR200)+SUM(FR203:FR212)+SUM(FR215:FR221)+SUM(FR224:FR228)+SUM(FR231:FR241)+SUM(FR244:FR254)+SUM(FR257:FR268)+SUM(FR271:FR276)+SUM(FR279:FR286)+SUM(FR289:FR297)+SUM(FR300:FR307)+SUM(FR311:FR315)+SUM(FR318:FR324)+SUM(FR327:FR334)+SUM(FR337:FR343)+SUM(FR346:FR352)+SUM(FR355:FR359)+SUM(FR362:FR372)+SUM(FR375:FR381)+SUM(FR384:FR388)</f>
        <v>0</v>
      </c>
      <c r="FS10" s="69"/>
      <c r="FT10" s="69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0</v>
      </c>
      <c r="FU10" s="69">
        <f>SUM(FU13:FU14)+SUM(FU17:FU23)+SUM(FU26:FU37)+SUM(FU40:FU49)+SUM(FU52:FU54)+SUM(FU57:FU72)+SUM(FU75:FU78)+SUM(FU81:FU95)+SUM(FU98:FU100)+SUM(FU103:FU112)+SUM(FU115:FU121)+SUM(FU124:FU134)+SUM(FU137:FU145)+SUM(FU148:FU156)+SUM(FU159:FU169)+SUM(FU172:FU182)+SUM(FU185:FU196)+SUM(FU199:FU200)+SUM(FU203:FU212)+SUM(FU215:FU221)+SUM(FU224:FU228)+SUM(FU231:FU241)+SUM(FU244:FU254)+SUM(FU257:FU268)+SUM(FU271:FU276)+SUM(FU279:FU286)+SUM(FU289:FU297)+SUM(FU300:FU307)+SUM(FU311:FU315)+SUM(FU318:FU324)+SUM(FU327:FU334)+SUM(FU337:FU343)+SUM(FU346:FU352)+SUM(FU355:FU359)+SUM(FU362:FU372)+SUM(FU375:FU381)+SUM(FU384:FU388)</f>
        <v>0</v>
      </c>
      <c r="FV10" s="69"/>
      <c r="FW10" s="69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15344.94382</v>
      </c>
      <c r="FX10" s="69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4603.48315</v>
      </c>
      <c r="FY10" s="69">
        <f t="shared" si="73"/>
        <v>30.000000026067219</v>
      </c>
      <c r="FZ10" s="69">
        <f>SUM(FZ13:FZ14)+SUM(FZ17:FZ23)+SUM(FZ26:FZ37)+SUM(FZ40:FZ49)+SUM(FZ52:FZ54)+SUM(FZ57:FZ72)+SUM(FZ75:FZ78)+SUM(FZ81:FZ95)+SUM(FZ98:FZ100)+SUM(FZ103:FZ112)+SUM(FZ115:FZ121)+SUM(FZ124:FZ134)+SUM(FZ137:FZ145)+SUM(FZ148:FZ156)+SUM(FZ159:FZ169)+SUM(FZ172:FZ182)+SUM(FZ185:FZ196)+SUM(FZ199:FZ200)+SUM(FZ203:FZ212)+SUM(FZ215:FZ221)+SUM(FZ224:FZ228)+SUM(FZ231:FZ241)+SUM(FZ244:FZ254)+SUM(FZ257:FZ268)+SUM(FZ271:FZ276)+SUM(FZ279:FZ286)+SUM(FZ289:FZ297)+SUM(FZ300:FZ307)+SUM(FZ311:FZ315)+SUM(FZ318:FZ324)+SUM(FZ327:FZ334)+SUM(FZ337:FZ343)+SUM(FZ346:FZ352)+SUM(FZ355:FZ359)+SUM(FZ362:FZ372)+SUM(FZ375:FZ381)+SUM(FZ384:FZ388)</f>
        <v>0</v>
      </c>
      <c r="GA10" s="69">
        <f>SUM(GA13:GA14)+SUM(GA17:GA23)+SUM(GA26:GA37)+SUM(GA40:GA49)+SUM(GA52:GA54)+SUM(GA57:GA72)+SUM(GA75:GA78)+SUM(GA81:GA95)+SUM(GA98:GA100)+SUM(GA103:GA112)+SUM(GA115:GA121)+SUM(GA124:GA134)+SUM(GA137:GA145)+SUM(GA148:GA156)+SUM(GA159:GA169)+SUM(GA172:GA182)+SUM(GA185:GA196)+SUM(GA199:GA200)+SUM(GA203:GA212)+SUM(GA215:GA221)+SUM(GA224:GA228)+SUM(GA231:GA241)+SUM(GA244:GA254)+SUM(GA257:GA268)+SUM(GA271:GA276)+SUM(GA279:GA286)+SUM(GA289:GA297)+SUM(GA300:GA307)+SUM(GA311:GA315)+SUM(GA318:GA324)+SUM(GA327:GA334)+SUM(GA337:GA343)+SUM(GA346:GA352)+SUM(GA355:GA359)+SUM(GA362:GA372)+SUM(GA375:GA381)+SUM(GA384:GA388)</f>
        <v>0</v>
      </c>
      <c r="GB10" s="69"/>
      <c r="GC10" s="69">
        <f>SUM(GC13:GC14)+SUM(GC17:GC23)+SUM(GC26:GC37)+SUM(GC40:GC49)+SUM(GC52:GC54)+SUM(GC57:GC72)+SUM(GC75:GC78)+SUM(GC81:GC95)+SUM(GC98:GC100)+SUM(GC103:GC112)+SUM(GC115:GC121)+SUM(GC124:GC134)+SUM(GC137:GC145)+SUM(GC148:GC156)+SUM(GC159:GC169)+SUM(GC172:GC182)+SUM(GC185:GC196)+SUM(GC199:GC200)+SUM(GC203:GC212)+SUM(GC215:GC221)+SUM(GC224:GC228)+SUM(GC231:GC241)+SUM(GC244:GC254)+SUM(GC257:GC268)+SUM(GC271:GC276)+SUM(GC279:GC286)+SUM(GC289:GC297)+SUM(GC300:GC307)+SUM(GC311:GC315)+SUM(GC318:GC324)+SUM(GC327:GC334)+SUM(GC337:GC343)+SUM(GC346:GC352)+SUM(GC355:GC359)+SUM(GC362:GC372)+SUM(GC375:GC381)+SUM(GC384:GC388)</f>
        <v>0</v>
      </c>
      <c r="GD10" s="69">
        <f>SUM(GD13:GD14)+SUM(GD17:GD23)+SUM(GD26:GD37)+SUM(GD40:GD49)+SUM(GD52:GD54)+SUM(GD57:GD72)+SUM(GD75:GD78)+SUM(GD81:GD95)+SUM(GD98:GD100)+SUM(GD103:GD112)+SUM(GD115:GD121)+SUM(GD124:GD134)+SUM(GD137:GD145)+SUM(GD148:GD156)+SUM(GD159:GD169)+SUM(GD172:GD182)+SUM(GD185:GD196)+SUM(GD199:GD200)+SUM(GD203:GD212)+SUM(GD215:GD221)+SUM(GD224:GD228)+SUM(GD231:GD241)+SUM(GD244:GD254)+SUM(GD257:GD268)+SUM(GD271:GD276)+SUM(GD279:GD286)+SUM(GD289:GD297)+SUM(GD300:GD307)+SUM(GD311:GD315)+SUM(GD318:GD324)+SUM(GD327:GD334)+SUM(GD337:GD343)+SUM(GD346:GD352)+SUM(GD355:GD359)+SUM(GD362:GD372)+SUM(GD375:GD381)+SUM(GD384:GD388)</f>
        <v>0</v>
      </c>
      <c r="GE10" s="69"/>
      <c r="GF10" s="69">
        <f>SUM(GF13:GF14)+SUM(GF17:GF23)+SUM(GF26:GF37)+SUM(GF40:GF49)+SUM(GF52:GF54)+SUM(GF57:GF72)+SUM(GF75:GF78)+SUM(GF81:GF95)+SUM(GF98:GF100)+SUM(GF103:GF112)+SUM(GF115:GF121)+SUM(GF124:GF134)+SUM(GF137:GF145)+SUM(GF148:GF156)+SUM(GF159:GF169)+SUM(GF172:GF182)+SUM(GF185:GF196)+SUM(GF199:GF200)+SUM(GF203:GF212)+SUM(GF215:GF221)+SUM(GF224:GF228)+SUM(GF231:GF241)+SUM(GF244:GF254)+SUM(GF257:GF268)+SUM(GF271:GF276)+SUM(GF279:GF286)+SUM(GF289:GF297)+SUM(GF300:GF307)+SUM(GF311:GF315)+SUM(GF318:GF324)+SUM(GF327:GF334)+SUM(GF337:GF343)+SUM(GF346:GF352)+SUM(GF355:GF359)+SUM(GF362:GF372)+SUM(GF375:GF381)+SUM(GF384:GF388)</f>
        <v>0</v>
      </c>
      <c r="GG10" s="69">
        <f>SUM(GG13:GG14)+SUM(GG17:GG23)+SUM(GG26:GG37)+SUM(GG40:GG49)+SUM(GG52:GG54)+SUM(GG57:GG72)+SUM(GG75:GG78)+SUM(GG81:GG95)+SUM(GG98:GG100)+SUM(GG103:GG112)+SUM(GG115:GG121)+SUM(GG124:GG134)+SUM(GG137:GG145)+SUM(GG148:GG156)+SUM(GG159:GG169)+SUM(GG172:GG182)+SUM(GG185:GG196)+SUM(GG199:GG200)+SUM(GG203:GG212)+SUM(GG215:GG221)+SUM(GG224:GG228)+SUM(GG231:GG241)+SUM(GG244:GG254)+SUM(GG257:GG268)+SUM(GG271:GG276)+SUM(GG279:GG286)+SUM(GG289:GG297)+SUM(GG300:GG307)+SUM(GG311:GG315)+SUM(GG318:GG324)+SUM(GG327:GG334)+SUM(GG337:GG343)+SUM(GG346:GG352)+SUM(GG355:GG359)+SUM(GG362:GG372)+SUM(GG375:GG381)+SUM(GG384:GG388)</f>
        <v>0</v>
      </c>
      <c r="GH10" s="69"/>
      <c r="GI10" s="69">
        <f>SUM(GI13:GI14)+SUM(GI17:GI23)+SUM(GI26:GI37)+SUM(GI40:GI49)+SUM(GI52:GI54)+SUM(GI57:GI72)+SUM(GI75:GI78)+SUM(GI81:GI95)+SUM(GI98:GI100)+SUM(GI103:GI112)+SUM(GI115:GI121)+SUM(GI124:GI134)+SUM(GI137:GI145)+SUM(GI148:GI156)+SUM(GI159:GI169)+SUM(GI172:GI182)+SUM(GI185:GI196)+SUM(GI199:GI200)+SUM(GI203:GI212)+SUM(GI215:GI221)+SUM(GI224:GI228)+SUM(GI231:GI241)+SUM(GI244:GI254)+SUM(GI257:GI268)+SUM(GI271:GI276)+SUM(GI279:GI286)+SUM(GI289:GI297)+SUM(GI300:GI307)+SUM(GI311:GI315)+SUM(GI318:GI324)+SUM(GI327:GI334)+SUM(GI337:GI343)+SUM(GI346:GI352)+SUM(GI355:GI359)+SUM(GI362:GI372)+SUM(GI375:GI381)+SUM(GI384:GI388)</f>
        <v>0</v>
      </c>
      <c r="GJ10" s="69">
        <f>SUM(GJ13:GJ14)+SUM(GJ17:GJ23)+SUM(GJ26:GJ37)+SUM(GJ40:GJ49)+SUM(GJ52:GJ54)+SUM(GJ57:GJ72)+SUM(GJ75:GJ78)+SUM(GJ81:GJ95)+SUM(GJ98:GJ100)+SUM(GJ103:GJ112)+SUM(GJ115:GJ121)+SUM(GJ124:GJ134)+SUM(GJ137:GJ145)+SUM(GJ148:GJ156)+SUM(GJ159:GJ169)+SUM(GJ172:GJ182)+SUM(GJ185:GJ196)+SUM(GJ199:GJ200)+SUM(GJ203:GJ212)+SUM(GJ215:GJ221)+SUM(GJ224:GJ228)+SUM(GJ231:GJ241)+SUM(GJ244:GJ254)+SUM(GJ257:GJ268)+SUM(GJ271:GJ276)+SUM(GJ279:GJ286)+SUM(GJ289:GJ297)+SUM(GJ300:GJ307)+SUM(GJ311:GJ315)+SUM(GJ318:GJ324)+SUM(GJ327:GJ334)+SUM(GJ337:GJ343)+SUM(GJ346:GJ352)+SUM(GJ355:GJ359)+SUM(GJ362:GJ372)+SUM(GJ375:GJ381)+SUM(GJ384:GJ388)</f>
        <v>0</v>
      </c>
      <c r="GK10" s="69"/>
      <c r="GL10" s="69">
        <f>SUM(GL13:GL14)+SUM(GL17:GL23)+SUM(GL26:GL37)+SUM(GL40:GL49)+SUM(GL52:GL54)+SUM(GL57:GL72)+SUM(GL75:GL78)+SUM(GL81:GL95)+SUM(GL98:GL100)+SUM(GL103:GL112)+SUM(GL115:GL121)+SUM(GL124:GL134)+SUM(GL137:GL145)+SUM(GL148:GL156)+SUM(GL159:GL169)+SUM(GL172:GL182)+SUM(GL185:GL196)+SUM(GL199:GL200)+SUM(GL203:GL212)+SUM(GL215:GL221)+SUM(GL224:GL228)+SUM(GL231:GL241)+SUM(GL244:GL254)+SUM(GL257:GL268)+SUM(GL271:GL276)+SUM(GL279:GL286)+SUM(GL289:GL297)+SUM(GL300:GL307)+SUM(GL311:GL315)+SUM(GL318:GL324)+SUM(GL327:GL334)+SUM(GL337:GL343)+SUM(GL346:GL352)+SUM(GL355:GL359)+SUM(GL362:GL372)+SUM(GL375:GL381)+SUM(GL384:GL388)</f>
        <v>0</v>
      </c>
      <c r="GM10" s="69">
        <f>SUM(GM13:GM14)+SUM(GM17:GM23)+SUM(GM26:GM37)+SUM(GM40:GM49)+SUM(GM52:GM54)+SUM(GM57:GM72)+SUM(GM75:GM78)+SUM(GM81:GM95)+SUM(GM98:GM100)+SUM(GM103:GM112)+SUM(GM115:GM121)+SUM(GM124:GM134)+SUM(GM137:GM145)+SUM(GM148:GM156)+SUM(GM159:GM169)+SUM(GM172:GM182)+SUM(GM185:GM196)+SUM(GM199:GM200)+SUM(GM203:GM212)+SUM(GM215:GM221)+SUM(GM224:GM228)+SUM(GM231:GM241)+SUM(GM244:GM254)+SUM(GM257:GM268)+SUM(GM271:GM276)+SUM(GM279:GM286)+SUM(GM289:GM297)+SUM(GM300:GM307)+SUM(GM311:GM315)+SUM(GM318:GM324)+SUM(GM327:GM334)+SUM(GM337:GM343)+SUM(GM346:GM352)+SUM(GM355:GM359)+SUM(GM362:GM372)+SUM(GM375:GM381)+SUM(GM384:GM388)</f>
        <v>0</v>
      </c>
      <c r="GN10" s="69"/>
      <c r="GO10" s="69">
        <f>SUM(GO13:GO14)+SUM(GO17:GO23)+SUM(GO26:GO37)+SUM(GO40:GO49)+SUM(GO52:GO54)+SUM(GO57:GO72)+SUM(GO75:GO78)+SUM(GO81:GO95)+SUM(GO98:GO100)+SUM(GO103:GO112)+SUM(GO115:GO121)+SUM(GO124:GO134)+SUM(GO137:GO145)+SUM(GO148:GO156)+SUM(GO159:GO169)+SUM(GO172:GO182)+SUM(GO185:GO196)+SUM(GO199:GO200)+SUM(GO203:GO212)+SUM(GO215:GO221)+SUM(GO224:GO228)+SUM(GO231:GO241)+SUM(GO244:GO254)+SUM(GO257:GO268)+SUM(GO271:GO276)+SUM(GO279:GO286)+SUM(GO289:GO297)+SUM(GO300:GO307)+SUM(GO311:GO315)+SUM(GO318:GO324)+SUM(GO327:GO334)+SUM(GO337:GO343)+SUM(GO346:GO352)+SUM(GO355:GO359)+SUM(GO362:GO372)+SUM(GO375:GO381)+SUM(GO384:GO388)</f>
        <v>0</v>
      </c>
      <c r="GP10" s="69">
        <f>SUM(GP13:GP14)+SUM(GP17:GP23)+SUM(GP26:GP37)+SUM(GP40:GP49)+SUM(GP52:GP54)+SUM(GP57:GP72)+SUM(GP75:GP78)+SUM(GP81:GP95)+SUM(GP98:GP100)+SUM(GP103:GP112)+SUM(GP115:GP121)+SUM(GP124:GP134)+SUM(GP137:GP145)+SUM(GP148:GP156)+SUM(GP159:GP169)+SUM(GP172:GP182)+SUM(GP185:GP196)+SUM(GP199:GP200)+SUM(GP203:GP212)+SUM(GP215:GP221)+SUM(GP224:GP228)+SUM(GP231:GP241)+SUM(GP244:GP254)+SUM(GP257:GP268)+SUM(GP271:GP276)+SUM(GP279:GP286)+SUM(GP289:GP297)+SUM(GP300:GP307)+SUM(GP311:GP315)+SUM(GP318:GP324)+SUM(GP327:GP334)+SUM(GP337:GP343)+SUM(GP346:GP352)+SUM(GP355:GP359)+SUM(GP362:GP372)+SUM(GP375:GP381)+SUM(GP384:GP388)</f>
        <v>0</v>
      </c>
      <c r="GQ10" s="69"/>
      <c r="GR10" s="69">
        <f>SUM(GR13:GR14)+SUM(GR17:GR23)+SUM(GR26:GR37)+SUM(GR40:GR49)+SUM(GR52:GR54)+SUM(GR57:GR72)+SUM(GR75:GR78)+SUM(GR81:GR95)+SUM(GR98:GR100)+SUM(GR103:GR112)+SUM(GR115:GR121)+SUM(GR124:GR134)+SUM(GR137:GR145)+SUM(GR148:GR156)+SUM(GR159:GR169)+SUM(GR172:GR182)+SUM(GR185:GR196)+SUM(GR199:GR200)+SUM(GR203:GR212)+SUM(GR215:GR221)+SUM(GR224:GR228)+SUM(GR231:GR241)+SUM(GR244:GR254)+SUM(GR257:GR268)+SUM(GR271:GR276)+SUM(GR279:GR286)+SUM(GR289:GR297)+SUM(GR300:GR307)+SUM(GR311:GR315)+SUM(GR318:GR324)+SUM(GR327:GR334)+SUM(GR337:GR343)+SUM(GR346:GR352)+SUM(GR355:GR359)+SUM(GR362:GR372)+SUM(GR375:GR381)+SUM(GR384:GR388)</f>
        <v>100000</v>
      </c>
      <c r="GS10" s="69">
        <f>SUM(GS13:GS14)+SUM(GS17:GS23)+SUM(GS26:GS37)+SUM(GS40:GS49)+SUM(GS52:GS54)+SUM(GS57:GS72)+SUM(GS75:GS78)+SUM(GS81:GS95)+SUM(GS98:GS100)+SUM(GS103:GS112)+SUM(GS115:GS121)+SUM(GS124:GS134)+SUM(GS137:GS145)+SUM(GS148:GS156)+SUM(GS159:GS169)+SUM(GS172:GS182)+SUM(GS185:GS196)+SUM(GS199:GS200)+SUM(GS203:GS212)+SUM(GS215:GS221)+SUM(GS224:GS228)+SUM(GS231:GS241)+SUM(GS244:GS254)+SUM(GS257:GS268)+SUM(GS271:GS276)+SUM(GS279:GS286)+SUM(GS289:GS297)+SUM(GS300:GS307)+SUM(GS311:GS315)+SUM(GS318:GS324)+SUM(GS327:GS334)+SUM(GS337:GS343)+SUM(GS346:GS352)+SUM(GS355:GS359)+SUM(GS362:GS372)+SUM(GS375:GS381)+SUM(GS384:GS388)</f>
        <v>0</v>
      </c>
      <c r="GT10" s="69">
        <f t="shared" si="76"/>
        <v>0</v>
      </c>
    </row>
    <row r="11" spans="1:202" s="19" customFormat="1" ht="31.5" x14ac:dyDescent="0.25">
      <c r="A11" s="25" t="s">
        <v>198</v>
      </c>
      <c r="B11" s="135">
        <f t="shared" si="77"/>
        <v>155400.08490000002</v>
      </c>
      <c r="C11" s="135">
        <f t="shared" si="77"/>
        <v>43776.617400000003</v>
      </c>
      <c r="D11" s="54">
        <f t="shared" si="0"/>
        <v>28.170266076862355</v>
      </c>
      <c r="E11" s="73">
        <f t="shared" ref="E11:BB11" si="85">E12+E13+E14</f>
        <v>0</v>
      </c>
      <c r="F11" s="73">
        <f t="shared" si="85"/>
        <v>0</v>
      </c>
      <c r="G11" s="54"/>
      <c r="H11" s="73">
        <f t="shared" si="85"/>
        <v>0</v>
      </c>
      <c r="I11" s="73">
        <f t="shared" si="85"/>
        <v>0</v>
      </c>
      <c r="J11" s="73">
        <f t="shared" si="85"/>
        <v>0</v>
      </c>
      <c r="K11" s="73">
        <f t="shared" ref="K11:M11" si="86">K12+K13+K14</f>
        <v>0</v>
      </c>
      <c r="L11" s="73">
        <f t="shared" si="86"/>
        <v>0</v>
      </c>
      <c r="M11" s="73">
        <f t="shared" si="86"/>
        <v>0</v>
      </c>
      <c r="N11" s="73">
        <f t="shared" ref="N11:P11" si="87">N12+N13+N14</f>
        <v>0</v>
      </c>
      <c r="O11" s="73">
        <f t="shared" si="87"/>
        <v>0</v>
      </c>
      <c r="P11" s="73">
        <f t="shared" si="87"/>
        <v>0</v>
      </c>
      <c r="Q11" s="73">
        <f t="shared" ref="Q11:S11" si="88">Q12+Q13+Q14</f>
        <v>0</v>
      </c>
      <c r="R11" s="73">
        <f t="shared" si="88"/>
        <v>0</v>
      </c>
      <c r="S11" s="73">
        <f t="shared" si="88"/>
        <v>0</v>
      </c>
      <c r="T11" s="73">
        <f t="shared" ref="T11:V11" si="89">T12+T13+T14</f>
        <v>0</v>
      </c>
      <c r="U11" s="73">
        <f t="shared" si="89"/>
        <v>0</v>
      </c>
      <c r="V11" s="73">
        <f t="shared" si="89"/>
        <v>0</v>
      </c>
      <c r="W11" s="73">
        <f t="shared" si="85"/>
        <v>0</v>
      </c>
      <c r="X11" s="73">
        <f t="shared" si="85"/>
        <v>0</v>
      </c>
      <c r="Y11" s="73">
        <f t="shared" si="85"/>
        <v>0</v>
      </c>
      <c r="Z11" s="73">
        <f t="shared" si="85"/>
        <v>0</v>
      </c>
      <c r="AA11" s="73">
        <f t="shared" si="85"/>
        <v>0</v>
      </c>
      <c r="AB11" s="73">
        <f t="shared" si="85"/>
        <v>0</v>
      </c>
      <c r="AC11" s="73">
        <f t="shared" si="85"/>
        <v>0</v>
      </c>
      <c r="AD11" s="73">
        <f t="shared" si="85"/>
        <v>0</v>
      </c>
      <c r="AE11" s="73">
        <f t="shared" si="85"/>
        <v>0</v>
      </c>
      <c r="AF11" s="73">
        <f t="shared" si="85"/>
        <v>0</v>
      </c>
      <c r="AG11" s="73">
        <f t="shared" si="85"/>
        <v>0</v>
      </c>
      <c r="AH11" s="54"/>
      <c r="AI11" s="73">
        <f t="shared" si="85"/>
        <v>102.04082000000001</v>
      </c>
      <c r="AJ11" s="73">
        <f t="shared" si="85"/>
        <v>102.04082000000001</v>
      </c>
      <c r="AK11" s="54">
        <f>AJ11/AI11*100</f>
        <v>100</v>
      </c>
      <c r="AL11" s="73"/>
      <c r="AM11" s="73"/>
      <c r="AN11" s="54"/>
      <c r="AO11" s="73">
        <f t="shared" ref="AO11:AP11" si="90">AO12+AO13+AO14</f>
        <v>62.253080000000004</v>
      </c>
      <c r="AP11" s="73">
        <f t="shared" si="90"/>
        <v>62.253080000000004</v>
      </c>
      <c r="AQ11" s="54">
        <f>AP11/AO11*100</f>
        <v>100</v>
      </c>
      <c r="AR11" s="73"/>
      <c r="AS11" s="73"/>
      <c r="AT11" s="54"/>
      <c r="AU11" s="73">
        <f t="shared" si="85"/>
        <v>0</v>
      </c>
      <c r="AV11" s="73">
        <f t="shared" si="85"/>
        <v>0</v>
      </c>
      <c r="AW11" s="73">
        <f t="shared" si="85"/>
        <v>0</v>
      </c>
      <c r="AX11" s="73">
        <f>AX12+AX13+AX14</f>
        <v>4484.3410000000003</v>
      </c>
      <c r="AY11" s="73">
        <f t="shared" si="85"/>
        <v>0</v>
      </c>
      <c r="AZ11" s="54"/>
      <c r="BA11" s="73">
        <f t="shared" si="85"/>
        <v>10000</v>
      </c>
      <c r="BB11" s="73">
        <f t="shared" si="85"/>
        <v>3993.5120099999999</v>
      </c>
      <c r="BC11" s="54">
        <f t="shared" si="18"/>
        <v>39.935120099999999</v>
      </c>
      <c r="BD11" s="73">
        <f>BD12+BD13+BD14</f>
        <v>19652.2</v>
      </c>
      <c r="BE11" s="73">
        <f>BE12+BE13+BE14</f>
        <v>6878.8598899999997</v>
      </c>
      <c r="BF11" s="55">
        <f t="shared" si="20"/>
        <v>35.00300164867037</v>
      </c>
      <c r="BG11" s="73">
        <f t="shared" ref="BG11:CO11" si="91">BG12+BG13+BG14</f>
        <v>0</v>
      </c>
      <c r="BH11" s="73">
        <f t="shared" si="91"/>
        <v>0</v>
      </c>
      <c r="BI11" s="73">
        <f t="shared" si="91"/>
        <v>0</v>
      </c>
      <c r="BJ11" s="73">
        <f t="shared" ref="BJ11:BL11" si="92">BJ12+BJ13+BJ14</f>
        <v>0</v>
      </c>
      <c r="BK11" s="73">
        <f t="shared" si="92"/>
        <v>0</v>
      </c>
      <c r="BL11" s="73">
        <f t="shared" si="92"/>
        <v>0</v>
      </c>
      <c r="BM11" s="73">
        <f t="shared" si="91"/>
        <v>5809.4</v>
      </c>
      <c r="BN11" s="73">
        <f t="shared" si="91"/>
        <v>3147.1207599999998</v>
      </c>
      <c r="BO11" s="55">
        <f t="shared" si="26"/>
        <v>54.172905291424243</v>
      </c>
      <c r="BP11" s="73">
        <f t="shared" ref="BP11:BQ11" si="93">BP12+BP13+BP14</f>
        <v>840</v>
      </c>
      <c r="BQ11" s="73">
        <f t="shared" si="93"/>
        <v>237</v>
      </c>
      <c r="BR11" s="55">
        <f t="shared" ref="BR11" si="94">BQ11/BP11*100</f>
        <v>28.214285714285715</v>
      </c>
      <c r="BS11" s="73">
        <f t="shared" si="91"/>
        <v>0</v>
      </c>
      <c r="BT11" s="73">
        <f t="shared" si="91"/>
        <v>0</v>
      </c>
      <c r="BU11" s="73">
        <f t="shared" si="91"/>
        <v>0</v>
      </c>
      <c r="BV11" s="73">
        <f t="shared" si="91"/>
        <v>0</v>
      </c>
      <c r="BW11" s="73">
        <f t="shared" si="91"/>
        <v>0</v>
      </c>
      <c r="BX11" s="73">
        <f t="shared" si="91"/>
        <v>0</v>
      </c>
      <c r="BY11" s="73">
        <f t="shared" si="91"/>
        <v>0</v>
      </c>
      <c r="BZ11" s="73">
        <f t="shared" si="91"/>
        <v>0</v>
      </c>
      <c r="CA11" s="73">
        <f t="shared" si="91"/>
        <v>0</v>
      </c>
      <c r="CB11" s="73">
        <f t="shared" ref="CB11:CD11" si="95">CB12+CB13+CB14</f>
        <v>0</v>
      </c>
      <c r="CC11" s="73">
        <f t="shared" si="95"/>
        <v>0</v>
      </c>
      <c r="CD11" s="73">
        <f t="shared" si="95"/>
        <v>0</v>
      </c>
      <c r="CE11" s="73">
        <f t="shared" si="91"/>
        <v>0</v>
      </c>
      <c r="CF11" s="73">
        <f t="shared" si="91"/>
        <v>0</v>
      </c>
      <c r="CG11" s="73">
        <f t="shared" si="91"/>
        <v>0</v>
      </c>
      <c r="CH11" s="73">
        <f t="shared" si="91"/>
        <v>0</v>
      </c>
      <c r="CI11" s="73">
        <f t="shared" si="91"/>
        <v>0</v>
      </c>
      <c r="CJ11" s="73">
        <f t="shared" si="91"/>
        <v>0</v>
      </c>
      <c r="CK11" s="73">
        <f t="shared" si="91"/>
        <v>0</v>
      </c>
      <c r="CL11" s="73">
        <f t="shared" si="91"/>
        <v>0</v>
      </c>
      <c r="CM11" s="54"/>
      <c r="CN11" s="73">
        <f t="shared" si="91"/>
        <v>130.5</v>
      </c>
      <c r="CO11" s="73">
        <f t="shared" si="91"/>
        <v>0</v>
      </c>
      <c r="CP11" s="55">
        <f t="shared" ref="CP11:CP25" si="96">CO11/CN11*100</f>
        <v>0</v>
      </c>
      <c r="CQ11" s="73">
        <f t="shared" ref="CQ11:DA11" si="97">CQ12+CQ13+CQ14</f>
        <v>0</v>
      </c>
      <c r="CR11" s="73">
        <f t="shared" si="97"/>
        <v>0</v>
      </c>
      <c r="CS11" s="73">
        <f t="shared" si="97"/>
        <v>0</v>
      </c>
      <c r="CT11" s="73">
        <f t="shared" ref="CT11:CV11" si="98">CT12+CT13+CT14</f>
        <v>0</v>
      </c>
      <c r="CU11" s="73">
        <f t="shared" si="98"/>
        <v>0</v>
      </c>
      <c r="CV11" s="73">
        <f t="shared" si="98"/>
        <v>0</v>
      </c>
      <c r="CW11" s="73">
        <f t="shared" si="97"/>
        <v>6840.3</v>
      </c>
      <c r="CX11" s="73">
        <f t="shared" si="97"/>
        <v>3420.1499700000004</v>
      </c>
      <c r="CY11" s="55">
        <f t="shared" si="42"/>
        <v>49.999999561422747</v>
      </c>
      <c r="CZ11" s="73">
        <f t="shared" si="97"/>
        <v>43767</v>
      </c>
      <c r="DA11" s="73">
        <f t="shared" si="97"/>
        <v>8415.6101400000007</v>
      </c>
      <c r="DB11" s="54">
        <f t="shared" si="83"/>
        <v>19.228208787442597</v>
      </c>
      <c r="DC11" s="73">
        <f t="shared" ref="DC11:DD11" si="99">DC12+DC13+DC14</f>
        <v>6744.1</v>
      </c>
      <c r="DD11" s="73">
        <f t="shared" si="99"/>
        <v>2880.9877700000002</v>
      </c>
      <c r="DE11" s="73">
        <f>DD11/DC11*100</f>
        <v>42.718639551608071</v>
      </c>
      <c r="DF11" s="73">
        <f t="shared" ref="DF11:DG11" si="100">DF12+DF13+DF14</f>
        <v>1000</v>
      </c>
      <c r="DG11" s="73">
        <f t="shared" si="100"/>
        <v>236.13149999999999</v>
      </c>
      <c r="DH11" s="73">
        <f>DG11/DF11*100</f>
        <v>23.613150000000001</v>
      </c>
      <c r="DI11" s="73">
        <f t="shared" ref="DI11:DJ11" si="101">DI12+DI13+DI14</f>
        <v>0</v>
      </c>
      <c r="DJ11" s="73">
        <f t="shared" si="101"/>
        <v>0</v>
      </c>
      <c r="DK11" s="55"/>
      <c r="DL11" s="73">
        <f t="shared" ref="DL11:DM11" si="102">DL12+DL13+DL14</f>
        <v>6500</v>
      </c>
      <c r="DM11" s="73">
        <f t="shared" si="102"/>
        <v>3468.3013700000001</v>
      </c>
      <c r="DN11" s="55">
        <f t="shared" ref="DN11" si="103">DM11/DL11*100</f>
        <v>53.358482615384617</v>
      </c>
      <c r="DO11" s="73">
        <f t="shared" ref="DO11:DQ11" si="104">DO12+DO13+DO14</f>
        <v>0</v>
      </c>
      <c r="DP11" s="73">
        <f t="shared" si="104"/>
        <v>0</v>
      </c>
      <c r="DQ11" s="73">
        <f t="shared" si="104"/>
        <v>0</v>
      </c>
      <c r="DR11" s="73">
        <f t="shared" ref="DR11:DT11" si="105">DR12+DR13+DR14</f>
        <v>0</v>
      </c>
      <c r="DS11" s="73">
        <f t="shared" si="105"/>
        <v>0</v>
      </c>
      <c r="DT11" s="73">
        <f t="shared" si="105"/>
        <v>0</v>
      </c>
      <c r="DU11" s="73">
        <f t="shared" ref="DU11:DW11" si="106">DU12+DU13+DU14</f>
        <v>0</v>
      </c>
      <c r="DV11" s="73">
        <f t="shared" si="106"/>
        <v>0</v>
      </c>
      <c r="DW11" s="73">
        <f t="shared" si="106"/>
        <v>0</v>
      </c>
      <c r="DX11" s="73">
        <f t="shared" ref="DX11:EB11" si="107">DX12+DX13+DX14</f>
        <v>0</v>
      </c>
      <c r="DY11" s="73">
        <f t="shared" si="107"/>
        <v>0</v>
      </c>
      <c r="DZ11" s="73">
        <f t="shared" si="107"/>
        <v>0</v>
      </c>
      <c r="EA11" s="73">
        <f t="shared" si="107"/>
        <v>0</v>
      </c>
      <c r="EB11" s="73">
        <f t="shared" si="107"/>
        <v>0</v>
      </c>
      <c r="EC11" s="55"/>
      <c r="ED11" s="73">
        <f t="shared" ref="ED11:EE11" si="108">ED12+ED13+ED14</f>
        <v>0</v>
      </c>
      <c r="EE11" s="73">
        <f t="shared" si="108"/>
        <v>0</v>
      </c>
      <c r="EF11" s="55"/>
      <c r="EG11" s="73">
        <f t="shared" ref="EG11:EH11" si="109">EG12+EG13+EG14</f>
        <v>44834.85</v>
      </c>
      <c r="EH11" s="73">
        <f t="shared" si="109"/>
        <v>9097.6271199999992</v>
      </c>
      <c r="EI11" s="55">
        <f>EH11/EG11*100</f>
        <v>20.29141866204526</v>
      </c>
      <c r="EJ11" s="73">
        <f t="shared" ref="EJ11:EK11" si="110">EJ12+EJ13+EJ14</f>
        <v>0</v>
      </c>
      <c r="EK11" s="73">
        <f t="shared" si="110"/>
        <v>0</v>
      </c>
      <c r="EL11" s="55"/>
      <c r="EM11" s="73">
        <f t="shared" ref="EM11:EN11" si="111">EM12+EM13+EM14</f>
        <v>0</v>
      </c>
      <c r="EN11" s="73">
        <f t="shared" si="111"/>
        <v>0</v>
      </c>
      <c r="EO11" s="55"/>
      <c r="EP11" s="73">
        <f t="shared" ref="EP11:EQ11" si="112">EP12+EP13+EP14</f>
        <v>0</v>
      </c>
      <c r="EQ11" s="73">
        <f t="shared" si="112"/>
        <v>0</v>
      </c>
      <c r="ER11" s="55"/>
      <c r="ES11" s="73">
        <f t="shared" ref="ES11:ET11" si="113">ES12+ES13+ES14</f>
        <v>0</v>
      </c>
      <c r="ET11" s="73">
        <f t="shared" si="113"/>
        <v>0</v>
      </c>
      <c r="EU11" s="55"/>
      <c r="EV11" s="73">
        <f t="shared" ref="EV11:EX11" si="114">EV12+EV13+EV14</f>
        <v>0</v>
      </c>
      <c r="EW11" s="73">
        <f t="shared" si="114"/>
        <v>0</v>
      </c>
      <c r="EX11" s="73">
        <f t="shared" si="114"/>
        <v>0</v>
      </c>
      <c r="EY11" s="73"/>
      <c r="EZ11" s="73"/>
      <c r="FA11" s="54"/>
      <c r="FB11" s="73">
        <f t="shared" ref="FB11:FC11" si="115">FB12+FB13+FB14</f>
        <v>0</v>
      </c>
      <c r="FC11" s="73">
        <f t="shared" si="115"/>
        <v>0</v>
      </c>
      <c r="FD11" s="54"/>
      <c r="FE11" s="73">
        <f t="shared" ref="FE11:FF11" si="116">FE12+FE13+FE14</f>
        <v>0</v>
      </c>
      <c r="FF11" s="73">
        <f t="shared" si="116"/>
        <v>0</v>
      </c>
      <c r="FG11" s="54"/>
      <c r="FH11" s="73">
        <f t="shared" ref="FH11:FI11" si="117">FH12+FH13+FH14</f>
        <v>3000</v>
      </c>
      <c r="FI11" s="73">
        <f t="shared" si="117"/>
        <v>1465.0679700000001</v>
      </c>
      <c r="FJ11" s="54">
        <f t="shared" ref="FJ11:FJ12" si="118">FI11/FH11*100</f>
        <v>48.835599000000002</v>
      </c>
      <c r="FK11" s="73">
        <f t="shared" ref="FK11:FL11" si="119">FK12+FK13+FK14</f>
        <v>1633.1</v>
      </c>
      <c r="FL11" s="73">
        <f t="shared" si="119"/>
        <v>371.95499999999998</v>
      </c>
      <c r="FM11" s="54">
        <f t="shared" ref="FM11:FM12" si="120">FL11/FK11*100</f>
        <v>22.776008817586185</v>
      </c>
      <c r="FN11" s="73">
        <f t="shared" ref="FN11:FO11" si="121">FN12+FN13+FN14</f>
        <v>0</v>
      </c>
      <c r="FO11" s="73">
        <f t="shared" si="121"/>
        <v>0</v>
      </c>
      <c r="FP11" s="54"/>
      <c r="FQ11" s="73">
        <f t="shared" ref="FQ11:FR11" si="122">FQ12+FQ13+FQ14</f>
        <v>0</v>
      </c>
      <c r="FR11" s="73">
        <f t="shared" si="122"/>
        <v>0</v>
      </c>
      <c r="FS11" s="54"/>
      <c r="FT11" s="73"/>
      <c r="FU11" s="73"/>
      <c r="FV11" s="54"/>
      <c r="FW11" s="73"/>
      <c r="FX11" s="73"/>
      <c r="FY11" s="54"/>
      <c r="FZ11" s="73"/>
      <c r="GA11" s="73"/>
      <c r="GB11" s="54"/>
      <c r="GC11" s="73"/>
      <c r="GD11" s="73"/>
      <c r="GE11" s="54"/>
      <c r="GF11" s="73"/>
      <c r="GG11" s="73"/>
      <c r="GH11" s="54"/>
      <c r="GI11" s="73"/>
      <c r="GJ11" s="73"/>
      <c r="GK11" s="54"/>
      <c r="GL11" s="73"/>
      <c r="GM11" s="73"/>
      <c r="GN11" s="54"/>
      <c r="GO11" s="73">
        <f t="shared" ref="GO11:GP11" si="123">GO12+GO13+GO14</f>
        <v>0</v>
      </c>
      <c r="GP11" s="73">
        <f t="shared" si="123"/>
        <v>0</v>
      </c>
      <c r="GQ11" s="54"/>
      <c r="GR11" s="73">
        <f t="shared" ref="GR11:GT11" si="124">GR12+GR13+GR14</f>
        <v>0</v>
      </c>
      <c r="GS11" s="73">
        <f t="shared" si="124"/>
        <v>0</v>
      </c>
      <c r="GT11" s="73">
        <f t="shared" si="124"/>
        <v>0</v>
      </c>
    </row>
    <row r="12" spans="1:202" s="18" customFormat="1" ht="30.75" customHeight="1" x14ac:dyDescent="0.25">
      <c r="A12" s="26" t="s">
        <v>197</v>
      </c>
      <c r="B12" s="136">
        <f t="shared" ref="B12:B75" si="125">E12+H12+K12+N12+Q12+T12+W12+Z12+AC12+AF12+AI12+AL12+AO12+AR12+AU12+AX12+BA12+BD12+BG12+BJ12+BM12+BP12+BS12+BV12+BY12+CB12+CE12+CH12+CK12+CN12+CQ12+CT12+CW12+CZ12+DC12+DF12+DI12+DL12+DO12+DR12+DU12+DX12+EA12+ED12+EG12+EJ12+EM12+EP12+ES12+EV12+EY12+FB12+FE12+FH12+FK12+FN12+FQ12+FT12+FW12+FZ12+GC12+GF12+GI12+GL12+GO12+GR12</f>
        <v>52313.893900000003</v>
      </c>
      <c r="C12" s="136">
        <f t="shared" ref="C12:C75" si="126">F12+I12+L12+O12+R12+U12+X12+AA12+AD12+AG12+AJ12+AM12+AP12+AS12+AV12+AY12+BB12+BE12+BH12+BK12+BN12+BQ12+BT12+BW12+BZ12+CC12+CF12+CI12+CL12+CO12+CR12+CU12+CX12+DA12+DD12+DG12+DJ12+DM12+DP12+DS12+DV12+DY12+EB12+EE12+EH12+EK12+EN12+EQ12+ET12+EW12+EZ12+FC12+FF12+FI12+FL12+FO12+FR12+FU12+FX12+GA12+GD12+GG12+GJ12+GM12+GP12+GS12</f>
        <v>22269.868130000003</v>
      </c>
      <c r="D12" s="48">
        <f t="shared" si="0"/>
        <v>42.569700838117122</v>
      </c>
      <c r="E12" s="48"/>
      <c r="F12" s="48"/>
      <c r="G12" s="48"/>
      <c r="H12" s="52"/>
      <c r="I12" s="52"/>
      <c r="J12" s="48"/>
      <c r="K12" s="52"/>
      <c r="L12" s="52"/>
      <c r="M12" s="48"/>
      <c r="N12" s="52"/>
      <c r="O12" s="52"/>
      <c r="P12" s="48"/>
      <c r="Q12" s="52"/>
      <c r="R12" s="52"/>
      <c r="S12" s="48"/>
      <c r="T12" s="52"/>
      <c r="U12" s="52"/>
      <c r="V12" s="48"/>
      <c r="W12" s="52"/>
      <c r="X12" s="52"/>
      <c r="Y12" s="48"/>
      <c r="Z12" s="52"/>
      <c r="AA12" s="52"/>
      <c r="AB12" s="48"/>
      <c r="AC12" s="52">
        <v>0</v>
      </c>
      <c r="AD12" s="52">
        <v>0</v>
      </c>
      <c r="AE12" s="48"/>
      <c r="AF12" s="52"/>
      <c r="AG12" s="52"/>
      <c r="AH12" s="48"/>
      <c r="AI12" s="52">
        <v>102.04082000000001</v>
      </c>
      <c r="AJ12" s="52">
        <v>102.04082000000001</v>
      </c>
      <c r="AK12" s="48">
        <f>AJ12/AI12*100</f>
        <v>100</v>
      </c>
      <c r="AL12" s="52"/>
      <c r="AM12" s="52"/>
      <c r="AN12" s="48"/>
      <c r="AO12" s="52">
        <v>62.253080000000004</v>
      </c>
      <c r="AP12" s="52">
        <v>62.253080000000004</v>
      </c>
      <c r="AQ12" s="48">
        <f>AP12/AO12*100</f>
        <v>100</v>
      </c>
      <c r="AR12" s="52"/>
      <c r="AS12" s="52"/>
      <c r="AT12" s="48"/>
      <c r="AU12" s="52"/>
      <c r="AV12" s="52"/>
      <c r="AW12" s="48"/>
      <c r="AX12" s="48"/>
      <c r="AY12" s="48"/>
      <c r="AZ12" s="48"/>
      <c r="BA12" s="52">
        <v>0</v>
      </c>
      <c r="BB12" s="52"/>
      <c r="BC12" s="48"/>
      <c r="BD12" s="52">
        <v>19652.2</v>
      </c>
      <c r="BE12" s="48">
        <v>6878.8598899999997</v>
      </c>
      <c r="BF12" s="52">
        <f>BE12/BD12*100</f>
        <v>35.00300164867037</v>
      </c>
      <c r="BG12" s="52"/>
      <c r="BH12" s="52"/>
      <c r="BI12" s="52"/>
      <c r="BJ12" s="52"/>
      <c r="BK12" s="52"/>
      <c r="BL12" s="52"/>
      <c r="BM12" s="52">
        <v>5809.4</v>
      </c>
      <c r="BN12" s="52">
        <v>3147.1207599999998</v>
      </c>
      <c r="BO12" s="52">
        <f>BN12/BM12*100</f>
        <v>54.172905291424243</v>
      </c>
      <c r="BP12" s="52">
        <v>840</v>
      </c>
      <c r="BQ12" s="52">
        <v>237</v>
      </c>
      <c r="BR12" s="52">
        <f>BQ12/BP12*100</f>
        <v>28.214285714285715</v>
      </c>
      <c r="BS12" s="52"/>
      <c r="BT12" s="74"/>
      <c r="BU12" s="74"/>
      <c r="BV12" s="52"/>
      <c r="BW12" s="74"/>
      <c r="BX12" s="74"/>
      <c r="BY12" s="52"/>
      <c r="BZ12" s="74"/>
      <c r="CA12" s="74"/>
      <c r="CB12" s="52"/>
      <c r="CC12" s="74"/>
      <c r="CD12" s="74"/>
      <c r="CE12" s="52"/>
      <c r="CF12" s="74"/>
      <c r="CG12" s="74"/>
      <c r="CH12" s="52"/>
      <c r="CI12" s="74"/>
      <c r="CJ12" s="74"/>
      <c r="CK12" s="52"/>
      <c r="CL12" s="74"/>
      <c r="CM12" s="48"/>
      <c r="CN12" s="52">
        <v>130.5</v>
      </c>
      <c r="CO12" s="52"/>
      <c r="CP12" s="52">
        <f t="shared" si="96"/>
        <v>0</v>
      </c>
      <c r="CQ12" s="52"/>
      <c r="CR12" s="74"/>
      <c r="CS12" s="52"/>
      <c r="CT12" s="52"/>
      <c r="CU12" s="74"/>
      <c r="CV12" s="52"/>
      <c r="CW12" s="52">
        <v>6840.3</v>
      </c>
      <c r="CX12" s="52">
        <v>3420.1499700000004</v>
      </c>
      <c r="CY12" s="52">
        <f>CX12/CW12*100</f>
        <v>49.999999561422747</v>
      </c>
      <c r="CZ12" s="52"/>
      <c r="DA12" s="74"/>
      <c r="DB12" s="48"/>
      <c r="DC12" s="52">
        <v>6744.1</v>
      </c>
      <c r="DD12" s="52">
        <v>2880.9877700000002</v>
      </c>
      <c r="DE12" s="56">
        <f>DD12/DC12*100</f>
        <v>42.718639551608071</v>
      </c>
      <c r="DF12" s="52">
        <v>1000</v>
      </c>
      <c r="DG12" s="52">
        <v>236.13149999999999</v>
      </c>
      <c r="DH12" s="56">
        <f>DG12/DF12*100</f>
        <v>23.613150000000001</v>
      </c>
      <c r="DI12" s="52"/>
      <c r="DJ12" s="52"/>
      <c r="DK12" s="52"/>
      <c r="DL12" s="52">
        <v>6500</v>
      </c>
      <c r="DM12" s="52">
        <v>3468.3013700000001</v>
      </c>
      <c r="DN12" s="52">
        <f>DM12/DL12*100</f>
        <v>53.358482615384617</v>
      </c>
      <c r="DO12" s="52"/>
      <c r="DP12" s="74"/>
      <c r="DQ12" s="74"/>
      <c r="DR12" s="52"/>
      <c r="DS12" s="74"/>
      <c r="DT12" s="74"/>
      <c r="DU12" s="52"/>
      <c r="DV12" s="74"/>
      <c r="DW12" s="74"/>
      <c r="DX12" s="52"/>
      <c r="DY12" s="74"/>
      <c r="DZ12" s="74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>
        <v>0</v>
      </c>
      <c r="EW12" s="52">
        <v>0</v>
      </c>
      <c r="EX12" s="48"/>
      <c r="EY12" s="52"/>
      <c r="EZ12" s="52"/>
      <c r="FA12" s="48"/>
      <c r="FB12" s="52"/>
      <c r="FC12" s="52"/>
      <c r="FD12" s="48"/>
      <c r="FE12" s="52"/>
      <c r="FF12" s="52"/>
      <c r="FG12" s="48"/>
      <c r="FH12" s="52">
        <v>3000</v>
      </c>
      <c r="FI12" s="52">
        <v>1465.0679700000001</v>
      </c>
      <c r="FJ12" s="48">
        <f t="shared" si="118"/>
        <v>48.835599000000002</v>
      </c>
      <c r="FK12" s="52">
        <v>1633.1</v>
      </c>
      <c r="FL12" s="52">
        <v>371.95499999999998</v>
      </c>
      <c r="FM12" s="48">
        <f t="shared" si="120"/>
        <v>22.776008817586185</v>
      </c>
      <c r="FN12" s="52"/>
      <c r="FO12" s="52"/>
      <c r="FP12" s="48"/>
      <c r="FQ12" s="52"/>
      <c r="FR12" s="52"/>
      <c r="FS12" s="48"/>
      <c r="FT12" s="52"/>
      <c r="FU12" s="52"/>
      <c r="FV12" s="48"/>
      <c r="FW12" s="52"/>
      <c r="FX12" s="52"/>
      <c r="FY12" s="48"/>
      <c r="FZ12" s="52"/>
      <c r="GA12" s="52"/>
      <c r="GB12" s="48"/>
      <c r="GC12" s="52"/>
      <c r="GD12" s="52"/>
      <c r="GE12" s="48"/>
      <c r="GF12" s="52"/>
      <c r="GG12" s="52"/>
      <c r="GH12" s="48"/>
      <c r="GI12" s="52"/>
      <c r="GJ12" s="52"/>
      <c r="GK12" s="48"/>
      <c r="GL12" s="52"/>
      <c r="GM12" s="52"/>
      <c r="GN12" s="48"/>
      <c r="GO12" s="52"/>
      <c r="GP12" s="52"/>
      <c r="GQ12" s="48"/>
      <c r="GR12" s="52"/>
      <c r="GS12" s="74"/>
      <c r="GT12" s="74"/>
    </row>
    <row r="13" spans="1:202" s="18" customFormat="1" ht="15.75" x14ac:dyDescent="0.25">
      <c r="A13" s="26" t="s">
        <v>199</v>
      </c>
      <c r="B13" s="136">
        <f t="shared" si="125"/>
        <v>95610.091</v>
      </c>
      <c r="C13" s="136">
        <f t="shared" si="126"/>
        <v>21506.74927</v>
      </c>
      <c r="D13" s="48">
        <f>C13/B13*100</f>
        <v>22.4942252905083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54"/>
      <c r="AI13" s="54"/>
      <c r="AJ13" s="54"/>
      <c r="AK13" s="48"/>
      <c r="AL13" s="54"/>
      <c r="AM13" s="54"/>
      <c r="AN13" s="48"/>
      <c r="AO13" s="54"/>
      <c r="AP13" s="54"/>
      <c r="AQ13" s="48"/>
      <c r="AR13" s="54"/>
      <c r="AS13" s="54"/>
      <c r="AT13" s="48"/>
      <c r="AU13" s="48"/>
      <c r="AV13" s="48"/>
      <c r="AW13" s="48"/>
      <c r="AX13" s="48">
        <v>4484.3410000000003</v>
      </c>
      <c r="AY13" s="48"/>
      <c r="AZ13" s="48"/>
      <c r="BA13" s="48">
        <v>10000</v>
      </c>
      <c r="BB13" s="48">
        <v>3993.5120099999999</v>
      </c>
      <c r="BC13" s="48">
        <f t="shared" ref="BC13" si="127">BB13/BA13*100</f>
        <v>39.935120099999999</v>
      </c>
      <c r="BD13" s="116"/>
      <c r="BE13" s="116"/>
      <c r="BF13" s="116"/>
      <c r="BG13" s="48"/>
      <c r="BH13" s="48"/>
      <c r="BI13" s="75"/>
      <c r="BJ13" s="48"/>
      <c r="BK13" s="48"/>
      <c r="BL13" s="75"/>
      <c r="BM13" s="48"/>
      <c r="BN13" s="48"/>
      <c r="BO13" s="75"/>
      <c r="BP13" s="48"/>
      <c r="BQ13" s="48"/>
      <c r="BR13" s="75"/>
      <c r="BS13" s="48"/>
      <c r="BT13" s="48"/>
      <c r="BU13" s="75"/>
      <c r="BV13" s="48"/>
      <c r="BW13" s="48"/>
      <c r="BX13" s="75"/>
      <c r="BY13" s="48"/>
      <c r="BZ13" s="48"/>
      <c r="CA13" s="75"/>
      <c r="CB13" s="48"/>
      <c r="CC13" s="48"/>
      <c r="CD13" s="75"/>
      <c r="CE13" s="48"/>
      <c r="CF13" s="48"/>
      <c r="CG13" s="75"/>
      <c r="CH13" s="48"/>
      <c r="CI13" s="48"/>
      <c r="CJ13" s="75"/>
      <c r="CK13" s="48"/>
      <c r="CL13" s="48"/>
      <c r="CM13" s="48"/>
      <c r="CN13" s="48"/>
      <c r="CO13" s="48"/>
      <c r="CP13" s="52"/>
      <c r="CQ13" s="48"/>
      <c r="CR13" s="48"/>
      <c r="CS13" s="75"/>
      <c r="CT13" s="48"/>
      <c r="CU13" s="48"/>
      <c r="CV13" s="75"/>
      <c r="CW13" s="48"/>
      <c r="CX13" s="48"/>
      <c r="CY13" s="75"/>
      <c r="CZ13" s="48">
        <v>40074</v>
      </c>
      <c r="DA13" s="48">
        <v>8415.6101400000007</v>
      </c>
      <c r="DB13" s="48">
        <f>DA13/CZ13*100</f>
        <v>21.000175026201529</v>
      </c>
      <c r="DC13" s="52"/>
      <c r="DD13" s="48"/>
      <c r="DE13" s="56"/>
      <c r="DF13" s="52"/>
      <c r="DG13" s="48"/>
      <c r="DH13" s="56"/>
      <c r="DI13" s="48"/>
      <c r="DJ13" s="48"/>
      <c r="DK13" s="75"/>
      <c r="DL13" s="48"/>
      <c r="DM13" s="48"/>
      <c r="DN13" s="75"/>
      <c r="DO13" s="52"/>
      <c r="DP13" s="48"/>
      <c r="DQ13" s="75"/>
      <c r="DR13" s="52"/>
      <c r="DS13" s="48"/>
      <c r="DT13" s="75"/>
      <c r="DU13" s="52"/>
      <c r="DV13" s="48"/>
      <c r="DW13" s="75"/>
      <c r="DX13" s="52"/>
      <c r="DY13" s="48"/>
      <c r="DZ13" s="75"/>
      <c r="EA13" s="48"/>
      <c r="EB13" s="48"/>
      <c r="EC13" s="75"/>
      <c r="ED13" s="48"/>
      <c r="EE13" s="48"/>
      <c r="EF13" s="75"/>
      <c r="EG13" s="48">
        <v>41051.75</v>
      </c>
      <c r="EH13" s="48">
        <v>9097.6271199999992</v>
      </c>
      <c r="EI13" s="48">
        <f>EH13/EG13*100</f>
        <v>22.16136247541213</v>
      </c>
      <c r="EJ13" s="48"/>
      <c r="EK13" s="48"/>
      <c r="EL13" s="75"/>
      <c r="EM13" s="48"/>
      <c r="EN13" s="48"/>
      <c r="EO13" s="75"/>
      <c r="EP13" s="48"/>
      <c r="EQ13" s="48"/>
      <c r="ER13" s="75"/>
      <c r="ES13" s="48"/>
      <c r="ET13" s="48"/>
      <c r="EU13" s="75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52"/>
      <c r="GS13" s="48"/>
      <c r="GT13" s="75"/>
    </row>
    <row r="14" spans="1:202" s="18" customFormat="1" ht="15.75" x14ac:dyDescent="0.25">
      <c r="A14" s="26" t="s">
        <v>358</v>
      </c>
      <c r="B14" s="136">
        <f t="shared" si="125"/>
        <v>7476.1</v>
      </c>
      <c r="C14" s="136">
        <f t="shared" si="126"/>
        <v>0</v>
      </c>
      <c r="D14" s="48">
        <f t="shared" ref="D14:D23" si="128">C14/B14*100</f>
        <v>0</v>
      </c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54"/>
      <c r="AI14" s="54"/>
      <c r="AJ14" s="54"/>
      <c r="AK14" s="48"/>
      <c r="AL14" s="54"/>
      <c r="AM14" s="54"/>
      <c r="AN14" s="48"/>
      <c r="AO14" s="54"/>
      <c r="AP14" s="54"/>
      <c r="AQ14" s="48"/>
      <c r="AR14" s="54"/>
      <c r="AS14" s="54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116"/>
      <c r="BE14" s="116"/>
      <c r="BF14" s="116"/>
      <c r="BG14" s="48"/>
      <c r="BH14" s="48"/>
      <c r="BI14" s="75"/>
      <c r="BJ14" s="48"/>
      <c r="BK14" s="48"/>
      <c r="BL14" s="75"/>
      <c r="BM14" s="48"/>
      <c r="BN14" s="48"/>
      <c r="BO14" s="75"/>
      <c r="BP14" s="48"/>
      <c r="BQ14" s="48"/>
      <c r="BR14" s="75"/>
      <c r="BS14" s="48"/>
      <c r="BT14" s="48"/>
      <c r="BU14" s="75"/>
      <c r="BV14" s="48"/>
      <c r="BW14" s="48"/>
      <c r="BX14" s="75"/>
      <c r="BY14" s="48"/>
      <c r="BZ14" s="48"/>
      <c r="CA14" s="75"/>
      <c r="CB14" s="48"/>
      <c r="CC14" s="48"/>
      <c r="CD14" s="75"/>
      <c r="CE14" s="48"/>
      <c r="CF14" s="48"/>
      <c r="CG14" s="75"/>
      <c r="CH14" s="48"/>
      <c r="CI14" s="48"/>
      <c r="CJ14" s="75"/>
      <c r="CK14" s="48"/>
      <c r="CL14" s="48"/>
      <c r="CM14" s="48"/>
      <c r="CN14" s="48"/>
      <c r="CO14" s="48"/>
      <c r="CP14" s="52"/>
      <c r="CQ14" s="48"/>
      <c r="CR14" s="48"/>
      <c r="CS14" s="75"/>
      <c r="CT14" s="48"/>
      <c r="CU14" s="48"/>
      <c r="CV14" s="75"/>
      <c r="CW14" s="48"/>
      <c r="CX14" s="48"/>
      <c r="CY14" s="75"/>
      <c r="CZ14" s="48">
        <v>3693</v>
      </c>
      <c r="DA14" s="48">
        <v>0</v>
      </c>
      <c r="DB14" s="48">
        <f>DA14/CZ14*100</f>
        <v>0</v>
      </c>
      <c r="DC14" s="52"/>
      <c r="DD14" s="48"/>
      <c r="DE14" s="56"/>
      <c r="DF14" s="52"/>
      <c r="DG14" s="48"/>
      <c r="DH14" s="56"/>
      <c r="DI14" s="48"/>
      <c r="DJ14" s="48"/>
      <c r="DK14" s="75"/>
      <c r="DL14" s="48"/>
      <c r="DM14" s="48"/>
      <c r="DN14" s="75"/>
      <c r="DO14" s="52"/>
      <c r="DP14" s="48"/>
      <c r="DQ14" s="75"/>
      <c r="DR14" s="52"/>
      <c r="DS14" s="48"/>
      <c r="DT14" s="75"/>
      <c r="DU14" s="52"/>
      <c r="DV14" s="48"/>
      <c r="DW14" s="75"/>
      <c r="DX14" s="52"/>
      <c r="DY14" s="48"/>
      <c r="DZ14" s="75"/>
      <c r="EA14" s="48"/>
      <c r="EB14" s="48"/>
      <c r="EC14" s="75"/>
      <c r="ED14" s="48"/>
      <c r="EE14" s="48"/>
      <c r="EF14" s="75"/>
      <c r="EG14" s="48">
        <v>3783.1</v>
      </c>
      <c r="EH14" s="48"/>
      <c r="EI14" s="48">
        <f>EH14/EG14*100</f>
        <v>0</v>
      </c>
      <c r="EJ14" s="48"/>
      <c r="EK14" s="48"/>
      <c r="EL14" s="75"/>
      <c r="EM14" s="48"/>
      <c r="EN14" s="48"/>
      <c r="EO14" s="75"/>
      <c r="EP14" s="48"/>
      <c r="EQ14" s="48"/>
      <c r="ER14" s="75"/>
      <c r="ES14" s="48"/>
      <c r="ET14" s="48"/>
      <c r="EU14" s="75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52"/>
      <c r="GS14" s="48"/>
      <c r="GT14" s="75"/>
    </row>
    <row r="15" spans="1:202" s="19" customFormat="1" ht="31.5" x14ac:dyDescent="0.25">
      <c r="A15" s="27" t="s">
        <v>201</v>
      </c>
      <c r="B15" s="135">
        <f t="shared" si="125"/>
        <v>97684.935060000003</v>
      </c>
      <c r="C15" s="135">
        <f t="shared" si="126"/>
        <v>31150.058810000002</v>
      </c>
      <c r="D15" s="54">
        <f t="shared" si="128"/>
        <v>31.888293513085742</v>
      </c>
      <c r="E15" s="54">
        <f t="shared" ref="E15:BE15" si="129">E16+E17+E18+E19+E20+E21+E22+E23</f>
        <v>0</v>
      </c>
      <c r="F15" s="54">
        <f t="shared" si="129"/>
        <v>0</v>
      </c>
      <c r="G15" s="54">
        <f t="shared" si="129"/>
        <v>0</v>
      </c>
      <c r="H15" s="54">
        <f t="shared" si="129"/>
        <v>0</v>
      </c>
      <c r="I15" s="54">
        <f t="shared" si="129"/>
        <v>0</v>
      </c>
      <c r="J15" s="54">
        <f t="shared" si="129"/>
        <v>0</v>
      </c>
      <c r="K15" s="54">
        <f t="shared" ref="K15:M15" si="130">K16+K17+K18+K19+K20+K21+K22+K23</f>
        <v>0</v>
      </c>
      <c r="L15" s="54">
        <f t="shared" si="130"/>
        <v>0</v>
      </c>
      <c r="M15" s="54">
        <f t="shared" si="130"/>
        <v>0</v>
      </c>
      <c r="N15" s="54">
        <f t="shared" ref="N15:P15" si="131">N16+N17+N18+N19+N20+N21+N22+N23</f>
        <v>0</v>
      </c>
      <c r="O15" s="54">
        <f t="shared" si="131"/>
        <v>0</v>
      </c>
      <c r="P15" s="54">
        <f t="shared" si="131"/>
        <v>0</v>
      </c>
      <c r="Q15" s="54">
        <f t="shared" ref="Q15:S15" si="132">Q16+Q17+Q18+Q19+Q20+Q21+Q22+Q23</f>
        <v>0</v>
      </c>
      <c r="R15" s="54">
        <f t="shared" si="132"/>
        <v>0</v>
      </c>
      <c r="S15" s="54">
        <f t="shared" si="132"/>
        <v>0</v>
      </c>
      <c r="T15" s="54">
        <f t="shared" ref="T15:V15" si="133">T16+T17+T18+T19+T20+T21+T22+T23</f>
        <v>0</v>
      </c>
      <c r="U15" s="54">
        <f t="shared" si="133"/>
        <v>0</v>
      </c>
      <c r="V15" s="54">
        <f t="shared" si="133"/>
        <v>0</v>
      </c>
      <c r="W15" s="54">
        <f t="shared" si="129"/>
        <v>430.95779999999996</v>
      </c>
      <c r="X15" s="54">
        <f t="shared" si="129"/>
        <v>430.95779999999996</v>
      </c>
      <c r="Y15" s="54">
        <f>X15/W15*100</f>
        <v>100</v>
      </c>
      <c r="Z15" s="54">
        <f t="shared" si="129"/>
        <v>0</v>
      </c>
      <c r="AA15" s="54">
        <f t="shared" si="129"/>
        <v>0</v>
      </c>
      <c r="AB15" s="54">
        <f t="shared" si="129"/>
        <v>0</v>
      </c>
      <c r="AC15" s="54">
        <f t="shared" si="129"/>
        <v>0</v>
      </c>
      <c r="AD15" s="54">
        <f t="shared" si="129"/>
        <v>0</v>
      </c>
      <c r="AE15" s="54">
        <f t="shared" si="129"/>
        <v>0</v>
      </c>
      <c r="AF15" s="54">
        <f t="shared" si="129"/>
        <v>0</v>
      </c>
      <c r="AG15" s="54">
        <f t="shared" si="129"/>
        <v>0</v>
      </c>
      <c r="AH15" s="54">
        <f t="shared" si="129"/>
        <v>0</v>
      </c>
      <c r="AI15" s="54">
        <f t="shared" si="129"/>
        <v>102.04082000000001</v>
      </c>
      <c r="AJ15" s="54">
        <f t="shared" si="129"/>
        <v>102.04082000000001</v>
      </c>
      <c r="AK15" s="54">
        <f t="shared" ref="AK15:AK16" si="134">AJ15/AI15*100</f>
        <v>100</v>
      </c>
      <c r="AL15" s="54"/>
      <c r="AM15" s="54"/>
      <c r="AN15" s="54"/>
      <c r="AO15" s="54">
        <f t="shared" ref="AO15:AP15" si="135">AO16+AO17+AO18+AO19+AO20+AO21+AO22+AO23</f>
        <v>85.324699999999993</v>
      </c>
      <c r="AP15" s="54">
        <f t="shared" si="135"/>
        <v>85.324699999999993</v>
      </c>
      <c r="AQ15" s="54">
        <f t="shared" ref="AQ15:AQ16" si="136">AP15/AO15*100</f>
        <v>100</v>
      </c>
      <c r="AR15" s="54"/>
      <c r="AS15" s="54"/>
      <c r="AT15" s="54"/>
      <c r="AU15" s="54">
        <f t="shared" si="129"/>
        <v>0</v>
      </c>
      <c r="AV15" s="54">
        <f t="shared" si="129"/>
        <v>0</v>
      </c>
      <c r="AW15" s="54">
        <f t="shared" si="129"/>
        <v>0</v>
      </c>
      <c r="AX15" s="54">
        <f t="shared" si="129"/>
        <v>2123.2313899999999</v>
      </c>
      <c r="AY15" s="54">
        <f t="shared" si="129"/>
        <v>0</v>
      </c>
      <c r="AZ15" s="54"/>
      <c r="BA15" s="54">
        <f t="shared" si="129"/>
        <v>5000</v>
      </c>
      <c r="BB15" s="54">
        <f t="shared" si="129"/>
        <v>2092.2496599999999</v>
      </c>
      <c r="BC15" s="54">
        <f t="shared" ref="BC15" si="137">BB15/BA15*100</f>
        <v>41.844993199999998</v>
      </c>
      <c r="BD15" s="54">
        <f t="shared" si="129"/>
        <v>23089</v>
      </c>
      <c r="BE15" s="54">
        <f t="shared" si="129"/>
        <v>8398.5710299999992</v>
      </c>
      <c r="BF15" s="55">
        <f t="shared" ref="BF15:BF383" si="138">BE15/BD15*100</f>
        <v>36.374771666161372</v>
      </c>
      <c r="BG15" s="54">
        <f t="shared" ref="BG15:CO15" si="139">BG16+BG17+BG18+BG19+BG20+BG21+BG22+BG23</f>
        <v>5542.9213499999996</v>
      </c>
      <c r="BH15" s="54">
        <f t="shared" si="139"/>
        <v>2078.6864099999998</v>
      </c>
      <c r="BI15" s="55">
        <f>BH15/BG15*100</f>
        <v>37.501639997110907</v>
      </c>
      <c r="BJ15" s="54">
        <f t="shared" ref="BJ15:BL15" si="140">BJ16+BJ17+BJ18+BJ19+BJ20+BJ21+BJ22+BJ23</f>
        <v>0</v>
      </c>
      <c r="BK15" s="54">
        <f t="shared" si="140"/>
        <v>0</v>
      </c>
      <c r="BL15" s="54">
        <f t="shared" si="140"/>
        <v>0</v>
      </c>
      <c r="BM15" s="54">
        <f t="shared" si="139"/>
        <v>3381</v>
      </c>
      <c r="BN15" s="54">
        <f t="shared" si="139"/>
        <v>1351.0554999999999</v>
      </c>
      <c r="BO15" s="55">
        <f t="shared" ref="BO15:BO391" si="141">BN15/BM15*100</f>
        <v>39.960233658680863</v>
      </c>
      <c r="BP15" s="54">
        <f t="shared" ref="BP15:BQ15" si="142">BP16+BP17+BP18+BP19+BP20+BP21+BP22+BP23</f>
        <v>560</v>
      </c>
      <c r="BQ15" s="54">
        <f t="shared" si="142"/>
        <v>160</v>
      </c>
      <c r="BR15" s="55">
        <f t="shared" ref="BR15:BR16" si="143">BQ15/BP15*100</f>
        <v>28.571428571428569</v>
      </c>
      <c r="BS15" s="54">
        <f t="shared" si="139"/>
        <v>0</v>
      </c>
      <c r="BT15" s="54">
        <f t="shared" si="139"/>
        <v>0</v>
      </c>
      <c r="BU15" s="54">
        <f t="shared" si="139"/>
        <v>0</v>
      </c>
      <c r="BV15" s="54">
        <f t="shared" si="139"/>
        <v>0</v>
      </c>
      <c r="BW15" s="54">
        <f t="shared" si="139"/>
        <v>0</v>
      </c>
      <c r="BX15" s="54">
        <f t="shared" si="139"/>
        <v>0</v>
      </c>
      <c r="BY15" s="54">
        <f t="shared" si="139"/>
        <v>0</v>
      </c>
      <c r="BZ15" s="54">
        <f t="shared" si="139"/>
        <v>0</v>
      </c>
      <c r="CA15" s="54">
        <f t="shared" si="139"/>
        <v>0</v>
      </c>
      <c r="CB15" s="54">
        <f t="shared" ref="CB15:CD15" si="144">CB16+CB17+CB18+CB19+CB20+CB21+CB22+CB23</f>
        <v>0</v>
      </c>
      <c r="CC15" s="54">
        <f t="shared" si="144"/>
        <v>0</v>
      </c>
      <c r="CD15" s="54">
        <f t="shared" si="144"/>
        <v>0</v>
      </c>
      <c r="CE15" s="54">
        <f t="shared" si="139"/>
        <v>0</v>
      </c>
      <c r="CF15" s="54">
        <f t="shared" si="139"/>
        <v>0</v>
      </c>
      <c r="CG15" s="54">
        <f t="shared" si="139"/>
        <v>0</v>
      </c>
      <c r="CH15" s="54">
        <f t="shared" si="139"/>
        <v>0</v>
      </c>
      <c r="CI15" s="54">
        <f t="shared" si="139"/>
        <v>0</v>
      </c>
      <c r="CJ15" s="54">
        <f t="shared" si="139"/>
        <v>0</v>
      </c>
      <c r="CK15" s="54">
        <f t="shared" si="139"/>
        <v>682.05899999999997</v>
      </c>
      <c r="CL15" s="54">
        <f t="shared" si="139"/>
        <v>0</v>
      </c>
      <c r="CM15" s="54"/>
      <c r="CN15" s="54">
        <f t="shared" si="139"/>
        <v>130.5</v>
      </c>
      <c r="CO15" s="54">
        <f t="shared" si="139"/>
        <v>71</v>
      </c>
      <c r="CP15" s="55">
        <f t="shared" si="96"/>
        <v>54.406130268199234</v>
      </c>
      <c r="CQ15" s="54">
        <f t="shared" ref="CQ15:DA15" si="145">CQ16+CQ17+CQ18+CQ19+CQ20+CQ21+CQ22+CQ23</f>
        <v>0</v>
      </c>
      <c r="CR15" s="54">
        <f t="shared" si="145"/>
        <v>0</v>
      </c>
      <c r="CS15" s="54">
        <f t="shared" si="145"/>
        <v>0</v>
      </c>
      <c r="CT15" s="54">
        <f t="shared" ref="CT15:CV15" si="146">CT16+CT17+CT18+CT19+CT20+CT21+CT22+CT23</f>
        <v>0</v>
      </c>
      <c r="CU15" s="54">
        <f t="shared" si="146"/>
        <v>0</v>
      </c>
      <c r="CV15" s="54">
        <f t="shared" si="146"/>
        <v>0</v>
      </c>
      <c r="CW15" s="54">
        <f t="shared" si="145"/>
        <v>9950.2999999999993</v>
      </c>
      <c r="CX15" s="54">
        <f t="shared" si="145"/>
        <v>4988.8999999999996</v>
      </c>
      <c r="CY15" s="55">
        <f t="shared" ref="CY15:CY393" si="147">CX15/CW15*100</f>
        <v>50.138186788338032</v>
      </c>
      <c r="CZ15" s="54">
        <f t="shared" si="145"/>
        <v>26691</v>
      </c>
      <c r="DA15" s="54">
        <f t="shared" si="145"/>
        <v>7312.6144999999997</v>
      </c>
      <c r="DB15" s="54">
        <f t="shared" ref="DB15" si="148">DA15/CZ15*100</f>
        <v>27.397304334794498</v>
      </c>
      <c r="DC15" s="54">
        <f t="shared" ref="DC15:DD15" si="149">DC16+DC17+DC18+DC19+DC20+DC21+DC22+DC23</f>
        <v>8210.2999999999993</v>
      </c>
      <c r="DD15" s="54">
        <f t="shared" si="149"/>
        <v>1829.1548899999998</v>
      </c>
      <c r="DE15" s="73">
        <f t="shared" ref="DE15:DE25" si="150">DD15/DC15*100</f>
        <v>22.278782626700607</v>
      </c>
      <c r="DF15" s="54">
        <f t="shared" ref="DF15:DG15" si="151">DF16+DF17+DF18+DF19+DF20+DF21+DF22+DF23</f>
        <v>1440.1</v>
      </c>
      <c r="DG15" s="54">
        <f t="shared" si="151"/>
        <v>320</v>
      </c>
      <c r="DH15" s="73">
        <f t="shared" ref="DH15:DH16" si="152">DG15/DF15*100</f>
        <v>22.22067911950559</v>
      </c>
      <c r="DI15" s="54">
        <f t="shared" ref="DI15:DJ15" si="153">DI16+DI17+DI18+DI19+DI20+DI21+DI22+DI23</f>
        <v>1000</v>
      </c>
      <c r="DJ15" s="54">
        <f t="shared" si="153"/>
        <v>0</v>
      </c>
      <c r="DK15" s="55">
        <f t="shared" ref="DK15:DK16" si="154">DJ15/DI15*100</f>
        <v>0</v>
      </c>
      <c r="DL15" s="54">
        <f t="shared" ref="DL15:DM15" si="155">DL16+DL17+DL18+DL19+DL20+DL21+DL22+DL23</f>
        <v>3000</v>
      </c>
      <c r="DM15" s="54">
        <f t="shared" si="155"/>
        <v>1000</v>
      </c>
      <c r="DN15" s="55">
        <f t="shared" ref="DN15:DN16" si="156">DM15/DL15*100</f>
        <v>33.333333333333329</v>
      </c>
      <c r="DO15" s="54">
        <f t="shared" ref="DO15:DQ15" si="157">DO16+DO17+DO18+DO19+DO20+DO21+DO22+DO23</f>
        <v>0</v>
      </c>
      <c r="DP15" s="54">
        <f t="shared" si="157"/>
        <v>0</v>
      </c>
      <c r="DQ15" s="54">
        <f t="shared" si="157"/>
        <v>0</v>
      </c>
      <c r="DR15" s="54">
        <f t="shared" ref="DR15:DT15" si="158">DR16+DR17+DR18+DR19+DR20+DR21+DR22+DR23</f>
        <v>0</v>
      </c>
      <c r="DS15" s="54">
        <f t="shared" si="158"/>
        <v>0</v>
      </c>
      <c r="DT15" s="54">
        <f t="shared" si="158"/>
        <v>0</v>
      </c>
      <c r="DU15" s="54">
        <f t="shared" ref="DU15:DW15" si="159">DU16+DU17+DU18+DU19+DU20+DU21+DU22+DU23</f>
        <v>0</v>
      </c>
      <c r="DV15" s="54">
        <f t="shared" si="159"/>
        <v>0</v>
      </c>
      <c r="DW15" s="54">
        <f t="shared" si="159"/>
        <v>0</v>
      </c>
      <c r="DX15" s="54">
        <f t="shared" ref="DX15:EB15" si="160">DX16+DX17+DX18+DX19+DX20+DX21+DX22+DX23</f>
        <v>0</v>
      </c>
      <c r="DY15" s="54">
        <f t="shared" si="160"/>
        <v>0</v>
      </c>
      <c r="DZ15" s="54">
        <f t="shared" si="160"/>
        <v>0</v>
      </c>
      <c r="EA15" s="54">
        <f t="shared" si="160"/>
        <v>0</v>
      </c>
      <c r="EB15" s="54">
        <f t="shared" si="160"/>
        <v>0</v>
      </c>
      <c r="EC15" s="55"/>
      <c r="ED15" s="54">
        <f t="shared" ref="ED15:EE15" si="161">ED16+ED17+ED18+ED19+ED20+ED21+ED22+ED23</f>
        <v>0</v>
      </c>
      <c r="EE15" s="54">
        <f t="shared" si="161"/>
        <v>0</v>
      </c>
      <c r="EF15" s="55"/>
      <c r="EG15" s="54">
        <f t="shared" ref="EG15:EH15" si="162">EG16+EG17+EG18+EG19+EG20+EG21+EG22+EG23</f>
        <v>0</v>
      </c>
      <c r="EH15" s="54">
        <f t="shared" si="162"/>
        <v>0</v>
      </c>
      <c r="EI15" s="55"/>
      <c r="EJ15" s="54">
        <f t="shared" ref="EJ15:EK15" si="163">EJ16+EJ17+EJ18+EJ19+EJ20+EJ21+EJ22+EJ23</f>
        <v>0</v>
      </c>
      <c r="EK15" s="54">
        <f t="shared" si="163"/>
        <v>0</v>
      </c>
      <c r="EL15" s="55"/>
      <c r="EM15" s="54">
        <f t="shared" ref="EM15:EN15" si="164">EM16+EM17+EM18+EM19+EM20+EM21+EM22+EM23</f>
        <v>0</v>
      </c>
      <c r="EN15" s="54">
        <f t="shared" si="164"/>
        <v>0</v>
      </c>
      <c r="EO15" s="55"/>
      <c r="EP15" s="54">
        <f t="shared" ref="EP15:EQ15" si="165">EP16+EP17+EP18+EP19+EP20+EP21+EP22+EP23</f>
        <v>0</v>
      </c>
      <c r="EQ15" s="54">
        <f t="shared" si="165"/>
        <v>0</v>
      </c>
      <c r="ER15" s="55"/>
      <c r="ES15" s="54">
        <f t="shared" ref="ES15:ET15" si="166">ES16+ES17+ES18+ES19+ES20+ES21+ES22+ES23</f>
        <v>0</v>
      </c>
      <c r="ET15" s="54">
        <f t="shared" si="166"/>
        <v>0</v>
      </c>
      <c r="EU15" s="55"/>
      <c r="EV15" s="54">
        <f t="shared" ref="EV15:EX15" si="167">EV16+EV17+EV18+EV19+EV20+EV21+EV22+EV23</f>
        <v>0</v>
      </c>
      <c r="EW15" s="54">
        <f t="shared" si="167"/>
        <v>0</v>
      </c>
      <c r="EX15" s="54">
        <f t="shared" si="167"/>
        <v>0</v>
      </c>
      <c r="EY15" s="54"/>
      <c r="EZ15" s="54"/>
      <c r="FA15" s="54"/>
      <c r="FB15" s="54">
        <f t="shared" ref="FB15:FC15" si="168">FB16+FB17+FB18+FB19+FB20+FB21+FB22+FB23</f>
        <v>0</v>
      </c>
      <c r="FC15" s="54">
        <f t="shared" si="168"/>
        <v>0</v>
      </c>
      <c r="FD15" s="54"/>
      <c r="FE15" s="54">
        <f t="shared" ref="FE15:FF15" si="169">FE16+FE17+FE18+FE19+FE20+FE21+FE22+FE23</f>
        <v>0</v>
      </c>
      <c r="FF15" s="54">
        <f t="shared" si="169"/>
        <v>0</v>
      </c>
      <c r="FG15" s="54"/>
      <c r="FH15" s="54">
        <f t="shared" ref="FH15:FI15" si="170">FH16+FH17+FH18+FH19+FH20+FH21+FH22+FH23</f>
        <v>3000</v>
      </c>
      <c r="FI15" s="54">
        <f t="shared" si="170"/>
        <v>0</v>
      </c>
      <c r="FJ15" s="54">
        <f t="shared" ref="FJ15" si="171">FI15/FH15*100</f>
        <v>0</v>
      </c>
      <c r="FK15" s="54">
        <f t="shared" ref="FK15:FL15" si="172">FK16+FK17+FK18+FK19+FK20+FK21+FK22+FK23</f>
        <v>3266.2</v>
      </c>
      <c r="FL15" s="54">
        <f t="shared" si="172"/>
        <v>929.50350000000003</v>
      </c>
      <c r="FM15" s="54">
        <f t="shared" ref="FM15" si="173">FL15/FK15*100</f>
        <v>28.458254240401693</v>
      </c>
      <c r="FN15" s="54">
        <f t="shared" ref="FN15:FO15" si="174">FN16+FN17+FN18+FN19+FN20+FN21+FN22+FN23</f>
        <v>0</v>
      </c>
      <c r="FO15" s="54">
        <f t="shared" si="174"/>
        <v>0</v>
      </c>
      <c r="FP15" s="54"/>
      <c r="FQ15" s="54">
        <f t="shared" ref="FQ15:FR15" si="175">FQ16+FQ17+FQ18+FQ19+FQ20+FQ21+FQ22+FQ23</f>
        <v>0</v>
      </c>
      <c r="FR15" s="54">
        <f t="shared" si="175"/>
        <v>0</v>
      </c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>
        <f t="shared" ref="GO15:GP15" si="176">GO16+GO17+GO18+GO19+GO20+GO21+GO22+GO23</f>
        <v>0</v>
      </c>
      <c r="GP15" s="54">
        <f t="shared" si="176"/>
        <v>0</v>
      </c>
      <c r="GQ15" s="54"/>
      <c r="GR15" s="54">
        <f t="shared" ref="GR15:GT15" si="177">GR16+GR17+GR18+GR19+GR20+GR21+GR22+GR23</f>
        <v>0</v>
      </c>
      <c r="GS15" s="54">
        <f t="shared" si="177"/>
        <v>0</v>
      </c>
      <c r="GT15" s="54">
        <f t="shared" si="177"/>
        <v>0</v>
      </c>
    </row>
    <row r="16" spans="1:202" s="18" customFormat="1" ht="22.5" customHeight="1" x14ac:dyDescent="0.25">
      <c r="A16" s="26" t="s">
        <v>200</v>
      </c>
      <c r="B16" s="136">
        <f t="shared" si="125"/>
        <v>63188.644670000001</v>
      </c>
      <c r="C16" s="136">
        <f t="shared" si="126"/>
        <v>21745.194649999998</v>
      </c>
      <c r="D16" s="48">
        <f t="shared" si="128"/>
        <v>34.413136669671182</v>
      </c>
      <c r="E16" s="48"/>
      <c r="F16" s="48"/>
      <c r="G16" s="48"/>
      <c r="H16" s="52"/>
      <c r="I16" s="52"/>
      <c r="J16" s="48"/>
      <c r="K16" s="52"/>
      <c r="L16" s="52"/>
      <c r="M16" s="48"/>
      <c r="N16" s="52"/>
      <c r="O16" s="52"/>
      <c r="P16" s="48"/>
      <c r="Q16" s="52"/>
      <c r="R16" s="52"/>
      <c r="S16" s="48"/>
      <c r="T16" s="52"/>
      <c r="U16" s="52"/>
      <c r="V16" s="48"/>
      <c r="W16" s="48">
        <v>430.95779999999996</v>
      </c>
      <c r="X16" s="48">
        <v>430.95779999999996</v>
      </c>
      <c r="Y16" s="48">
        <f>X16/W16*100</f>
        <v>100</v>
      </c>
      <c r="Z16" s="48"/>
      <c r="AA16" s="52"/>
      <c r="AB16" s="52"/>
      <c r="AC16" s="52">
        <v>0</v>
      </c>
      <c r="AD16" s="52">
        <v>0</v>
      </c>
      <c r="AE16" s="48"/>
      <c r="AF16" s="52"/>
      <c r="AG16" s="52"/>
      <c r="AH16" s="48"/>
      <c r="AI16" s="52">
        <v>102.04082000000001</v>
      </c>
      <c r="AJ16" s="52">
        <v>102.04082000000001</v>
      </c>
      <c r="AK16" s="48">
        <f t="shared" si="134"/>
        <v>100</v>
      </c>
      <c r="AL16" s="52"/>
      <c r="AM16" s="52"/>
      <c r="AN16" s="48"/>
      <c r="AO16" s="52">
        <v>85.324699999999993</v>
      </c>
      <c r="AP16" s="52">
        <v>85.324699999999993</v>
      </c>
      <c r="AQ16" s="48">
        <f t="shared" si="136"/>
        <v>100</v>
      </c>
      <c r="AR16" s="52"/>
      <c r="AS16" s="52"/>
      <c r="AT16" s="48"/>
      <c r="AU16" s="52"/>
      <c r="AV16" s="52"/>
      <c r="AW16" s="48"/>
      <c r="AX16" s="48"/>
      <c r="AY16" s="48"/>
      <c r="AZ16" s="48"/>
      <c r="BA16" s="52">
        <v>0</v>
      </c>
      <c r="BB16" s="52"/>
      <c r="BC16" s="48"/>
      <c r="BD16" s="52">
        <v>23089</v>
      </c>
      <c r="BE16" s="48">
        <v>8398.5710299999992</v>
      </c>
      <c r="BF16" s="52">
        <f t="shared" si="138"/>
        <v>36.374771666161372</v>
      </c>
      <c r="BG16" s="52">
        <v>5542.9213499999996</v>
      </c>
      <c r="BH16" s="52">
        <v>2078.6864099999998</v>
      </c>
      <c r="BI16" s="52">
        <f>BH16/BG16*100</f>
        <v>37.501639997110907</v>
      </c>
      <c r="BJ16" s="52"/>
      <c r="BK16" s="52"/>
      <c r="BL16" s="52"/>
      <c r="BM16" s="52">
        <v>3381</v>
      </c>
      <c r="BN16" s="52">
        <v>1351.0554999999999</v>
      </c>
      <c r="BO16" s="52">
        <f t="shared" si="141"/>
        <v>39.960233658680863</v>
      </c>
      <c r="BP16" s="52">
        <v>560</v>
      </c>
      <c r="BQ16" s="52">
        <v>160</v>
      </c>
      <c r="BR16" s="52">
        <f t="shared" si="143"/>
        <v>28.571428571428569</v>
      </c>
      <c r="BS16" s="52"/>
      <c r="BT16" s="52"/>
      <c r="BU16" s="74"/>
      <c r="BV16" s="52"/>
      <c r="BW16" s="52"/>
      <c r="BX16" s="74"/>
      <c r="BY16" s="52"/>
      <c r="BZ16" s="74"/>
      <c r="CA16" s="74"/>
      <c r="CB16" s="52"/>
      <c r="CC16" s="74"/>
      <c r="CD16" s="74"/>
      <c r="CE16" s="52"/>
      <c r="CF16" s="74"/>
      <c r="CG16" s="74"/>
      <c r="CH16" s="52"/>
      <c r="CI16" s="74"/>
      <c r="CJ16" s="74"/>
      <c r="CK16" s="52"/>
      <c r="CL16" s="74"/>
      <c r="CM16" s="48"/>
      <c r="CN16" s="52">
        <v>130.5</v>
      </c>
      <c r="CO16" s="52">
        <v>71</v>
      </c>
      <c r="CP16" s="52">
        <f t="shared" si="96"/>
        <v>54.406130268199234</v>
      </c>
      <c r="CQ16" s="52"/>
      <c r="CR16" s="74"/>
      <c r="CS16" s="52"/>
      <c r="CT16" s="52"/>
      <c r="CU16" s="74"/>
      <c r="CV16" s="52"/>
      <c r="CW16" s="52">
        <v>9950.2999999999993</v>
      </c>
      <c r="CX16" s="52">
        <v>4988.8999999999996</v>
      </c>
      <c r="CY16" s="52">
        <f t="shared" si="147"/>
        <v>50.138186788338032</v>
      </c>
      <c r="CZ16" s="52"/>
      <c r="DA16" s="74"/>
      <c r="DB16" s="48"/>
      <c r="DC16" s="52">
        <v>8210.2999999999993</v>
      </c>
      <c r="DD16" s="52">
        <v>1829.1548899999998</v>
      </c>
      <c r="DE16" s="56">
        <f t="shared" si="150"/>
        <v>22.278782626700607</v>
      </c>
      <c r="DF16" s="52">
        <v>1440.1</v>
      </c>
      <c r="DG16" s="52">
        <v>320</v>
      </c>
      <c r="DH16" s="56">
        <f t="shared" si="152"/>
        <v>22.22067911950559</v>
      </c>
      <c r="DI16" s="52">
        <v>1000</v>
      </c>
      <c r="DJ16" s="52">
        <v>0</v>
      </c>
      <c r="DK16" s="52">
        <f t="shared" si="154"/>
        <v>0</v>
      </c>
      <c r="DL16" s="52">
        <v>3000</v>
      </c>
      <c r="DM16" s="52">
        <v>1000</v>
      </c>
      <c r="DN16" s="52">
        <f t="shared" si="156"/>
        <v>33.333333333333329</v>
      </c>
      <c r="DO16" s="52"/>
      <c r="DP16" s="74"/>
      <c r="DQ16" s="74"/>
      <c r="DR16" s="52"/>
      <c r="DS16" s="74"/>
      <c r="DT16" s="74"/>
      <c r="DU16" s="52"/>
      <c r="DV16" s="74"/>
      <c r="DW16" s="74"/>
      <c r="DX16" s="52"/>
      <c r="DY16" s="74"/>
      <c r="DZ16" s="74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>
        <v>0</v>
      </c>
      <c r="EW16" s="52">
        <v>0</v>
      </c>
      <c r="EX16" s="48"/>
      <c r="EY16" s="52"/>
      <c r="EZ16" s="52"/>
      <c r="FA16" s="48"/>
      <c r="FB16" s="52"/>
      <c r="FC16" s="52"/>
      <c r="FD16" s="48"/>
      <c r="FE16" s="52"/>
      <c r="FF16" s="52"/>
      <c r="FG16" s="48"/>
      <c r="FH16" s="52">
        <v>3000</v>
      </c>
      <c r="FI16" s="52"/>
      <c r="FJ16" s="48">
        <f>FI16/FH16*100</f>
        <v>0</v>
      </c>
      <c r="FK16" s="52">
        <v>3266.2</v>
      </c>
      <c r="FL16" s="52">
        <v>929.50350000000003</v>
      </c>
      <c r="FM16" s="48">
        <f>FL16/FK16*100</f>
        <v>28.458254240401693</v>
      </c>
      <c r="FN16" s="52"/>
      <c r="FO16" s="52"/>
      <c r="FP16" s="48"/>
      <c r="FQ16" s="52"/>
      <c r="FR16" s="52"/>
      <c r="FS16" s="48"/>
      <c r="FT16" s="52"/>
      <c r="FU16" s="52"/>
      <c r="FV16" s="48"/>
      <c r="FW16" s="52"/>
      <c r="FX16" s="52"/>
      <c r="FY16" s="48"/>
      <c r="FZ16" s="52"/>
      <c r="GA16" s="52"/>
      <c r="GB16" s="48"/>
      <c r="GC16" s="52"/>
      <c r="GD16" s="52"/>
      <c r="GE16" s="48"/>
      <c r="GF16" s="52"/>
      <c r="GG16" s="52"/>
      <c r="GH16" s="48"/>
      <c r="GI16" s="52"/>
      <c r="GJ16" s="52"/>
      <c r="GK16" s="48"/>
      <c r="GL16" s="52"/>
      <c r="GM16" s="52"/>
      <c r="GN16" s="48"/>
      <c r="GO16" s="52"/>
      <c r="GP16" s="52"/>
      <c r="GQ16" s="48"/>
      <c r="GR16" s="52"/>
      <c r="GS16" s="74"/>
      <c r="GT16" s="74"/>
    </row>
    <row r="17" spans="1:202" s="18" customFormat="1" ht="15.75" x14ac:dyDescent="0.25">
      <c r="A17" s="26" t="s">
        <v>359</v>
      </c>
      <c r="B17" s="136">
        <f t="shared" si="125"/>
        <v>6000</v>
      </c>
      <c r="C17" s="136">
        <f t="shared" si="126"/>
        <v>2092.2496599999999</v>
      </c>
      <c r="D17" s="48">
        <f t="shared" si="128"/>
        <v>34.870827666666663</v>
      </c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54"/>
      <c r="AI17" s="54"/>
      <c r="AJ17" s="54"/>
      <c r="AK17" s="48"/>
      <c r="AL17" s="54"/>
      <c r="AM17" s="54"/>
      <c r="AN17" s="48"/>
      <c r="AO17" s="54"/>
      <c r="AP17" s="54"/>
      <c r="AQ17" s="48"/>
      <c r="AR17" s="54"/>
      <c r="AS17" s="54"/>
      <c r="AT17" s="48"/>
      <c r="AU17" s="48"/>
      <c r="AV17" s="48"/>
      <c r="AW17" s="48"/>
      <c r="AX17" s="48">
        <v>1000</v>
      </c>
      <c r="AY17" s="48"/>
      <c r="AZ17" s="48"/>
      <c r="BA17" s="48">
        <v>5000</v>
      </c>
      <c r="BB17" s="48">
        <v>2092.2496599999999</v>
      </c>
      <c r="BC17" s="48">
        <f>BB17/BA17*100</f>
        <v>41.844993199999998</v>
      </c>
      <c r="BD17" s="116"/>
      <c r="BE17" s="116"/>
      <c r="BF17" s="116"/>
      <c r="BG17" s="48"/>
      <c r="BH17" s="48"/>
      <c r="BI17" s="75"/>
      <c r="BJ17" s="48"/>
      <c r="BK17" s="48"/>
      <c r="BL17" s="75"/>
      <c r="BM17" s="48"/>
      <c r="BN17" s="48"/>
      <c r="BO17" s="75"/>
      <c r="BP17" s="48"/>
      <c r="BQ17" s="48"/>
      <c r="BR17" s="75"/>
      <c r="BS17" s="48"/>
      <c r="BT17" s="48"/>
      <c r="BU17" s="75"/>
      <c r="BV17" s="48"/>
      <c r="BW17" s="48"/>
      <c r="BX17" s="75"/>
      <c r="BY17" s="48"/>
      <c r="BZ17" s="48"/>
      <c r="CA17" s="75"/>
      <c r="CB17" s="48"/>
      <c r="CC17" s="48"/>
      <c r="CD17" s="75"/>
      <c r="CE17" s="48"/>
      <c r="CF17" s="48"/>
      <c r="CG17" s="75"/>
      <c r="CH17" s="48"/>
      <c r="CI17" s="48"/>
      <c r="CJ17" s="75"/>
      <c r="CK17" s="48"/>
      <c r="CL17" s="48"/>
      <c r="CM17" s="48"/>
      <c r="CN17" s="48"/>
      <c r="CO17" s="48"/>
      <c r="CP17" s="52"/>
      <c r="CQ17" s="48"/>
      <c r="CR17" s="48"/>
      <c r="CS17" s="75"/>
      <c r="CT17" s="48"/>
      <c r="CU17" s="48"/>
      <c r="CV17" s="75"/>
      <c r="CW17" s="48"/>
      <c r="CX17" s="48"/>
      <c r="CY17" s="75"/>
      <c r="CZ17" s="48"/>
      <c r="DA17" s="48"/>
      <c r="DB17" s="48"/>
      <c r="DC17" s="52"/>
      <c r="DD17" s="48"/>
      <c r="DE17" s="56"/>
      <c r="DF17" s="52"/>
      <c r="DG17" s="48"/>
      <c r="DH17" s="75"/>
      <c r="DI17" s="48"/>
      <c r="DJ17" s="48"/>
      <c r="DK17" s="75"/>
      <c r="DL17" s="48"/>
      <c r="DM17" s="48"/>
      <c r="DN17" s="75"/>
      <c r="DO17" s="52"/>
      <c r="DP17" s="48"/>
      <c r="DQ17" s="75"/>
      <c r="DR17" s="52"/>
      <c r="DS17" s="48"/>
      <c r="DT17" s="75"/>
      <c r="DU17" s="52"/>
      <c r="DV17" s="48"/>
      <c r="DW17" s="75"/>
      <c r="DX17" s="52"/>
      <c r="DY17" s="48"/>
      <c r="DZ17" s="75"/>
      <c r="EA17" s="48"/>
      <c r="EB17" s="48"/>
      <c r="EC17" s="75"/>
      <c r="ED17" s="48"/>
      <c r="EE17" s="48"/>
      <c r="EF17" s="52"/>
      <c r="EG17" s="48"/>
      <c r="EH17" s="48"/>
      <c r="EI17" s="75"/>
      <c r="EJ17" s="48"/>
      <c r="EK17" s="48"/>
      <c r="EL17" s="75"/>
      <c r="EM17" s="48"/>
      <c r="EN17" s="48"/>
      <c r="EO17" s="75"/>
      <c r="EP17" s="48"/>
      <c r="EQ17" s="48"/>
      <c r="ER17" s="75"/>
      <c r="ES17" s="48"/>
      <c r="ET17" s="48"/>
      <c r="EU17" s="75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52"/>
      <c r="GS17" s="48"/>
      <c r="GT17" s="75"/>
    </row>
    <row r="18" spans="1:202" s="18" customFormat="1" ht="15.75" x14ac:dyDescent="0.25">
      <c r="A18" s="26" t="s">
        <v>360</v>
      </c>
      <c r="B18" s="136">
        <f t="shared" si="125"/>
        <v>2966.7313899999999</v>
      </c>
      <c r="C18" s="136">
        <f t="shared" si="126"/>
        <v>0</v>
      </c>
      <c r="D18" s="48">
        <f t="shared" si="128"/>
        <v>0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54"/>
      <c r="AI18" s="54"/>
      <c r="AJ18" s="54"/>
      <c r="AK18" s="48"/>
      <c r="AL18" s="54"/>
      <c r="AM18" s="54"/>
      <c r="AN18" s="48"/>
      <c r="AO18" s="54"/>
      <c r="AP18" s="54"/>
      <c r="AQ18" s="48"/>
      <c r="AR18" s="54"/>
      <c r="AS18" s="54"/>
      <c r="AT18" s="48"/>
      <c r="AU18" s="48"/>
      <c r="AV18" s="48"/>
      <c r="AW18" s="48"/>
      <c r="AX18" s="48">
        <v>269.73139000000003</v>
      </c>
      <c r="AY18" s="48"/>
      <c r="AZ18" s="48"/>
      <c r="BA18" s="48"/>
      <c r="BB18" s="48"/>
      <c r="BC18" s="48"/>
      <c r="BD18" s="116"/>
      <c r="BE18" s="116"/>
      <c r="BF18" s="116"/>
      <c r="BG18" s="48"/>
      <c r="BH18" s="48"/>
      <c r="BI18" s="75"/>
      <c r="BJ18" s="48"/>
      <c r="BK18" s="48"/>
      <c r="BL18" s="75"/>
      <c r="BM18" s="48"/>
      <c r="BN18" s="48"/>
      <c r="BO18" s="75"/>
      <c r="BP18" s="48"/>
      <c r="BQ18" s="48"/>
      <c r="BR18" s="75"/>
      <c r="BS18" s="48"/>
      <c r="BT18" s="48"/>
      <c r="BU18" s="75"/>
      <c r="BV18" s="48"/>
      <c r="BW18" s="48"/>
      <c r="BX18" s="75"/>
      <c r="BY18" s="48"/>
      <c r="BZ18" s="48"/>
      <c r="CA18" s="75"/>
      <c r="CB18" s="48"/>
      <c r="CC18" s="48"/>
      <c r="CD18" s="75"/>
      <c r="CE18" s="48"/>
      <c r="CF18" s="48"/>
      <c r="CG18" s="75"/>
      <c r="CH18" s="48"/>
      <c r="CI18" s="48"/>
      <c r="CJ18" s="75"/>
      <c r="CK18" s="48"/>
      <c r="CL18" s="48"/>
      <c r="CM18" s="48"/>
      <c r="CN18" s="48"/>
      <c r="CO18" s="48"/>
      <c r="CP18" s="52"/>
      <c r="CQ18" s="48"/>
      <c r="CR18" s="48"/>
      <c r="CS18" s="75"/>
      <c r="CT18" s="48"/>
      <c r="CU18" s="48"/>
      <c r="CV18" s="75"/>
      <c r="CW18" s="48"/>
      <c r="CX18" s="48"/>
      <c r="CY18" s="75"/>
      <c r="CZ18" s="48">
        <v>2697</v>
      </c>
      <c r="DA18" s="48">
        <v>0</v>
      </c>
      <c r="DB18" s="48">
        <f>DA18/CZ18*100</f>
        <v>0</v>
      </c>
      <c r="DC18" s="52"/>
      <c r="DD18" s="48"/>
      <c r="DE18" s="56"/>
      <c r="DF18" s="52"/>
      <c r="DG18" s="48"/>
      <c r="DH18" s="75"/>
      <c r="DI18" s="48"/>
      <c r="DJ18" s="48"/>
      <c r="DK18" s="75"/>
      <c r="DL18" s="48"/>
      <c r="DM18" s="48"/>
      <c r="DN18" s="75"/>
      <c r="DO18" s="52"/>
      <c r="DP18" s="48"/>
      <c r="DQ18" s="75"/>
      <c r="DR18" s="52"/>
      <c r="DS18" s="48"/>
      <c r="DT18" s="75"/>
      <c r="DU18" s="52"/>
      <c r="DV18" s="48"/>
      <c r="DW18" s="75"/>
      <c r="DX18" s="52"/>
      <c r="DY18" s="48"/>
      <c r="DZ18" s="75"/>
      <c r="EA18" s="48"/>
      <c r="EB18" s="48"/>
      <c r="EC18" s="75"/>
      <c r="ED18" s="48"/>
      <c r="EE18" s="48"/>
      <c r="EF18" s="52"/>
      <c r="EG18" s="48"/>
      <c r="EH18" s="48"/>
      <c r="EI18" s="75"/>
      <c r="EJ18" s="48"/>
      <c r="EK18" s="48"/>
      <c r="EL18" s="75"/>
      <c r="EM18" s="48"/>
      <c r="EN18" s="48"/>
      <c r="EO18" s="75"/>
      <c r="EP18" s="48"/>
      <c r="EQ18" s="48"/>
      <c r="ER18" s="75"/>
      <c r="ES18" s="48"/>
      <c r="ET18" s="48"/>
      <c r="EU18" s="75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52"/>
      <c r="GS18" s="48"/>
      <c r="GT18" s="75"/>
    </row>
    <row r="19" spans="1:202" s="18" customFormat="1" ht="15.75" x14ac:dyDescent="0.25">
      <c r="A19" s="26" t="s">
        <v>361</v>
      </c>
      <c r="B19" s="136">
        <f t="shared" si="125"/>
        <v>5298</v>
      </c>
      <c r="C19" s="136">
        <f t="shared" si="126"/>
        <v>3143.45</v>
      </c>
      <c r="D19" s="48">
        <f t="shared" si="128"/>
        <v>59.332767081917702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54"/>
      <c r="AI19" s="54"/>
      <c r="AJ19" s="54"/>
      <c r="AK19" s="48"/>
      <c r="AL19" s="54"/>
      <c r="AM19" s="54"/>
      <c r="AN19" s="48"/>
      <c r="AO19" s="54"/>
      <c r="AP19" s="54"/>
      <c r="AQ19" s="48"/>
      <c r="AR19" s="54"/>
      <c r="AS19" s="54"/>
      <c r="AT19" s="48"/>
      <c r="AU19" s="48"/>
      <c r="AV19" s="48"/>
      <c r="AW19" s="48"/>
      <c r="AX19" s="48">
        <v>465</v>
      </c>
      <c r="AY19" s="48"/>
      <c r="AZ19" s="48"/>
      <c r="BA19" s="48"/>
      <c r="BB19" s="48"/>
      <c r="BC19" s="48"/>
      <c r="BD19" s="116"/>
      <c r="BE19" s="116"/>
      <c r="BF19" s="116"/>
      <c r="BG19" s="48"/>
      <c r="BH19" s="48"/>
      <c r="BI19" s="75"/>
      <c r="BJ19" s="48"/>
      <c r="BK19" s="48"/>
      <c r="BL19" s="75"/>
      <c r="BM19" s="48"/>
      <c r="BN19" s="48"/>
      <c r="BO19" s="75"/>
      <c r="BP19" s="48"/>
      <c r="BQ19" s="48"/>
      <c r="BR19" s="75"/>
      <c r="BS19" s="48"/>
      <c r="BT19" s="48"/>
      <c r="BU19" s="75"/>
      <c r="BV19" s="48"/>
      <c r="BW19" s="48"/>
      <c r="BX19" s="75"/>
      <c r="BY19" s="48"/>
      <c r="BZ19" s="48"/>
      <c r="CA19" s="75"/>
      <c r="CB19" s="48"/>
      <c r="CC19" s="48"/>
      <c r="CD19" s="75"/>
      <c r="CE19" s="48"/>
      <c r="CF19" s="48"/>
      <c r="CG19" s="75"/>
      <c r="CH19" s="48"/>
      <c r="CI19" s="48"/>
      <c r="CJ19" s="75"/>
      <c r="CK19" s="48"/>
      <c r="CL19" s="48"/>
      <c r="CM19" s="48"/>
      <c r="CN19" s="48"/>
      <c r="CO19" s="48"/>
      <c r="CP19" s="52"/>
      <c r="CQ19" s="48"/>
      <c r="CR19" s="48"/>
      <c r="CS19" s="75"/>
      <c r="CT19" s="48"/>
      <c r="CU19" s="48"/>
      <c r="CV19" s="75"/>
      <c r="CW19" s="48"/>
      <c r="CX19" s="48"/>
      <c r="CY19" s="75"/>
      <c r="CZ19" s="48">
        <v>4833</v>
      </c>
      <c r="DA19" s="48">
        <v>3143.45</v>
      </c>
      <c r="DB19" s="48">
        <f t="shared" ref="DB19:DB33" si="178">DA19/CZ19*100</f>
        <v>65.041382164287185</v>
      </c>
      <c r="DC19" s="52"/>
      <c r="DD19" s="48"/>
      <c r="DE19" s="56"/>
      <c r="DF19" s="52"/>
      <c r="DG19" s="48"/>
      <c r="DH19" s="75"/>
      <c r="DI19" s="48"/>
      <c r="DJ19" s="48"/>
      <c r="DK19" s="75"/>
      <c r="DL19" s="48"/>
      <c r="DM19" s="48"/>
      <c r="DN19" s="75"/>
      <c r="DO19" s="52"/>
      <c r="DP19" s="48"/>
      <c r="DQ19" s="75"/>
      <c r="DR19" s="52"/>
      <c r="DS19" s="48"/>
      <c r="DT19" s="75"/>
      <c r="DU19" s="52"/>
      <c r="DV19" s="48"/>
      <c r="DW19" s="75"/>
      <c r="DX19" s="52"/>
      <c r="DY19" s="48"/>
      <c r="DZ19" s="75"/>
      <c r="EA19" s="48"/>
      <c r="EB19" s="48"/>
      <c r="EC19" s="75"/>
      <c r="ED19" s="48"/>
      <c r="EE19" s="48"/>
      <c r="EF19" s="52"/>
      <c r="EG19" s="48"/>
      <c r="EH19" s="48"/>
      <c r="EI19" s="75"/>
      <c r="EJ19" s="48"/>
      <c r="EK19" s="48"/>
      <c r="EL19" s="75"/>
      <c r="EM19" s="48"/>
      <c r="EN19" s="48"/>
      <c r="EO19" s="75"/>
      <c r="EP19" s="48"/>
      <c r="EQ19" s="48"/>
      <c r="ER19" s="75"/>
      <c r="ES19" s="48"/>
      <c r="ET19" s="48"/>
      <c r="EU19" s="75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52"/>
      <c r="GS19" s="48"/>
      <c r="GT19" s="75"/>
    </row>
    <row r="20" spans="1:202" s="18" customFormat="1" ht="15.75" x14ac:dyDescent="0.25">
      <c r="A20" s="26" t="s">
        <v>362</v>
      </c>
      <c r="B20" s="136">
        <f t="shared" si="125"/>
        <v>3664.5</v>
      </c>
      <c r="C20" s="136">
        <f t="shared" si="126"/>
        <v>0</v>
      </c>
      <c r="D20" s="48">
        <f t="shared" si="128"/>
        <v>0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54"/>
      <c r="AI20" s="54"/>
      <c r="AJ20" s="54"/>
      <c r="AK20" s="48"/>
      <c r="AL20" s="54"/>
      <c r="AM20" s="54"/>
      <c r="AN20" s="48"/>
      <c r="AO20" s="54"/>
      <c r="AP20" s="54"/>
      <c r="AQ20" s="48"/>
      <c r="AR20" s="54"/>
      <c r="AS20" s="54"/>
      <c r="AT20" s="48"/>
      <c r="AU20" s="48"/>
      <c r="AV20" s="48"/>
      <c r="AW20" s="48"/>
      <c r="AX20" s="48">
        <v>388.5</v>
      </c>
      <c r="AY20" s="48"/>
      <c r="AZ20" s="48"/>
      <c r="BA20" s="48"/>
      <c r="BB20" s="48"/>
      <c r="BC20" s="48"/>
      <c r="BD20" s="116"/>
      <c r="BE20" s="116"/>
      <c r="BF20" s="116"/>
      <c r="BG20" s="48"/>
      <c r="BH20" s="48"/>
      <c r="BI20" s="75"/>
      <c r="BJ20" s="48"/>
      <c r="BK20" s="48"/>
      <c r="BL20" s="75"/>
      <c r="BM20" s="48"/>
      <c r="BN20" s="48"/>
      <c r="BO20" s="75"/>
      <c r="BP20" s="48"/>
      <c r="BQ20" s="48"/>
      <c r="BR20" s="75"/>
      <c r="BS20" s="48"/>
      <c r="BT20" s="48"/>
      <c r="BU20" s="75"/>
      <c r="BV20" s="48"/>
      <c r="BW20" s="48"/>
      <c r="BX20" s="75"/>
      <c r="BY20" s="48"/>
      <c r="BZ20" s="48"/>
      <c r="CA20" s="75"/>
      <c r="CB20" s="48"/>
      <c r="CC20" s="48"/>
      <c r="CD20" s="75"/>
      <c r="CE20" s="48"/>
      <c r="CF20" s="48"/>
      <c r="CG20" s="75"/>
      <c r="CH20" s="48"/>
      <c r="CI20" s="48"/>
      <c r="CJ20" s="75"/>
      <c r="CK20" s="48"/>
      <c r="CL20" s="48"/>
      <c r="CM20" s="48"/>
      <c r="CN20" s="48"/>
      <c r="CO20" s="48"/>
      <c r="CP20" s="52"/>
      <c r="CQ20" s="48"/>
      <c r="CR20" s="48"/>
      <c r="CS20" s="75"/>
      <c r="CT20" s="48"/>
      <c r="CU20" s="48"/>
      <c r="CV20" s="75"/>
      <c r="CW20" s="48"/>
      <c r="CX20" s="48"/>
      <c r="CY20" s="75"/>
      <c r="CZ20" s="48">
        <v>3276</v>
      </c>
      <c r="DA20" s="48">
        <v>0</v>
      </c>
      <c r="DB20" s="48">
        <f t="shared" si="178"/>
        <v>0</v>
      </c>
      <c r="DC20" s="52"/>
      <c r="DD20" s="48"/>
      <c r="DE20" s="56"/>
      <c r="DF20" s="52"/>
      <c r="DG20" s="48"/>
      <c r="DH20" s="75"/>
      <c r="DI20" s="48"/>
      <c r="DJ20" s="48"/>
      <c r="DK20" s="75"/>
      <c r="DL20" s="48"/>
      <c r="DM20" s="48"/>
      <c r="DN20" s="75"/>
      <c r="DO20" s="52"/>
      <c r="DP20" s="48"/>
      <c r="DQ20" s="75"/>
      <c r="DR20" s="52"/>
      <c r="DS20" s="48"/>
      <c r="DT20" s="75"/>
      <c r="DU20" s="52"/>
      <c r="DV20" s="48"/>
      <c r="DW20" s="75"/>
      <c r="DX20" s="52"/>
      <c r="DY20" s="48"/>
      <c r="DZ20" s="75"/>
      <c r="EA20" s="48"/>
      <c r="EB20" s="48"/>
      <c r="EC20" s="75"/>
      <c r="ED20" s="48"/>
      <c r="EE20" s="48"/>
      <c r="EF20" s="52"/>
      <c r="EG20" s="48"/>
      <c r="EH20" s="48"/>
      <c r="EI20" s="75"/>
      <c r="EJ20" s="48"/>
      <c r="EK20" s="48"/>
      <c r="EL20" s="75"/>
      <c r="EM20" s="48"/>
      <c r="EN20" s="48"/>
      <c r="EO20" s="75"/>
      <c r="EP20" s="48"/>
      <c r="EQ20" s="48"/>
      <c r="ER20" s="75"/>
      <c r="ES20" s="48"/>
      <c r="ET20" s="48"/>
      <c r="EU20" s="75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52"/>
      <c r="GS20" s="48"/>
      <c r="GT20" s="75"/>
    </row>
    <row r="21" spans="1:202" s="18" customFormat="1" ht="15.75" x14ac:dyDescent="0.25">
      <c r="A21" s="26" t="s">
        <v>363</v>
      </c>
      <c r="B21" s="136">
        <f t="shared" si="125"/>
        <v>5656.0590000000002</v>
      </c>
      <c r="C21" s="136">
        <f t="shared" si="126"/>
        <v>0</v>
      </c>
      <c r="D21" s="48">
        <f t="shared" si="128"/>
        <v>0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54"/>
      <c r="AI21" s="54"/>
      <c r="AJ21" s="54"/>
      <c r="AK21" s="48"/>
      <c r="AL21" s="54"/>
      <c r="AM21" s="54"/>
      <c r="AN21" s="48"/>
      <c r="AO21" s="54"/>
      <c r="AP21" s="54"/>
      <c r="AQ21" s="48"/>
      <c r="AR21" s="54"/>
      <c r="AS21" s="54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116"/>
      <c r="BE21" s="116"/>
      <c r="BF21" s="116"/>
      <c r="BG21" s="48"/>
      <c r="BH21" s="48"/>
      <c r="BI21" s="75"/>
      <c r="BJ21" s="48"/>
      <c r="BK21" s="48"/>
      <c r="BL21" s="75"/>
      <c r="BM21" s="48"/>
      <c r="BN21" s="48"/>
      <c r="BO21" s="75"/>
      <c r="BP21" s="48"/>
      <c r="BQ21" s="48"/>
      <c r="BR21" s="75"/>
      <c r="BS21" s="48"/>
      <c r="BT21" s="48"/>
      <c r="BU21" s="75"/>
      <c r="BV21" s="48"/>
      <c r="BW21" s="48"/>
      <c r="BX21" s="75"/>
      <c r="BY21" s="48"/>
      <c r="BZ21" s="48"/>
      <c r="CA21" s="75"/>
      <c r="CB21" s="48"/>
      <c r="CC21" s="48"/>
      <c r="CD21" s="75"/>
      <c r="CE21" s="48"/>
      <c r="CF21" s="48"/>
      <c r="CG21" s="75"/>
      <c r="CH21" s="48"/>
      <c r="CI21" s="48"/>
      <c r="CJ21" s="75"/>
      <c r="CK21" s="48">
        <v>682.05899999999997</v>
      </c>
      <c r="CL21" s="48"/>
      <c r="CM21" s="48"/>
      <c r="CN21" s="48"/>
      <c r="CO21" s="48"/>
      <c r="CP21" s="52"/>
      <c r="CQ21" s="48"/>
      <c r="CR21" s="48"/>
      <c r="CS21" s="75"/>
      <c r="CT21" s="48"/>
      <c r="CU21" s="48"/>
      <c r="CV21" s="75"/>
      <c r="CW21" s="48"/>
      <c r="CX21" s="48"/>
      <c r="CY21" s="75"/>
      <c r="CZ21" s="48">
        <v>4974</v>
      </c>
      <c r="DA21" s="48">
        <v>0</v>
      </c>
      <c r="DB21" s="48">
        <f t="shared" si="178"/>
        <v>0</v>
      </c>
      <c r="DC21" s="52"/>
      <c r="DD21" s="48"/>
      <c r="DE21" s="56"/>
      <c r="DF21" s="52"/>
      <c r="DG21" s="48"/>
      <c r="DH21" s="75"/>
      <c r="DI21" s="48"/>
      <c r="DJ21" s="48"/>
      <c r="DK21" s="75"/>
      <c r="DL21" s="48"/>
      <c r="DM21" s="48"/>
      <c r="DN21" s="75"/>
      <c r="DO21" s="52"/>
      <c r="DP21" s="48"/>
      <c r="DQ21" s="75"/>
      <c r="DR21" s="52"/>
      <c r="DS21" s="48"/>
      <c r="DT21" s="75"/>
      <c r="DU21" s="52"/>
      <c r="DV21" s="48"/>
      <c r="DW21" s="75"/>
      <c r="DX21" s="52"/>
      <c r="DY21" s="48"/>
      <c r="DZ21" s="75"/>
      <c r="EA21" s="48"/>
      <c r="EB21" s="48"/>
      <c r="EC21" s="75"/>
      <c r="ED21" s="48"/>
      <c r="EE21" s="48"/>
      <c r="EF21" s="52"/>
      <c r="EG21" s="48"/>
      <c r="EH21" s="48"/>
      <c r="EI21" s="75"/>
      <c r="EJ21" s="48"/>
      <c r="EK21" s="48"/>
      <c r="EL21" s="75"/>
      <c r="EM21" s="48"/>
      <c r="EN21" s="48"/>
      <c r="EO21" s="75"/>
      <c r="EP21" s="48"/>
      <c r="EQ21" s="48"/>
      <c r="ER21" s="75"/>
      <c r="ES21" s="48"/>
      <c r="ET21" s="48"/>
      <c r="EU21" s="75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52"/>
      <c r="GS21" s="48"/>
      <c r="GT21" s="75"/>
    </row>
    <row r="22" spans="1:202" s="18" customFormat="1" ht="15.75" x14ac:dyDescent="0.25">
      <c r="A22" s="26" t="s">
        <v>365</v>
      </c>
      <c r="B22" s="136">
        <f t="shared" si="125"/>
        <v>5808</v>
      </c>
      <c r="C22" s="136">
        <f t="shared" si="126"/>
        <v>4169.1644999999999</v>
      </c>
      <c r="D22" s="48">
        <f t="shared" si="128"/>
        <v>71.783135330578503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54"/>
      <c r="AI22" s="54"/>
      <c r="AJ22" s="54"/>
      <c r="AK22" s="48"/>
      <c r="AL22" s="54"/>
      <c r="AM22" s="54"/>
      <c r="AN22" s="48"/>
      <c r="AO22" s="54"/>
      <c r="AP22" s="54"/>
      <c r="AQ22" s="48"/>
      <c r="AR22" s="54"/>
      <c r="AS22" s="54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116"/>
      <c r="BE22" s="116"/>
      <c r="BF22" s="116"/>
      <c r="BG22" s="48"/>
      <c r="BH22" s="48"/>
      <c r="BI22" s="75"/>
      <c r="BJ22" s="48"/>
      <c r="BK22" s="48"/>
      <c r="BL22" s="75"/>
      <c r="BM22" s="48"/>
      <c r="BN22" s="48"/>
      <c r="BO22" s="75"/>
      <c r="BP22" s="48"/>
      <c r="BQ22" s="48"/>
      <c r="BR22" s="75"/>
      <c r="BS22" s="48"/>
      <c r="BT22" s="48"/>
      <c r="BU22" s="75"/>
      <c r="BV22" s="48"/>
      <c r="BW22" s="48"/>
      <c r="BX22" s="75"/>
      <c r="BY22" s="48"/>
      <c r="BZ22" s="48"/>
      <c r="CA22" s="75"/>
      <c r="CB22" s="48"/>
      <c r="CC22" s="48"/>
      <c r="CD22" s="75"/>
      <c r="CE22" s="48"/>
      <c r="CF22" s="48"/>
      <c r="CG22" s="75"/>
      <c r="CH22" s="48"/>
      <c r="CI22" s="48"/>
      <c r="CJ22" s="75"/>
      <c r="CK22" s="48"/>
      <c r="CL22" s="48"/>
      <c r="CM22" s="48"/>
      <c r="CN22" s="48"/>
      <c r="CO22" s="48"/>
      <c r="CP22" s="52"/>
      <c r="CQ22" s="48"/>
      <c r="CR22" s="48"/>
      <c r="CS22" s="75"/>
      <c r="CT22" s="48"/>
      <c r="CU22" s="48"/>
      <c r="CV22" s="75"/>
      <c r="CW22" s="48"/>
      <c r="CX22" s="48"/>
      <c r="CY22" s="75"/>
      <c r="CZ22" s="48">
        <v>5808</v>
      </c>
      <c r="DA22" s="48">
        <v>4169.1644999999999</v>
      </c>
      <c r="DB22" s="48">
        <f t="shared" si="178"/>
        <v>71.783135330578503</v>
      </c>
      <c r="DC22" s="52"/>
      <c r="DD22" s="48"/>
      <c r="DE22" s="56"/>
      <c r="DF22" s="52"/>
      <c r="DG22" s="48"/>
      <c r="DH22" s="75"/>
      <c r="DI22" s="48"/>
      <c r="DJ22" s="48"/>
      <c r="DK22" s="75"/>
      <c r="DL22" s="48"/>
      <c r="DM22" s="48"/>
      <c r="DN22" s="75"/>
      <c r="DO22" s="52"/>
      <c r="DP22" s="48"/>
      <c r="DQ22" s="75"/>
      <c r="DR22" s="52"/>
      <c r="DS22" s="48"/>
      <c r="DT22" s="75"/>
      <c r="DU22" s="52"/>
      <c r="DV22" s="48"/>
      <c r="DW22" s="75"/>
      <c r="DX22" s="52"/>
      <c r="DY22" s="48"/>
      <c r="DZ22" s="75"/>
      <c r="EA22" s="48"/>
      <c r="EB22" s="48"/>
      <c r="EC22" s="75"/>
      <c r="ED22" s="48"/>
      <c r="EE22" s="48"/>
      <c r="EF22" s="52"/>
      <c r="EG22" s="48"/>
      <c r="EH22" s="48"/>
      <c r="EI22" s="75"/>
      <c r="EJ22" s="48"/>
      <c r="EK22" s="48"/>
      <c r="EL22" s="75"/>
      <c r="EM22" s="48"/>
      <c r="EN22" s="48"/>
      <c r="EO22" s="75"/>
      <c r="EP22" s="48"/>
      <c r="EQ22" s="48"/>
      <c r="ER22" s="75"/>
      <c r="ES22" s="48"/>
      <c r="ET22" s="48"/>
      <c r="EU22" s="75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52"/>
      <c r="GS22" s="48"/>
      <c r="GT22" s="75"/>
    </row>
    <row r="23" spans="1:202" s="18" customFormat="1" ht="15.75" x14ac:dyDescent="0.25">
      <c r="A23" s="26" t="s">
        <v>364</v>
      </c>
      <c r="B23" s="136">
        <f t="shared" si="125"/>
        <v>5103</v>
      </c>
      <c r="C23" s="136">
        <f t="shared" si="126"/>
        <v>0</v>
      </c>
      <c r="D23" s="48">
        <f t="shared" si="128"/>
        <v>0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54"/>
      <c r="AI23" s="54"/>
      <c r="AJ23" s="54"/>
      <c r="AK23" s="48"/>
      <c r="AL23" s="54"/>
      <c r="AM23" s="54"/>
      <c r="AN23" s="48"/>
      <c r="AO23" s="54"/>
      <c r="AP23" s="54"/>
      <c r="AQ23" s="48"/>
      <c r="AR23" s="54"/>
      <c r="AS23" s="54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116"/>
      <c r="BE23" s="116"/>
      <c r="BF23" s="116"/>
      <c r="BG23" s="48"/>
      <c r="BH23" s="48"/>
      <c r="BI23" s="75"/>
      <c r="BJ23" s="48"/>
      <c r="BK23" s="48"/>
      <c r="BL23" s="75"/>
      <c r="BM23" s="48"/>
      <c r="BN23" s="48"/>
      <c r="BO23" s="75"/>
      <c r="BP23" s="48"/>
      <c r="BQ23" s="48"/>
      <c r="BR23" s="75"/>
      <c r="BS23" s="48"/>
      <c r="BT23" s="48"/>
      <c r="BU23" s="75"/>
      <c r="BV23" s="48"/>
      <c r="BW23" s="48"/>
      <c r="BX23" s="75"/>
      <c r="BY23" s="48"/>
      <c r="BZ23" s="48"/>
      <c r="CA23" s="75"/>
      <c r="CB23" s="48"/>
      <c r="CC23" s="48"/>
      <c r="CD23" s="75"/>
      <c r="CE23" s="48"/>
      <c r="CF23" s="48"/>
      <c r="CG23" s="75"/>
      <c r="CH23" s="48"/>
      <c r="CI23" s="48"/>
      <c r="CJ23" s="75"/>
      <c r="CK23" s="48"/>
      <c r="CL23" s="48"/>
      <c r="CM23" s="48"/>
      <c r="CN23" s="48"/>
      <c r="CO23" s="48"/>
      <c r="CP23" s="52"/>
      <c r="CQ23" s="48"/>
      <c r="CR23" s="48"/>
      <c r="CS23" s="75"/>
      <c r="CT23" s="48"/>
      <c r="CU23" s="48"/>
      <c r="CV23" s="75"/>
      <c r="CW23" s="48"/>
      <c r="CX23" s="48"/>
      <c r="CY23" s="75"/>
      <c r="CZ23" s="48">
        <v>5103</v>
      </c>
      <c r="DA23" s="48">
        <v>0</v>
      </c>
      <c r="DB23" s="48">
        <f t="shared" si="178"/>
        <v>0</v>
      </c>
      <c r="DC23" s="52"/>
      <c r="DD23" s="48"/>
      <c r="DE23" s="56"/>
      <c r="DF23" s="52"/>
      <c r="DG23" s="48"/>
      <c r="DH23" s="75"/>
      <c r="DI23" s="48"/>
      <c r="DJ23" s="48"/>
      <c r="DK23" s="75"/>
      <c r="DL23" s="48"/>
      <c r="DM23" s="48"/>
      <c r="DN23" s="75"/>
      <c r="DO23" s="52"/>
      <c r="DP23" s="48"/>
      <c r="DQ23" s="75"/>
      <c r="DR23" s="52"/>
      <c r="DS23" s="48"/>
      <c r="DT23" s="75"/>
      <c r="DU23" s="52"/>
      <c r="DV23" s="48"/>
      <c r="DW23" s="75"/>
      <c r="DX23" s="52"/>
      <c r="DY23" s="48"/>
      <c r="DZ23" s="75"/>
      <c r="EA23" s="48"/>
      <c r="EB23" s="48"/>
      <c r="EC23" s="75"/>
      <c r="ED23" s="48"/>
      <c r="EE23" s="48"/>
      <c r="EF23" s="75"/>
      <c r="EG23" s="48"/>
      <c r="EH23" s="48"/>
      <c r="EI23" s="75"/>
      <c r="EJ23" s="48"/>
      <c r="EK23" s="48"/>
      <c r="EL23" s="75"/>
      <c r="EM23" s="48"/>
      <c r="EN23" s="48"/>
      <c r="EO23" s="75"/>
      <c r="EP23" s="48"/>
      <c r="EQ23" s="48"/>
      <c r="ER23" s="75"/>
      <c r="ES23" s="48"/>
      <c r="ET23" s="48"/>
      <c r="EU23" s="75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52"/>
      <c r="GS23" s="48"/>
      <c r="GT23" s="75"/>
    </row>
    <row r="24" spans="1:202" s="19" customFormat="1" ht="31.5" x14ac:dyDescent="0.25">
      <c r="A24" s="25" t="s">
        <v>204</v>
      </c>
      <c r="B24" s="135">
        <f t="shared" si="125"/>
        <v>151298.79381999999</v>
      </c>
      <c r="C24" s="135">
        <f t="shared" si="126"/>
        <v>41223.411280000008</v>
      </c>
      <c r="D24" s="54">
        <f t="shared" ref="D24" si="179">C24/B24*100</f>
        <v>27.246358175890983</v>
      </c>
      <c r="E24" s="55">
        <f t="shared" ref="E24:BF24" si="180">E25+E26+E27+E28+E29+E30+E31+E32+E33+E34+E35+E36+E37</f>
        <v>1609.1</v>
      </c>
      <c r="F24" s="55">
        <f t="shared" si="180"/>
        <v>1609.1</v>
      </c>
      <c r="G24" s="54">
        <f t="shared" ref="G24:G25" si="181">F24/E24*100</f>
        <v>100</v>
      </c>
      <c r="H24" s="55">
        <f t="shared" si="180"/>
        <v>0</v>
      </c>
      <c r="I24" s="55">
        <f t="shared" si="180"/>
        <v>0</v>
      </c>
      <c r="J24" s="54"/>
      <c r="K24" s="55">
        <f t="shared" ref="K24:M24" si="182">K25+K26+K27+K28+K29+K30+K31+K32+K33+K34+K35+K36+K37</f>
        <v>0</v>
      </c>
      <c r="L24" s="55">
        <f t="shared" si="182"/>
        <v>0</v>
      </c>
      <c r="M24" s="55">
        <f t="shared" si="182"/>
        <v>0</v>
      </c>
      <c r="N24" s="55">
        <f t="shared" ref="N24:P24" si="183">N25+N26+N27+N28+N29+N30+N31+N32+N33+N34+N35+N36+N37</f>
        <v>0</v>
      </c>
      <c r="O24" s="55">
        <f t="shared" si="183"/>
        <v>0</v>
      </c>
      <c r="P24" s="55">
        <f t="shared" si="183"/>
        <v>0</v>
      </c>
      <c r="Q24" s="55">
        <f t="shared" ref="Q24:S24" si="184">Q25+Q26+Q27+Q28+Q29+Q30+Q31+Q32+Q33+Q34+Q35+Q36+Q37</f>
        <v>0</v>
      </c>
      <c r="R24" s="55">
        <f t="shared" si="184"/>
        <v>0</v>
      </c>
      <c r="S24" s="55">
        <f t="shared" si="184"/>
        <v>0</v>
      </c>
      <c r="T24" s="55">
        <f t="shared" ref="T24:V24" si="185">T25+T26+T27+T28+T29+T30+T31+T32+T33+T34+T35+T36+T37</f>
        <v>0</v>
      </c>
      <c r="U24" s="55">
        <f t="shared" si="185"/>
        <v>0</v>
      </c>
      <c r="V24" s="55">
        <f t="shared" si="185"/>
        <v>0</v>
      </c>
      <c r="W24" s="55">
        <f t="shared" si="180"/>
        <v>0</v>
      </c>
      <c r="X24" s="55">
        <f t="shared" si="180"/>
        <v>0</v>
      </c>
      <c r="Y24" s="55">
        <f t="shared" si="180"/>
        <v>0</v>
      </c>
      <c r="Z24" s="55">
        <f t="shared" si="180"/>
        <v>0</v>
      </c>
      <c r="AA24" s="55">
        <f t="shared" si="180"/>
        <v>0</v>
      </c>
      <c r="AB24" s="55">
        <f t="shared" si="180"/>
        <v>0</v>
      </c>
      <c r="AC24" s="55">
        <f t="shared" si="180"/>
        <v>0</v>
      </c>
      <c r="AD24" s="55">
        <f t="shared" si="180"/>
        <v>0</v>
      </c>
      <c r="AE24" s="55">
        <f t="shared" si="180"/>
        <v>0</v>
      </c>
      <c r="AF24" s="55">
        <f t="shared" si="180"/>
        <v>0</v>
      </c>
      <c r="AG24" s="55">
        <f t="shared" si="180"/>
        <v>0</v>
      </c>
      <c r="AH24" s="55">
        <f t="shared" si="180"/>
        <v>0</v>
      </c>
      <c r="AI24" s="55"/>
      <c r="AJ24" s="55"/>
      <c r="AK24" s="54"/>
      <c r="AL24" s="55">
        <f t="shared" si="180"/>
        <v>51.020410000000005</v>
      </c>
      <c r="AM24" s="55">
        <f t="shared" si="180"/>
        <v>51.020410000000005</v>
      </c>
      <c r="AN24" s="54">
        <f>AM24/AL24*100</f>
        <v>100</v>
      </c>
      <c r="AO24" s="55">
        <f t="shared" ref="AO24:AP24" si="186">AO25+AO26+AO27+AO28+AO29+AO30+AO31+AO32+AO33+AO34+AO35+AO36+AO37</f>
        <v>156.35305</v>
      </c>
      <c r="AP24" s="55">
        <f t="shared" si="186"/>
        <v>156.35305</v>
      </c>
      <c r="AQ24" s="54">
        <f>AP24/AO24*100</f>
        <v>100</v>
      </c>
      <c r="AR24" s="55"/>
      <c r="AS24" s="55"/>
      <c r="AT24" s="54"/>
      <c r="AU24" s="55">
        <f t="shared" si="180"/>
        <v>0</v>
      </c>
      <c r="AV24" s="55">
        <f t="shared" si="180"/>
        <v>0</v>
      </c>
      <c r="AW24" s="55">
        <f t="shared" si="180"/>
        <v>0</v>
      </c>
      <c r="AX24" s="55">
        <f t="shared" si="180"/>
        <v>3873.7203600000003</v>
      </c>
      <c r="AY24" s="55">
        <f t="shared" si="180"/>
        <v>0</v>
      </c>
      <c r="AZ24" s="54"/>
      <c r="BA24" s="55">
        <f t="shared" si="180"/>
        <v>10000</v>
      </c>
      <c r="BB24" s="55">
        <f t="shared" si="180"/>
        <v>3126.3553099999999</v>
      </c>
      <c r="BC24" s="54">
        <f>BB24/BA24*100</f>
        <v>31.263553099999996</v>
      </c>
      <c r="BD24" s="55">
        <f t="shared" si="180"/>
        <v>30259.4</v>
      </c>
      <c r="BE24" s="55">
        <f t="shared" si="180"/>
        <v>11349.184009999999</v>
      </c>
      <c r="BF24" s="55">
        <f t="shared" si="180"/>
        <v>37.506308816433901</v>
      </c>
      <c r="BG24" s="55">
        <f t="shared" ref="BG24:CO24" si="187">BG25+BG26+BG27+BG28+BG29+BG30+BG31+BG32+BG33+BG34+BG35+BG36+BG37</f>
        <v>0</v>
      </c>
      <c r="BH24" s="55">
        <f t="shared" si="187"/>
        <v>0</v>
      </c>
      <c r="BI24" s="55">
        <f t="shared" si="187"/>
        <v>0</v>
      </c>
      <c r="BJ24" s="55">
        <f t="shared" ref="BJ24:BL24" si="188">BJ25+BJ26+BJ27+BJ28+BJ29+BJ30+BJ31+BJ32+BJ33+BJ34+BJ35+BJ36+BJ37</f>
        <v>0</v>
      </c>
      <c r="BK24" s="55">
        <f t="shared" si="188"/>
        <v>0</v>
      </c>
      <c r="BL24" s="55">
        <f t="shared" si="188"/>
        <v>0</v>
      </c>
      <c r="BM24" s="55">
        <f t="shared" si="187"/>
        <v>6735.6</v>
      </c>
      <c r="BN24" s="55">
        <f t="shared" si="187"/>
        <v>3262.9902599999996</v>
      </c>
      <c r="BO24" s="55">
        <f t="shared" si="187"/>
        <v>48.443943523962226</v>
      </c>
      <c r="BP24" s="55">
        <f t="shared" ref="BP24:BQ24" si="189">BP25+BP26+BP27+BP28+BP29+BP30+BP31+BP32+BP33+BP34+BP35+BP36+BP37</f>
        <v>1120</v>
      </c>
      <c r="BQ24" s="55">
        <f t="shared" si="189"/>
        <v>0</v>
      </c>
      <c r="BR24" s="55">
        <f t="shared" ref="BR24:BR25" si="190">BQ24/BP24*100</f>
        <v>0</v>
      </c>
      <c r="BS24" s="55">
        <f t="shared" si="187"/>
        <v>0</v>
      </c>
      <c r="BT24" s="55">
        <f t="shared" si="187"/>
        <v>0</v>
      </c>
      <c r="BU24" s="55">
        <f t="shared" si="187"/>
        <v>0</v>
      </c>
      <c r="BV24" s="55">
        <f t="shared" si="187"/>
        <v>0</v>
      </c>
      <c r="BW24" s="55">
        <f t="shared" si="187"/>
        <v>0</v>
      </c>
      <c r="BX24" s="55">
        <f t="shared" si="187"/>
        <v>0</v>
      </c>
      <c r="BY24" s="55">
        <f t="shared" si="187"/>
        <v>0</v>
      </c>
      <c r="BZ24" s="55">
        <f t="shared" si="187"/>
        <v>0</v>
      </c>
      <c r="CA24" s="55">
        <f t="shared" si="187"/>
        <v>0</v>
      </c>
      <c r="CB24" s="55">
        <f t="shared" ref="CB24:CD24" si="191">CB25+CB26+CB27+CB28+CB29+CB30+CB31+CB32+CB33+CB34+CB35+CB36+CB37</f>
        <v>0</v>
      </c>
      <c r="CC24" s="55">
        <f t="shared" si="191"/>
        <v>0</v>
      </c>
      <c r="CD24" s="55">
        <f t="shared" si="191"/>
        <v>0</v>
      </c>
      <c r="CE24" s="55">
        <f t="shared" si="187"/>
        <v>0</v>
      </c>
      <c r="CF24" s="55">
        <f t="shared" si="187"/>
        <v>0</v>
      </c>
      <c r="CG24" s="55">
        <f t="shared" si="187"/>
        <v>0</v>
      </c>
      <c r="CH24" s="55">
        <f t="shared" si="187"/>
        <v>0</v>
      </c>
      <c r="CI24" s="55">
        <f t="shared" si="187"/>
        <v>0</v>
      </c>
      <c r="CJ24" s="55">
        <f t="shared" si="187"/>
        <v>0</v>
      </c>
      <c r="CK24" s="55">
        <f t="shared" si="187"/>
        <v>1000</v>
      </c>
      <c r="CL24" s="55">
        <f t="shared" si="187"/>
        <v>1000</v>
      </c>
      <c r="CM24" s="54">
        <f t="shared" ref="CM24" si="192">CL24/CK24*100</f>
        <v>100</v>
      </c>
      <c r="CN24" s="55">
        <f t="shared" si="187"/>
        <v>208.8</v>
      </c>
      <c r="CO24" s="55">
        <f t="shared" si="187"/>
        <v>0</v>
      </c>
      <c r="CP24" s="55">
        <f t="shared" si="96"/>
        <v>0</v>
      </c>
      <c r="CQ24" s="55">
        <f t="shared" ref="CQ24:DA24" si="193">CQ25+CQ26+CQ27+CQ28+CQ29+CQ30+CQ31+CQ32+CQ33+CQ34+CQ35+CQ36+CQ37</f>
        <v>0</v>
      </c>
      <c r="CR24" s="55">
        <f t="shared" si="193"/>
        <v>0</v>
      </c>
      <c r="CS24" s="55">
        <f t="shared" si="193"/>
        <v>0</v>
      </c>
      <c r="CT24" s="55">
        <f t="shared" ref="CT24:CV24" si="194">CT25+CT26+CT27+CT28+CT29+CT30+CT31+CT32+CT33+CT34+CT35+CT36+CT37</f>
        <v>0</v>
      </c>
      <c r="CU24" s="55">
        <f t="shared" si="194"/>
        <v>0</v>
      </c>
      <c r="CV24" s="55">
        <f t="shared" si="194"/>
        <v>0</v>
      </c>
      <c r="CW24" s="55">
        <f t="shared" si="193"/>
        <v>15916.8</v>
      </c>
      <c r="CX24" s="55">
        <f t="shared" si="193"/>
        <v>7812.6857099999997</v>
      </c>
      <c r="CY24" s="55">
        <f t="shared" si="147"/>
        <v>49.084525218636912</v>
      </c>
      <c r="CZ24" s="55">
        <f t="shared" si="193"/>
        <v>40323</v>
      </c>
      <c r="DA24" s="55">
        <f t="shared" si="193"/>
        <v>3932.76091</v>
      </c>
      <c r="DB24" s="54">
        <f t="shared" si="178"/>
        <v>9.7531456240855086</v>
      </c>
      <c r="DC24" s="55">
        <f t="shared" ref="DC24:DD24" si="195">DC25+DC26+DC27+DC28+DC29+DC30+DC31+DC32+DC33+DC34+DC35+DC36+DC37</f>
        <v>8796.7999999999993</v>
      </c>
      <c r="DD24" s="55">
        <f t="shared" si="195"/>
        <v>2913.7313199999999</v>
      </c>
      <c r="DE24" s="73">
        <f t="shared" si="150"/>
        <v>33.122627773735907</v>
      </c>
      <c r="DF24" s="55">
        <f t="shared" ref="DF24:DG24" si="196">DF25+DF26+DF27+DF28+DF29+DF30+DF31+DF32+DF33+DF34+DF35+DF36+DF37</f>
        <v>1600.1</v>
      </c>
      <c r="DG24" s="55">
        <f t="shared" si="196"/>
        <v>173.55</v>
      </c>
      <c r="DH24" s="55">
        <f>DG24/DF24*100</f>
        <v>10.846197112680459</v>
      </c>
      <c r="DI24" s="55">
        <f t="shared" ref="DI24:DN24" si="197">DI25+DI26+DI27+DI28+DI29+DI30+DI31+DI32+DI33+DI34+DI35+DI36+DI37</f>
        <v>0</v>
      </c>
      <c r="DJ24" s="55">
        <f t="shared" si="197"/>
        <v>0</v>
      </c>
      <c r="DK24" s="55">
        <f t="shared" si="197"/>
        <v>0</v>
      </c>
      <c r="DL24" s="55">
        <f t="shared" si="197"/>
        <v>6500</v>
      </c>
      <c r="DM24" s="55">
        <f t="shared" si="197"/>
        <v>2000</v>
      </c>
      <c r="DN24" s="55">
        <f t="shared" si="197"/>
        <v>30.76923076923077</v>
      </c>
      <c r="DO24" s="55">
        <f t="shared" ref="DO24:DQ24" si="198">DO25+DO26+DO27+DO28+DO29+DO30+DO31+DO32+DO33+DO34+DO35+DO36+DO37</f>
        <v>0</v>
      </c>
      <c r="DP24" s="55">
        <f t="shared" si="198"/>
        <v>0</v>
      </c>
      <c r="DQ24" s="55">
        <f t="shared" si="198"/>
        <v>0</v>
      </c>
      <c r="DR24" s="55">
        <f t="shared" ref="DR24:DT24" si="199">DR25+DR26+DR27+DR28+DR29+DR30+DR31+DR32+DR33+DR34+DR35+DR36+DR37</f>
        <v>0</v>
      </c>
      <c r="DS24" s="55">
        <f t="shared" si="199"/>
        <v>0</v>
      </c>
      <c r="DT24" s="55">
        <f t="shared" si="199"/>
        <v>0</v>
      </c>
      <c r="DU24" s="55">
        <f t="shared" ref="DU24:DW24" si="200">DU25+DU26+DU27+DU28+DU29+DU30+DU31+DU32+DU33+DU34+DU35+DU36+DU37</f>
        <v>0</v>
      </c>
      <c r="DV24" s="55">
        <f t="shared" si="200"/>
        <v>0</v>
      </c>
      <c r="DW24" s="55">
        <f t="shared" si="200"/>
        <v>0</v>
      </c>
      <c r="DX24" s="55">
        <f t="shared" ref="DX24:EC24" si="201">DX25+DX26+DX27+DX28+DX29+DX30+DX31+DX32+DX33+DX34+DX35+DX36+DX37</f>
        <v>0</v>
      </c>
      <c r="DY24" s="55">
        <f t="shared" si="201"/>
        <v>0</v>
      </c>
      <c r="DZ24" s="55">
        <f t="shared" si="201"/>
        <v>0</v>
      </c>
      <c r="EA24" s="55">
        <f t="shared" si="201"/>
        <v>0</v>
      </c>
      <c r="EB24" s="55">
        <f t="shared" si="201"/>
        <v>0</v>
      </c>
      <c r="EC24" s="55">
        <f t="shared" si="201"/>
        <v>0</v>
      </c>
      <c r="ED24" s="55">
        <f t="shared" ref="ED24:EL24" si="202">ED25+ED26+ED27+ED28+ED29+ED30+ED31+ED32+ED33+ED34+ED35+ED36+ED37</f>
        <v>0</v>
      </c>
      <c r="EE24" s="55">
        <f t="shared" si="202"/>
        <v>0</v>
      </c>
      <c r="EF24" s="55">
        <f t="shared" si="202"/>
        <v>0</v>
      </c>
      <c r="EG24" s="55">
        <f t="shared" si="202"/>
        <v>0</v>
      </c>
      <c r="EH24" s="55">
        <f t="shared" si="202"/>
        <v>0</v>
      </c>
      <c r="EI24" s="55">
        <f t="shared" si="202"/>
        <v>0</v>
      </c>
      <c r="EJ24" s="55">
        <f t="shared" si="202"/>
        <v>0</v>
      </c>
      <c r="EK24" s="55">
        <f t="shared" si="202"/>
        <v>0</v>
      </c>
      <c r="EL24" s="55">
        <f t="shared" si="202"/>
        <v>0</v>
      </c>
      <c r="EM24" s="55">
        <f t="shared" ref="EM24:EO24" si="203">EM25+EM26+EM27+EM28+EM29+EM30+EM31+EM32+EM33+EM34+EM35+EM36+EM37</f>
        <v>0</v>
      </c>
      <c r="EN24" s="55">
        <f t="shared" si="203"/>
        <v>0</v>
      </c>
      <c r="EO24" s="55">
        <f t="shared" si="203"/>
        <v>0</v>
      </c>
      <c r="EP24" s="55">
        <f t="shared" ref="EP24:ER24" si="204">EP25+EP26+EP27+EP28+EP29+EP30+EP31+EP32+EP33+EP34+EP35+EP36+EP37</f>
        <v>0</v>
      </c>
      <c r="EQ24" s="55">
        <f t="shared" si="204"/>
        <v>0</v>
      </c>
      <c r="ER24" s="55">
        <f t="shared" si="204"/>
        <v>0</v>
      </c>
      <c r="ES24" s="55">
        <f t="shared" ref="ES24:EU24" si="205">ES25+ES26+ES27+ES28+ES29+ES30+ES31+ES32+ES33+ES34+ES35+ES36+ES37</f>
        <v>0</v>
      </c>
      <c r="ET24" s="55">
        <f t="shared" si="205"/>
        <v>0</v>
      </c>
      <c r="EU24" s="55">
        <f t="shared" si="205"/>
        <v>0</v>
      </c>
      <c r="EV24" s="55">
        <f t="shared" ref="EV24:EX24" si="206">EV25+EV26+EV27+EV28+EV29+EV30+EV31+EV32+EV33+EV34+EV35+EV36+EV37</f>
        <v>0</v>
      </c>
      <c r="EW24" s="55">
        <f t="shared" si="206"/>
        <v>0</v>
      </c>
      <c r="EX24" s="55">
        <f t="shared" si="206"/>
        <v>0</v>
      </c>
      <c r="EY24" s="55">
        <f>SUM(EY25:EY37)</f>
        <v>12833.8</v>
      </c>
      <c r="EZ24" s="55">
        <f>SUM(EZ25:EZ37)</f>
        <v>1255.3454999999999</v>
      </c>
      <c r="FA24" s="54">
        <f t="shared" ref="FA24" si="207">EZ24/EY24*100</f>
        <v>9.7815572940204767</v>
      </c>
      <c r="FB24" s="55">
        <f t="shared" ref="FB24:FC24" si="208">FB25+FB26+FB27+FB28+FB29+FB30+FB31+FB32+FB33+FB34+FB35+FB36+FB37</f>
        <v>0</v>
      </c>
      <c r="FC24" s="55">
        <f t="shared" si="208"/>
        <v>0</v>
      </c>
      <c r="FD24" s="54"/>
      <c r="FE24" s="55">
        <f t="shared" ref="FE24:FF24" si="209">FE25+FE26+FE27+FE28+FE29+FE30+FE31+FE32+FE33+FE34+FE35+FE36+FE37</f>
        <v>0</v>
      </c>
      <c r="FF24" s="55">
        <f t="shared" si="209"/>
        <v>0</v>
      </c>
      <c r="FG24" s="54"/>
      <c r="FH24" s="55">
        <f t="shared" ref="FH24:FI24" si="210">FH25+FH26+FH27+FH28+FH29+FH30+FH31+FH32+FH33+FH34+FH35+FH36+FH37</f>
        <v>1500</v>
      </c>
      <c r="FI24" s="55">
        <f t="shared" si="210"/>
        <v>0</v>
      </c>
      <c r="FJ24" s="54">
        <f>FI24/FH24*100</f>
        <v>0</v>
      </c>
      <c r="FK24" s="55">
        <f t="shared" ref="FK24:FL24" si="211">FK25+FK26+FK27+FK28+FK29+FK30+FK31+FK32+FK33+FK34+FK35+FK36+FK37</f>
        <v>8814.2999999999993</v>
      </c>
      <c r="FL24" s="55">
        <f t="shared" si="211"/>
        <v>2580.3347999999996</v>
      </c>
      <c r="FM24" s="54">
        <f>FL24/FK24*100</f>
        <v>29.274415438548719</v>
      </c>
      <c r="FN24" s="55">
        <f t="shared" ref="FN24:FO24" si="212">FN25+FN26+FN27+FN28+FN29+FN30+FN31+FN32+FN33+FN34+FN35+FN36+FN37</f>
        <v>0</v>
      </c>
      <c r="FO24" s="55">
        <f t="shared" si="212"/>
        <v>0</v>
      </c>
      <c r="FP24" s="54"/>
      <c r="FQ24" s="55">
        <f t="shared" ref="FQ24:FR24" si="213">FQ25+FQ26+FQ27+FQ28+FQ29+FQ30+FQ31+FQ32+FQ33+FQ34+FQ35+FQ36+FQ37</f>
        <v>0</v>
      </c>
      <c r="FR24" s="55">
        <f t="shared" si="213"/>
        <v>0</v>
      </c>
      <c r="FS24" s="54"/>
      <c r="FT24" s="55"/>
      <c r="FU24" s="55"/>
      <c r="FV24" s="54"/>
      <c r="FW24" s="55"/>
      <c r="FX24" s="55"/>
      <c r="FY24" s="54"/>
      <c r="FZ24" s="55"/>
      <c r="GA24" s="55"/>
      <c r="GB24" s="54"/>
      <c r="GC24" s="55"/>
      <c r="GD24" s="55"/>
      <c r="GE24" s="54"/>
      <c r="GF24" s="55"/>
      <c r="GG24" s="55"/>
      <c r="GH24" s="54"/>
      <c r="GI24" s="55"/>
      <c r="GJ24" s="55"/>
      <c r="GK24" s="54"/>
      <c r="GL24" s="55"/>
      <c r="GM24" s="55"/>
      <c r="GN24" s="54"/>
      <c r="GO24" s="55">
        <f t="shared" ref="GO24:GP24" si="214">GO25+GO26+GO27+GO28+GO29+GO30+GO31+GO32+GO33+GO34+GO35+GO36+GO37</f>
        <v>0</v>
      </c>
      <c r="GP24" s="55">
        <f t="shared" si="214"/>
        <v>0</v>
      </c>
      <c r="GQ24" s="54"/>
      <c r="GR24" s="55">
        <f t="shared" ref="GR24:GT24" si="215">GR25+GR26+GR27+GR28+GR29+GR30+GR31+GR32+GR33+GR34+GR35+GR36+GR37</f>
        <v>0</v>
      </c>
      <c r="GS24" s="55">
        <f t="shared" si="215"/>
        <v>0</v>
      </c>
      <c r="GT24" s="55">
        <f t="shared" si="215"/>
        <v>0</v>
      </c>
    </row>
    <row r="25" spans="1:202" s="18" customFormat="1" ht="15.75" x14ac:dyDescent="0.25">
      <c r="A25" s="26" t="s">
        <v>203</v>
      </c>
      <c r="B25" s="136">
        <f t="shared" si="125"/>
        <v>83268.273460000011</v>
      </c>
      <c r="C25" s="136">
        <f t="shared" si="126"/>
        <v>31908.949559999994</v>
      </c>
      <c r="D25" s="48">
        <f t="shared" ref="D25:D393" si="216">C25/B25*100</f>
        <v>38.320657117177106</v>
      </c>
      <c r="E25" s="48">
        <v>1609.1</v>
      </c>
      <c r="F25" s="48">
        <v>1609.1</v>
      </c>
      <c r="G25" s="48">
        <f t="shared" si="181"/>
        <v>100</v>
      </c>
      <c r="H25" s="52"/>
      <c r="I25" s="52"/>
      <c r="J25" s="48"/>
      <c r="K25" s="52"/>
      <c r="L25" s="52"/>
      <c r="M25" s="48"/>
      <c r="N25" s="52"/>
      <c r="O25" s="52"/>
      <c r="P25" s="48"/>
      <c r="Q25" s="52"/>
      <c r="R25" s="52"/>
      <c r="S25" s="48"/>
      <c r="T25" s="52"/>
      <c r="U25" s="52"/>
      <c r="V25" s="48"/>
      <c r="W25" s="48"/>
      <c r="X25" s="48"/>
      <c r="Y25" s="52"/>
      <c r="Z25" s="52"/>
      <c r="AA25" s="52"/>
      <c r="AB25" s="52"/>
      <c r="AC25" s="52">
        <v>0</v>
      </c>
      <c r="AD25" s="52">
        <v>0</v>
      </c>
      <c r="AE25" s="48"/>
      <c r="AF25" s="52"/>
      <c r="AG25" s="52"/>
      <c r="AH25" s="48"/>
      <c r="AI25" s="52"/>
      <c r="AJ25" s="52"/>
      <c r="AK25" s="48"/>
      <c r="AL25" s="52">
        <v>51.020410000000005</v>
      </c>
      <c r="AM25" s="52">
        <v>51.020410000000005</v>
      </c>
      <c r="AN25" s="48">
        <f>AM25/AL25*100</f>
        <v>100</v>
      </c>
      <c r="AO25" s="52">
        <v>156.35305</v>
      </c>
      <c r="AP25" s="52">
        <v>156.35305</v>
      </c>
      <c r="AQ25" s="48">
        <f>AP25/AO25*100</f>
        <v>100</v>
      </c>
      <c r="AR25" s="52"/>
      <c r="AS25" s="52"/>
      <c r="AT25" s="48"/>
      <c r="AU25" s="52"/>
      <c r="AV25" s="52"/>
      <c r="AW25" s="48"/>
      <c r="AX25" s="48"/>
      <c r="AY25" s="48"/>
      <c r="AZ25" s="48"/>
      <c r="BA25" s="52">
        <v>0</v>
      </c>
      <c r="BB25" s="52"/>
      <c r="BC25" s="48"/>
      <c r="BD25" s="52">
        <v>30259.4</v>
      </c>
      <c r="BE25" s="48">
        <v>11349.184009999999</v>
      </c>
      <c r="BF25" s="52">
        <f t="shared" si="138"/>
        <v>37.506308816433901</v>
      </c>
      <c r="BG25" s="52"/>
      <c r="BH25" s="52"/>
      <c r="BI25" s="52"/>
      <c r="BJ25" s="52"/>
      <c r="BK25" s="52"/>
      <c r="BL25" s="52"/>
      <c r="BM25" s="52">
        <v>6735.6</v>
      </c>
      <c r="BN25" s="52">
        <v>3262.9902599999996</v>
      </c>
      <c r="BO25" s="52">
        <f t="shared" si="141"/>
        <v>48.443943523962226</v>
      </c>
      <c r="BP25" s="52">
        <v>1120</v>
      </c>
      <c r="BQ25" s="52"/>
      <c r="BR25" s="52">
        <f t="shared" si="190"/>
        <v>0</v>
      </c>
      <c r="BS25" s="52"/>
      <c r="BT25" s="52"/>
      <c r="BU25" s="52"/>
      <c r="BV25" s="52"/>
      <c r="BW25" s="52"/>
      <c r="BX25" s="52"/>
      <c r="BY25" s="52"/>
      <c r="BZ25" s="74"/>
      <c r="CA25" s="74"/>
      <c r="CB25" s="52"/>
      <c r="CC25" s="74"/>
      <c r="CD25" s="74"/>
      <c r="CE25" s="52"/>
      <c r="CF25" s="74"/>
      <c r="CG25" s="74"/>
      <c r="CH25" s="52"/>
      <c r="CI25" s="74"/>
      <c r="CJ25" s="74"/>
      <c r="CK25" s="52"/>
      <c r="CL25" s="74"/>
      <c r="CM25" s="48"/>
      <c r="CN25" s="52">
        <v>208.8</v>
      </c>
      <c r="CO25" s="74"/>
      <c r="CP25" s="52">
        <f t="shared" si="96"/>
        <v>0</v>
      </c>
      <c r="CQ25" s="52"/>
      <c r="CR25" s="74"/>
      <c r="CS25" s="52"/>
      <c r="CT25" s="52"/>
      <c r="CU25" s="74"/>
      <c r="CV25" s="52"/>
      <c r="CW25" s="52">
        <v>15916.8</v>
      </c>
      <c r="CX25" s="52">
        <v>7812.6857099999997</v>
      </c>
      <c r="CY25" s="52">
        <f t="shared" si="147"/>
        <v>49.084525218636912</v>
      </c>
      <c r="CZ25" s="52"/>
      <c r="DA25" s="74"/>
      <c r="DB25" s="48"/>
      <c r="DC25" s="52">
        <v>8796.7999999999993</v>
      </c>
      <c r="DD25" s="52">
        <v>2913.7313199999999</v>
      </c>
      <c r="DE25" s="56">
        <f t="shared" si="150"/>
        <v>33.122627773735907</v>
      </c>
      <c r="DF25" s="52">
        <v>1600.1</v>
      </c>
      <c r="DG25" s="52">
        <v>173.55</v>
      </c>
      <c r="DH25" s="52">
        <f>DG25/DF25*100</f>
        <v>10.846197112680459</v>
      </c>
      <c r="DI25" s="52"/>
      <c r="DJ25" s="52"/>
      <c r="DK25" s="52"/>
      <c r="DL25" s="52">
        <v>6500</v>
      </c>
      <c r="DM25" s="52">
        <v>2000</v>
      </c>
      <c r="DN25" s="52">
        <f t="shared" ref="DN25" si="217">DM25/DL25*100</f>
        <v>30.76923076923077</v>
      </c>
      <c r="DO25" s="52"/>
      <c r="DP25" s="74"/>
      <c r="DQ25" s="74"/>
      <c r="DR25" s="52"/>
      <c r="DS25" s="74"/>
      <c r="DT25" s="74"/>
      <c r="DU25" s="52"/>
      <c r="DV25" s="74"/>
      <c r="DW25" s="74"/>
      <c r="DX25" s="52"/>
      <c r="DY25" s="74"/>
      <c r="DZ25" s="74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>
        <v>0</v>
      </c>
      <c r="EW25" s="52">
        <v>0</v>
      </c>
      <c r="EX25" s="48"/>
      <c r="EY25" s="52"/>
      <c r="EZ25" s="52"/>
      <c r="FA25" s="48"/>
      <c r="FB25" s="52"/>
      <c r="FC25" s="52"/>
      <c r="FD25" s="48"/>
      <c r="FE25" s="52"/>
      <c r="FF25" s="52"/>
      <c r="FG25" s="48"/>
      <c r="FH25" s="52">
        <v>1500</v>
      </c>
      <c r="FI25" s="52"/>
      <c r="FJ25" s="48">
        <f>FI25/FH25*100</f>
        <v>0</v>
      </c>
      <c r="FK25" s="52">
        <v>8814.2999999999993</v>
      </c>
      <c r="FL25" s="52">
        <v>2580.3347999999996</v>
      </c>
      <c r="FM25" s="48">
        <f>FL25/FK25*100</f>
        <v>29.274415438548719</v>
      </c>
      <c r="FN25" s="52"/>
      <c r="FO25" s="52"/>
      <c r="FP25" s="48"/>
      <c r="FQ25" s="52"/>
      <c r="FR25" s="52"/>
      <c r="FS25" s="48"/>
      <c r="FT25" s="52"/>
      <c r="FU25" s="52"/>
      <c r="FV25" s="48"/>
      <c r="FW25" s="52"/>
      <c r="FX25" s="52"/>
      <c r="FY25" s="48"/>
      <c r="FZ25" s="52"/>
      <c r="GA25" s="52"/>
      <c r="GB25" s="48"/>
      <c r="GC25" s="52"/>
      <c r="GD25" s="52"/>
      <c r="GE25" s="48"/>
      <c r="GF25" s="52"/>
      <c r="GG25" s="52"/>
      <c r="GH25" s="48"/>
      <c r="GI25" s="52"/>
      <c r="GJ25" s="52"/>
      <c r="GK25" s="48"/>
      <c r="GL25" s="52"/>
      <c r="GM25" s="52"/>
      <c r="GN25" s="48"/>
      <c r="GO25" s="52"/>
      <c r="GP25" s="52"/>
      <c r="GQ25" s="48"/>
      <c r="GR25" s="52"/>
      <c r="GS25" s="74"/>
      <c r="GT25" s="74"/>
    </row>
    <row r="26" spans="1:202" s="18" customFormat="1" ht="15.75" x14ac:dyDescent="0.25">
      <c r="A26" s="26" t="s">
        <v>375</v>
      </c>
      <c r="B26" s="136">
        <f t="shared" si="125"/>
        <v>22833.8</v>
      </c>
      <c r="C26" s="136">
        <f t="shared" si="126"/>
        <v>4381.7008100000003</v>
      </c>
      <c r="D26" s="48">
        <f>C26/B26*100</f>
        <v>19.189538359799947</v>
      </c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54"/>
      <c r="AI26" s="54"/>
      <c r="AJ26" s="54"/>
      <c r="AK26" s="48"/>
      <c r="AL26" s="54"/>
      <c r="AM26" s="54"/>
      <c r="AN26" s="48"/>
      <c r="AO26" s="54"/>
      <c r="AP26" s="54"/>
      <c r="AQ26" s="48"/>
      <c r="AR26" s="54"/>
      <c r="AS26" s="54"/>
      <c r="AT26" s="48"/>
      <c r="AU26" s="48"/>
      <c r="AV26" s="48"/>
      <c r="AW26" s="48"/>
      <c r="AX26" s="48"/>
      <c r="AY26" s="48"/>
      <c r="AZ26" s="48"/>
      <c r="BA26" s="48">
        <v>10000</v>
      </c>
      <c r="BB26" s="48">
        <v>3126.3553099999999</v>
      </c>
      <c r="BC26" s="48">
        <f>BB26/BA26*100</f>
        <v>31.263553099999996</v>
      </c>
      <c r="BD26" s="116"/>
      <c r="BE26" s="116"/>
      <c r="BF26" s="116"/>
      <c r="BG26" s="48"/>
      <c r="BH26" s="48"/>
      <c r="BI26" s="75"/>
      <c r="BJ26" s="48"/>
      <c r="BK26" s="48"/>
      <c r="BL26" s="75"/>
      <c r="BM26" s="48"/>
      <c r="BN26" s="48"/>
      <c r="BO26" s="75"/>
      <c r="BP26" s="48"/>
      <c r="BQ26" s="48"/>
      <c r="BR26" s="75"/>
      <c r="BS26" s="48"/>
      <c r="BT26" s="48"/>
      <c r="BU26" s="75"/>
      <c r="BV26" s="48"/>
      <c r="BW26" s="48"/>
      <c r="BX26" s="75"/>
      <c r="BY26" s="48"/>
      <c r="BZ26" s="48"/>
      <c r="CA26" s="75"/>
      <c r="CB26" s="48"/>
      <c r="CC26" s="48"/>
      <c r="CD26" s="75"/>
      <c r="CE26" s="48"/>
      <c r="CF26" s="48"/>
      <c r="CG26" s="75"/>
      <c r="CH26" s="48"/>
      <c r="CI26" s="48"/>
      <c r="CJ26" s="75"/>
      <c r="CK26" s="48"/>
      <c r="CL26" s="48"/>
      <c r="CM26" s="48"/>
      <c r="CN26" s="48"/>
      <c r="CO26" s="48"/>
      <c r="CP26" s="52"/>
      <c r="CQ26" s="52"/>
      <c r="CR26" s="48"/>
      <c r="CS26" s="75"/>
      <c r="CT26" s="52"/>
      <c r="CU26" s="48"/>
      <c r="CV26" s="75"/>
      <c r="CW26" s="52"/>
      <c r="CX26" s="48"/>
      <c r="CY26" s="75"/>
      <c r="CZ26" s="52"/>
      <c r="DA26" s="48"/>
      <c r="DB26" s="48"/>
      <c r="DC26" s="52"/>
      <c r="DD26" s="48"/>
      <c r="DE26" s="48"/>
      <c r="DF26" s="52"/>
      <c r="DG26" s="48"/>
      <c r="DH26" s="48"/>
      <c r="DI26" s="48"/>
      <c r="DJ26" s="48"/>
      <c r="DK26" s="75"/>
      <c r="DL26" s="48"/>
      <c r="DM26" s="48"/>
      <c r="DN26" s="75"/>
      <c r="DO26" s="52"/>
      <c r="DP26" s="48"/>
      <c r="DQ26" s="48"/>
      <c r="DR26" s="52"/>
      <c r="DS26" s="48"/>
      <c r="DT26" s="48"/>
      <c r="DU26" s="52"/>
      <c r="DV26" s="48"/>
      <c r="DW26" s="48"/>
      <c r="DX26" s="52"/>
      <c r="DY26" s="48"/>
      <c r="DZ26" s="48"/>
      <c r="EA26" s="48"/>
      <c r="EB26" s="48"/>
      <c r="EC26" s="75"/>
      <c r="ED26" s="48"/>
      <c r="EE26" s="48"/>
      <c r="EF26" s="75"/>
      <c r="EG26" s="48"/>
      <c r="EH26" s="48"/>
      <c r="EI26" s="75"/>
      <c r="EJ26" s="48"/>
      <c r="EK26" s="48"/>
      <c r="EL26" s="75"/>
      <c r="EM26" s="48"/>
      <c r="EN26" s="48"/>
      <c r="EO26" s="75"/>
      <c r="EP26" s="48"/>
      <c r="EQ26" s="48"/>
      <c r="ER26" s="75"/>
      <c r="ES26" s="48"/>
      <c r="ET26" s="48"/>
      <c r="EU26" s="75"/>
      <c r="EV26" s="48"/>
      <c r="EW26" s="48"/>
      <c r="EX26" s="48"/>
      <c r="EY26" s="48">
        <v>12833.8</v>
      </c>
      <c r="EZ26" s="48">
        <v>1255.3454999999999</v>
      </c>
      <c r="FA26" s="48">
        <f>EZ26/EY26*100</f>
        <v>9.7815572940204767</v>
      </c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52"/>
      <c r="GS26" s="48"/>
      <c r="GT26" s="48"/>
    </row>
    <row r="27" spans="1:202" s="18" customFormat="1" ht="15.75" x14ac:dyDescent="0.25">
      <c r="A27" s="26" t="s">
        <v>206</v>
      </c>
      <c r="B27" s="136">
        <f t="shared" si="125"/>
        <v>7515</v>
      </c>
      <c r="C27" s="136">
        <f t="shared" si="126"/>
        <v>0</v>
      </c>
      <c r="D27" s="48">
        <f>C27/B27*100</f>
        <v>0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54"/>
      <c r="AI27" s="54"/>
      <c r="AJ27" s="54"/>
      <c r="AK27" s="48"/>
      <c r="AL27" s="54"/>
      <c r="AM27" s="54"/>
      <c r="AN27" s="48"/>
      <c r="AO27" s="54"/>
      <c r="AP27" s="54"/>
      <c r="AQ27" s="48"/>
      <c r="AR27" s="54"/>
      <c r="AS27" s="54"/>
      <c r="AT27" s="48"/>
      <c r="AU27" s="48"/>
      <c r="AV27" s="48"/>
      <c r="AW27" s="48"/>
      <c r="AX27" s="48">
        <v>1500</v>
      </c>
      <c r="AY27" s="48"/>
      <c r="AZ27" s="48"/>
      <c r="BA27" s="48"/>
      <c r="BB27" s="48"/>
      <c r="BC27" s="48"/>
      <c r="BD27" s="116"/>
      <c r="BE27" s="116"/>
      <c r="BF27" s="116"/>
      <c r="BG27" s="48"/>
      <c r="BH27" s="48"/>
      <c r="BI27" s="75"/>
      <c r="BJ27" s="48"/>
      <c r="BK27" s="48"/>
      <c r="BL27" s="75"/>
      <c r="BM27" s="48"/>
      <c r="BN27" s="48"/>
      <c r="BO27" s="75"/>
      <c r="BP27" s="48"/>
      <c r="BQ27" s="48"/>
      <c r="BR27" s="75"/>
      <c r="BS27" s="48"/>
      <c r="BT27" s="48"/>
      <c r="BU27" s="75"/>
      <c r="BV27" s="48"/>
      <c r="BW27" s="48"/>
      <c r="BX27" s="75"/>
      <c r="BY27" s="48"/>
      <c r="BZ27" s="48"/>
      <c r="CA27" s="75"/>
      <c r="CB27" s="48"/>
      <c r="CC27" s="48"/>
      <c r="CD27" s="75"/>
      <c r="CE27" s="48"/>
      <c r="CF27" s="48"/>
      <c r="CG27" s="75"/>
      <c r="CH27" s="48"/>
      <c r="CI27" s="48"/>
      <c r="CJ27" s="75"/>
      <c r="CK27" s="48"/>
      <c r="CL27" s="48"/>
      <c r="CM27" s="48"/>
      <c r="CN27" s="48"/>
      <c r="CO27" s="48"/>
      <c r="CP27" s="52"/>
      <c r="CQ27" s="52"/>
      <c r="CR27" s="48"/>
      <c r="CS27" s="75"/>
      <c r="CT27" s="52"/>
      <c r="CU27" s="48"/>
      <c r="CV27" s="75"/>
      <c r="CW27" s="52"/>
      <c r="CX27" s="48"/>
      <c r="CY27" s="75"/>
      <c r="CZ27" s="52">
        <v>6015</v>
      </c>
      <c r="DA27" s="48">
        <v>0</v>
      </c>
      <c r="DB27" s="48">
        <f t="shared" si="178"/>
        <v>0</v>
      </c>
      <c r="DC27" s="52"/>
      <c r="DD27" s="48"/>
      <c r="DE27" s="75"/>
      <c r="DF27" s="52"/>
      <c r="DG27" s="48"/>
      <c r="DH27" s="75"/>
      <c r="DI27" s="48"/>
      <c r="DJ27" s="48"/>
      <c r="DK27" s="75"/>
      <c r="DL27" s="48"/>
      <c r="DM27" s="48"/>
      <c r="DN27" s="75"/>
      <c r="DO27" s="52"/>
      <c r="DP27" s="48"/>
      <c r="DQ27" s="75"/>
      <c r="DR27" s="52"/>
      <c r="DS27" s="48"/>
      <c r="DT27" s="75"/>
      <c r="DU27" s="52"/>
      <c r="DV27" s="48"/>
      <c r="DW27" s="75"/>
      <c r="DX27" s="52"/>
      <c r="DY27" s="48"/>
      <c r="DZ27" s="75"/>
      <c r="EA27" s="48"/>
      <c r="EB27" s="48"/>
      <c r="EC27" s="75"/>
      <c r="ED27" s="48"/>
      <c r="EE27" s="48"/>
      <c r="EF27" s="75"/>
      <c r="EG27" s="48"/>
      <c r="EH27" s="48"/>
      <c r="EI27" s="75"/>
      <c r="EJ27" s="48"/>
      <c r="EK27" s="48"/>
      <c r="EL27" s="75"/>
      <c r="EM27" s="48"/>
      <c r="EN27" s="48"/>
      <c r="EO27" s="75"/>
      <c r="EP27" s="48"/>
      <c r="EQ27" s="48"/>
      <c r="ER27" s="75"/>
      <c r="ES27" s="48"/>
      <c r="ET27" s="48"/>
      <c r="EU27" s="75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52"/>
      <c r="GS27" s="48"/>
      <c r="GT27" s="75"/>
    </row>
    <row r="28" spans="1:202" s="18" customFormat="1" ht="15.75" x14ac:dyDescent="0.25">
      <c r="A28" s="26" t="s">
        <v>373</v>
      </c>
      <c r="B28" s="136">
        <f t="shared" si="125"/>
        <v>0</v>
      </c>
      <c r="C28" s="136">
        <f t="shared" si="126"/>
        <v>0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54"/>
      <c r="AI28" s="54"/>
      <c r="AJ28" s="54"/>
      <c r="AK28" s="48"/>
      <c r="AL28" s="54"/>
      <c r="AM28" s="54"/>
      <c r="AN28" s="48"/>
      <c r="AO28" s="54"/>
      <c r="AP28" s="54"/>
      <c r="AQ28" s="48"/>
      <c r="AR28" s="54"/>
      <c r="AS28" s="54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116"/>
      <c r="BE28" s="116"/>
      <c r="BF28" s="116"/>
      <c r="BG28" s="48"/>
      <c r="BH28" s="48"/>
      <c r="BI28" s="75"/>
      <c r="BJ28" s="48"/>
      <c r="BK28" s="48"/>
      <c r="BL28" s="75"/>
      <c r="BM28" s="48"/>
      <c r="BN28" s="48"/>
      <c r="BO28" s="75"/>
      <c r="BP28" s="48"/>
      <c r="BQ28" s="48"/>
      <c r="BR28" s="75"/>
      <c r="BS28" s="48"/>
      <c r="BT28" s="48"/>
      <c r="BU28" s="75"/>
      <c r="BV28" s="48"/>
      <c r="BW28" s="48"/>
      <c r="BX28" s="75"/>
      <c r="BY28" s="48"/>
      <c r="BZ28" s="48"/>
      <c r="CA28" s="75"/>
      <c r="CB28" s="48"/>
      <c r="CC28" s="48"/>
      <c r="CD28" s="75"/>
      <c r="CE28" s="48"/>
      <c r="CF28" s="48"/>
      <c r="CG28" s="75"/>
      <c r="CH28" s="48"/>
      <c r="CI28" s="48"/>
      <c r="CJ28" s="75"/>
      <c r="CK28" s="48"/>
      <c r="CL28" s="48"/>
      <c r="CM28" s="48"/>
      <c r="CN28" s="48"/>
      <c r="CO28" s="48"/>
      <c r="CP28" s="52"/>
      <c r="CQ28" s="52"/>
      <c r="CR28" s="48"/>
      <c r="CS28" s="75"/>
      <c r="CT28" s="52"/>
      <c r="CU28" s="48"/>
      <c r="CV28" s="75"/>
      <c r="CW28" s="52"/>
      <c r="CX28" s="48"/>
      <c r="CY28" s="75"/>
      <c r="CZ28" s="52"/>
      <c r="DA28" s="48"/>
      <c r="DB28" s="48"/>
      <c r="DC28" s="52"/>
      <c r="DD28" s="48"/>
      <c r="DE28" s="75"/>
      <c r="DF28" s="52"/>
      <c r="DG28" s="48"/>
      <c r="DH28" s="75"/>
      <c r="DI28" s="48"/>
      <c r="DJ28" s="48"/>
      <c r="DK28" s="75"/>
      <c r="DL28" s="48"/>
      <c r="DM28" s="48"/>
      <c r="DN28" s="75"/>
      <c r="DO28" s="52"/>
      <c r="DP28" s="48"/>
      <c r="DQ28" s="75"/>
      <c r="DR28" s="52"/>
      <c r="DS28" s="48"/>
      <c r="DT28" s="75"/>
      <c r="DU28" s="52"/>
      <c r="DV28" s="48"/>
      <c r="DW28" s="75"/>
      <c r="DX28" s="52"/>
      <c r="DY28" s="48"/>
      <c r="DZ28" s="75"/>
      <c r="EA28" s="48"/>
      <c r="EB28" s="48"/>
      <c r="EC28" s="75"/>
      <c r="ED28" s="48"/>
      <c r="EE28" s="48"/>
      <c r="EF28" s="75"/>
      <c r="EG28" s="48"/>
      <c r="EH28" s="48"/>
      <c r="EI28" s="75"/>
      <c r="EJ28" s="48"/>
      <c r="EK28" s="48"/>
      <c r="EL28" s="75"/>
      <c r="EM28" s="48"/>
      <c r="EN28" s="48"/>
      <c r="EO28" s="75"/>
      <c r="EP28" s="48"/>
      <c r="EQ28" s="48"/>
      <c r="ER28" s="75"/>
      <c r="ES28" s="48"/>
      <c r="ET28" s="48"/>
      <c r="EU28" s="75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52"/>
      <c r="GS28" s="48"/>
      <c r="GT28" s="75"/>
    </row>
    <row r="29" spans="1:202" s="18" customFormat="1" ht="15.75" x14ac:dyDescent="0.25">
      <c r="A29" s="26" t="s">
        <v>207</v>
      </c>
      <c r="B29" s="136">
        <f t="shared" si="125"/>
        <v>8718</v>
      </c>
      <c r="C29" s="136">
        <f t="shared" si="126"/>
        <v>3561.5625099999997</v>
      </c>
      <c r="D29" s="48">
        <f t="shared" ref="D29:D33" si="218">C29/B29*100</f>
        <v>40.852976714842853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54"/>
      <c r="AI29" s="54"/>
      <c r="AJ29" s="54"/>
      <c r="AK29" s="48"/>
      <c r="AL29" s="54"/>
      <c r="AM29" s="54"/>
      <c r="AN29" s="48"/>
      <c r="AO29" s="54"/>
      <c r="AP29" s="54"/>
      <c r="AQ29" s="48"/>
      <c r="AR29" s="54"/>
      <c r="AS29" s="54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116"/>
      <c r="BE29" s="116"/>
      <c r="BF29" s="116"/>
      <c r="BG29" s="48"/>
      <c r="BH29" s="48"/>
      <c r="BI29" s="75"/>
      <c r="BJ29" s="48"/>
      <c r="BK29" s="48"/>
      <c r="BL29" s="75"/>
      <c r="BM29" s="48"/>
      <c r="BN29" s="48"/>
      <c r="BO29" s="75"/>
      <c r="BP29" s="48"/>
      <c r="BQ29" s="48"/>
      <c r="BR29" s="75"/>
      <c r="BS29" s="48"/>
      <c r="BT29" s="48"/>
      <c r="BU29" s="75"/>
      <c r="BV29" s="48"/>
      <c r="BW29" s="48"/>
      <c r="BX29" s="75"/>
      <c r="BY29" s="48"/>
      <c r="BZ29" s="48"/>
      <c r="CA29" s="75"/>
      <c r="CB29" s="48"/>
      <c r="CC29" s="48"/>
      <c r="CD29" s="75"/>
      <c r="CE29" s="48"/>
      <c r="CF29" s="48"/>
      <c r="CG29" s="75"/>
      <c r="CH29" s="48"/>
      <c r="CI29" s="48"/>
      <c r="CJ29" s="75"/>
      <c r="CK29" s="48"/>
      <c r="CL29" s="48"/>
      <c r="CM29" s="48"/>
      <c r="CN29" s="48"/>
      <c r="CO29" s="48"/>
      <c r="CP29" s="52"/>
      <c r="CQ29" s="52"/>
      <c r="CR29" s="48"/>
      <c r="CS29" s="75"/>
      <c r="CT29" s="52"/>
      <c r="CU29" s="48"/>
      <c r="CV29" s="75"/>
      <c r="CW29" s="52"/>
      <c r="CX29" s="48"/>
      <c r="CY29" s="75"/>
      <c r="CZ29" s="52">
        <v>8718</v>
      </c>
      <c r="DA29" s="48">
        <v>3561.5625099999997</v>
      </c>
      <c r="DB29" s="48">
        <f t="shared" si="178"/>
        <v>40.852976714842853</v>
      </c>
      <c r="DC29" s="52"/>
      <c r="DD29" s="48"/>
      <c r="DE29" s="75"/>
      <c r="DF29" s="52"/>
      <c r="DG29" s="48"/>
      <c r="DH29" s="75"/>
      <c r="DI29" s="48"/>
      <c r="DJ29" s="48"/>
      <c r="DK29" s="75"/>
      <c r="DL29" s="48"/>
      <c r="DM29" s="48"/>
      <c r="DN29" s="75"/>
      <c r="DO29" s="52"/>
      <c r="DP29" s="48"/>
      <c r="DQ29" s="75"/>
      <c r="DR29" s="52"/>
      <c r="DS29" s="48"/>
      <c r="DT29" s="75"/>
      <c r="DU29" s="52"/>
      <c r="DV29" s="48"/>
      <c r="DW29" s="75"/>
      <c r="DX29" s="52"/>
      <c r="DY29" s="48"/>
      <c r="DZ29" s="75"/>
      <c r="EA29" s="48"/>
      <c r="EB29" s="48"/>
      <c r="EC29" s="75"/>
      <c r="ED29" s="48"/>
      <c r="EE29" s="48"/>
      <c r="EF29" s="75"/>
      <c r="EG29" s="48"/>
      <c r="EH29" s="48"/>
      <c r="EI29" s="75"/>
      <c r="EJ29" s="48"/>
      <c r="EK29" s="48"/>
      <c r="EL29" s="75"/>
      <c r="EM29" s="48"/>
      <c r="EN29" s="48"/>
      <c r="EO29" s="75"/>
      <c r="EP29" s="48"/>
      <c r="EQ29" s="48"/>
      <c r="ER29" s="75"/>
      <c r="ES29" s="48"/>
      <c r="ET29" s="48"/>
      <c r="EU29" s="75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52"/>
      <c r="GS29" s="48"/>
      <c r="GT29" s="75"/>
    </row>
    <row r="30" spans="1:202" s="18" customFormat="1" ht="15.75" x14ac:dyDescent="0.25">
      <c r="A30" s="26" t="s">
        <v>372</v>
      </c>
      <c r="B30" s="136">
        <f t="shared" si="125"/>
        <v>6288</v>
      </c>
      <c r="C30" s="136">
        <f t="shared" si="126"/>
        <v>0</v>
      </c>
      <c r="D30" s="48">
        <f t="shared" si="218"/>
        <v>0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54"/>
      <c r="AI30" s="54"/>
      <c r="AJ30" s="54"/>
      <c r="AK30" s="48"/>
      <c r="AL30" s="54"/>
      <c r="AM30" s="54"/>
      <c r="AN30" s="48"/>
      <c r="AO30" s="54"/>
      <c r="AP30" s="54"/>
      <c r="AQ30" s="48"/>
      <c r="AR30" s="54"/>
      <c r="AS30" s="54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116"/>
      <c r="BE30" s="116"/>
      <c r="BF30" s="116"/>
      <c r="BG30" s="48"/>
      <c r="BH30" s="48"/>
      <c r="BI30" s="75"/>
      <c r="BJ30" s="48"/>
      <c r="BK30" s="48"/>
      <c r="BL30" s="75"/>
      <c r="BM30" s="48"/>
      <c r="BN30" s="48"/>
      <c r="BO30" s="75"/>
      <c r="BP30" s="48"/>
      <c r="BQ30" s="48"/>
      <c r="BR30" s="75"/>
      <c r="BS30" s="48"/>
      <c r="BT30" s="48"/>
      <c r="BU30" s="75"/>
      <c r="BV30" s="48"/>
      <c r="BW30" s="48"/>
      <c r="BX30" s="75"/>
      <c r="BY30" s="48"/>
      <c r="BZ30" s="48"/>
      <c r="CA30" s="75"/>
      <c r="CB30" s="48"/>
      <c r="CC30" s="48"/>
      <c r="CD30" s="75"/>
      <c r="CE30" s="48"/>
      <c r="CF30" s="48"/>
      <c r="CG30" s="75"/>
      <c r="CH30" s="48"/>
      <c r="CI30" s="48"/>
      <c r="CJ30" s="75"/>
      <c r="CK30" s="48"/>
      <c r="CL30" s="48"/>
      <c r="CM30" s="48"/>
      <c r="CN30" s="48"/>
      <c r="CO30" s="48"/>
      <c r="CP30" s="52"/>
      <c r="CQ30" s="52"/>
      <c r="CR30" s="48"/>
      <c r="CS30" s="75"/>
      <c r="CT30" s="52"/>
      <c r="CU30" s="48"/>
      <c r="CV30" s="75"/>
      <c r="CW30" s="52"/>
      <c r="CX30" s="48"/>
      <c r="CY30" s="75"/>
      <c r="CZ30" s="52">
        <v>6288</v>
      </c>
      <c r="DA30" s="48">
        <v>0</v>
      </c>
      <c r="DB30" s="48">
        <f t="shared" si="178"/>
        <v>0</v>
      </c>
      <c r="DC30" s="52"/>
      <c r="DD30" s="48"/>
      <c r="DE30" s="75"/>
      <c r="DF30" s="52"/>
      <c r="DG30" s="48"/>
      <c r="DH30" s="75"/>
      <c r="DI30" s="48"/>
      <c r="DJ30" s="48"/>
      <c r="DK30" s="75"/>
      <c r="DL30" s="48"/>
      <c r="DM30" s="48"/>
      <c r="DN30" s="75"/>
      <c r="DO30" s="52"/>
      <c r="DP30" s="48"/>
      <c r="DQ30" s="75"/>
      <c r="DR30" s="52"/>
      <c r="DS30" s="48"/>
      <c r="DT30" s="75"/>
      <c r="DU30" s="52"/>
      <c r="DV30" s="48"/>
      <c r="DW30" s="75"/>
      <c r="DX30" s="52"/>
      <c r="DY30" s="48"/>
      <c r="DZ30" s="75"/>
      <c r="EA30" s="48"/>
      <c r="EB30" s="48"/>
      <c r="EC30" s="75"/>
      <c r="ED30" s="48"/>
      <c r="EE30" s="48"/>
      <c r="EF30" s="75"/>
      <c r="EG30" s="48"/>
      <c r="EH30" s="48"/>
      <c r="EI30" s="75"/>
      <c r="EJ30" s="48"/>
      <c r="EK30" s="48"/>
      <c r="EL30" s="75"/>
      <c r="EM30" s="48"/>
      <c r="EN30" s="48"/>
      <c r="EO30" s="75"/>
      <c r="EP30" s="48"/>
      <c r="EQ30" s="48"/>
      <c r="ER30" s="75"/>
      <c r="ES30" s="48"/>
      <c r="ET30" s="48"/>
      <c r="EU30" s="75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52"/>
      <c r="GS30" s="48"/>
      <c r="GT30" s="75"/>
    </row>
    <row r="31" spans="1:202" s="18" customFormat="1" ht="15.75" x14ac:dyDescent="0.25">
      <c r="A31" s="26" t="s">
        <v>371</v>
      </c>
      <c r="B31" s="136">
        <f t="shared" si="125"/>
        <v>8968.7203599999993</v>
      </c>
      <c r="C31" s="136">
        <f t="shared" si="126"/>
        <v>1371.1984</v>
      </c>
      <c r="D31" s="48">
        <f t="shared" si="218"/>
        <v>15.288673801398353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54"/>
      <c r="AI31" s="54"/>
      <c r="AJ31" s="54"/>
      <c r="AK31" s="48"/>
      <c r="AL31" s="54"/>
      <c r="AM31" s="54"/>
      <c r="AN31" s="48"/>
      <c r="AO31" s="54"/>
      <c r="AP31" s="54"/>
      <c r="AQ31" s="48"/>
      <c r="AR31" s="54"/>
      <c r="AS31" s="54"/>
      <c r="AT31" s="48"/>
      <c r="AU31" s="48"/>
      <c r="AV31" s="48"/>
      <c r="AW31" s="48"/>
      <c r="AX31" s="48">
        <v>1173.72036</v>
      </c>
      <c r="AY31" s="48"/>
      <c r="AZ31" s="48"/>
      <c r="BA31" s="48"/>
      <c r="BB31" s="48"/>
      <c r="BC31" s="48"/>
      <c r="BD31" s="116"/>
      <c r="BE31" s="116"/>
      <c r="BF31" s="116"/>
      <c r="BG31" s="48"/>
      <c r="BH31" s="48"/>
      <c r="BI31" s="75"/>
      <c r="BJ31" s="48"/>
      <c r="BK31" s="48"/>
      <c r="BL31" s="75"/>
      <c r="BM31" s="48"/>
      <c r="BN31" s="48"/>
      <c r="BO31" s="75"/>
      <c r="BP31" s="48"/>
      <c r="BQ31" s="48"/>
      <c r="BR31" s="75"/>
      <c r="BS31" s="48"/>
      <c r="BT31" s="48"/>
      <c r="BU31" s="75"/>
      <c r="BV31" s="48"/>
      <c r="BW31" s="48"/>
      <c r="BX31" s="75"/>
      <c r="BY31" s="48"/>
      <c r="BZ31" s="48"/>
      <c r="CA31" s="75"/>
      <c r="CB31" s="48"/>
      <c r="CC31" s="48"/>
      <c r="CD31" s="75"/>
      <c r="CE31" s="48"/>
      <c r="CF31" s="48"/>
      <c r="CG31" s="75"/>
      <c r="CH31" s="48"/>
      <c r="CI31" s="48"/>
      <c r="CJ31" s="75"/>
      <c r="CK31" s="48">
        <v>1000</v>
      </c>
      <c r="CL31" s="48">
        <v>1000</v>
      </c>
      <c r="CM31" s="48">
        <f>CL31/CK31*100</f>
        <v>100</v>
      </c>
      <c r="CN31" s="48"/>
      <c r="CO31" s="48"/>
      <c r="CP31" s="52"/>
      <c r="CQ31" s="52"/>
      <c r="CR31" s="48"/>
      <c r="CS31" s="75"/>
      <c r="CT31" s="52"/>
      <c r="CU31" s="48"/>
      <c r="CV31" s="75"/>
      <c r="CW31" s="52"/>
      <c r="CX31" s="48"/>
      <c r="CY31" s="75"/>
      <c r="CZ31" s="52">
        <v>6795</v>
      </c>
      <c r="DA31" s="48">
        <v>371.19840000000005</v>
      </c>
      <c r="DB31" s="48">
        <f t="shared" si="178"/>
        <v>5.4628167770419438</v>
      </c>
      <c r="DC31" s="52"/>
      <c r="DD31" s="48"/>
      <c r="DE31" s="75"/>
      <c r="DF31" s="52"/>
      <c r="DG31" s="48"/>
      <c r="DH31" s="75"/>
      <c r="DI31" s="48"/>
      <c r="DJ31" s="48"/>
      <c r="DK31" s="75"/>
      <c r="DL31" s="48"/>
      <c r="DM31" s="48"/>
      <c r="DN31" s="75"/>
      <c r="DO31" s="52"/>
      <c r="DP31" s="48"/>
      <c r="DQ31" s="75"/>
      <c r="DR31" s="52"/>
      <c r="DS31" s="48"/>
      <c r="DT31" s="75"/>
      <c r="DU31" s="52"/>
      <c r="DV31" s="48"/>
      <c r="DW31" s="75"/>
      <c r="DX31" s="52"/>
      <c r="DY31" s="48"/>
      <c r="DZ31" s="75"/>
      <c r="EA31" s="48"/>
      <c r="EB31" s="48"/>
      <c r="EC31" s="75"/>
      <c r="ED31" s="48"/>
      <c r="EE31" s="48"/>
      <c r="EF31" s="75"/>
      <c r="EG31" s="48"/>
      <c r="EH31" s="48"/>
      <c r="EI31" s="75"/>
      <c r="EJ31" s="48"/>
      <c r="EK31" s="48"/>
      <c r="EL31" s="75"/>
      <c r="EM31" s="48"/>
      <c r="EN31" s="48"/>
      <c r="EO31" s="75"/>
      <c r="EP31" s="48"/>
      <c r="EQ31" s="48"/>
      <c r="ER31" s="75"/>
      <c r="ES31" s="48"/>
      <c r="ET31" s="48"/>
      <c r="EU31" s="75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52"/>
      <c r="GS31" s="48"/>
      <c r="GT31" s="75"/>
    </row>
    <row r="32" spans="1:202" s="18" customFormat="1" ht="15.75" x14ac:dyDescent="0.25">
      <c r="A32" s="26" t="s">
        <v>374</v>
      </c>
      <c r="B32" s="136">
        <f t="shared" si="125"/>
        <v>7719</v>
      </c>
      <c r="C32" s="136">
        <f t="shared" si="126"/>
        <v>0</v>
      </c>
      <c r="D32" s="48">
        <f t="shared" si="218"/>
        <v>0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54"/>
      <c r="AI32" s="54"/>
      <c r="AJ32" s="54"/>
      <c r="AK32" s="48"/>
      <c r="AL32" s="54"/>
      <c r="AM32" s="54"/>
      <c r="AN32" s="48"/>
      <c r="AO32" s="54"/>
      <c r="AP32" s="54"/>
      <c r="AQ32" s="48"/>
      <c r="AR32" s="54"/>
      <c r="AS32" s="54"/>
      <c r="AT32" s="48"/>
      <c r="AU32" s="48"/>
      <c r="AV32" s="48"/>
      <c r="AW32" s="48"/>
      <c r="AX32" s="48">
        <v>1200</v>
      </c>
      <c r="AY32" s="48"/>
      <c r="AZ32" s="48"/>
      <c r="BA32" s="48"/>
      <c r="BB32" s="48"/>
      <c r="BC32" s="48"/>
      <c r="BD32" s="116"/>
      <c r="BE32" s="116"/>
      <c r="BF32" s="116"/>
      <c r="BG32" s="48"/>
      <c r="BH32" s="48"/>
      <c r="BI32" s="75"/>
      <c r="BJ32" s="48"/>
      <c r="BK32" s="48"/>
      <c r="BL32" s="75"/>
      <c r="BM32" s="48"/>
      <c r="BN32" s="48"/>
      <c r="BO32" s="75"/>
      <c r="BP32" s="48"/>
      <c r="BQ32" s="48"/>
      <c r="BR32" s="75"/>
      <c r="BS32" s="48"/>
      <c r="BT32" s="48"/>
      <c r="BU32" s="75"/>
      <c r="BV32" s="48"/>
      <c r="BW32" s="48"/>
      <c r="BX32" s="75"/>
      <c r="BY32" s="48"/>
      <c r="BZ32" s="48"/>
      <c r="CA32" s="75"/>
      <c r="CB32" s="48"/>
      <c r="CC32" s="48"/>
      <c r="CD32" s="75"/>
      <c r="CE32" s="48"/>
      <c r="CF32" s="48"/>
      <c r="CG32" s="75"/>
      <c r="CH32" s="48"/>
      <c r="CI32" s="48"/>
      <c r="CJ32" s="75"/>
      <c r="CK32" s="48"/>
      <c r="CL32" s="48"/>
      <c r="CM32" s="48"/>
      <c r="CN32" s="48"/>
      <c r="CO32" s="48"/>
      <c r="CP32" s="52"/>
      <c r="CQ32" s="52"/>
      <c r="CR32" s="48"/>
      <c r="CS32" s="75"/>
      <c r="CT32" s="52"/>
      <c r="CU32" s="48"/>
      <c r="CV32" s="75"/>
      <c r="CW32" s="52"/>
      <c r="CX32" s="48"/>
      <c r="CY32" s="75"/>
      <c r="CZ32" s="52">
        <v>6519</v>
      </c>
      <c r="DA32" s="48">
        <v>0</v>
      </c>
      <c r="DB32" s="48">
        <f t="shared" si="178"/>
        <v>0</v>
      </c>
      <c r="DC32" s="52"/>
      <c r="DD32" s="48"/>
      <c r="DE32" s="75"/>
      <c r="DF32" s="52"/>
      <c r="DG32" s="48"/>
      <c r="DH32" s="75"/>
      <c r="DI32" s="48"/>
      <c r="DJ32" s="48"/>
      <c r="DK32" s="75"/>
      <c r="DL32" s="48"/>
      <c r="DM32" s="48"/>
      <c r="DN32" s="75"/>
      <c r="DO32" s="52"/>
      <c r="DP32" s="48"/>
      <c r="DQ32" s="75"/>
      <c r="DR32" s="52"/>
      <c r="DS32" s="48"/>
      <c r="DT32" s="75"/>
      <c r="DU32" s="52"/>
      <c r="DV32" s="48"/>
      <c r="DW32" s="75"/>
      <c r="DX32" s="52"/>
      <c r="DY32" s="48"/>
      <c r="DZ32" s="75"/>
      <c r="EA32" s="48"/>
      <c r="EB32" s="48"/>
      <c r="EC32" s="75"/>
      <c r="ED32" s="48"/>
      <c r="EE32" s="48"/>
      <c r="EF32" s="75"/>
      <c r="EG32" s="48"/>
      <c r="EH32" s="48"/>
      <c r="EI32" s="75"/>
      <c r="EJ32" s="48"/>
      <c r="EK32" s="48"/>
      <c r="EL32" s="75"/>
      <c r="EM32" s="48"/>
      <c r="EN32" s="48"/>
      <c r="EO32" s="75"/>
      <c r="EP32" s="48"/>
      <c r="EQ32" s="48"/>
      <c r="ER32" s="75"/>
      <c r="ES32" s="48"/>
      <c r="ET32" s="48"/>
      <c r="EU32" s="75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52"/>
      <c r="GS32" s="48"/>
      <c r="GT32" s="75"/>
    </row>
    <row r="33" spans="1:202" s="18" customFormat="1" ht="15.75" x14ac:dyDescent="0.25">
      <c r="A33" s="26" t="s">
        <v>370</v>
      </c>
      <c r="B33" s="136">
        <f t="shared" si="125"/>
        <v>5988</v>
      </c>
      <c r="C33" s="136">
        <f t="shared" si="126"/>
        <v>0</v>
      </c>
      <c r="D33" s="48">
        <f t="shared" si="218"/>
        <v>0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54"/>
      <c r="AI33" s="54"/>
      <c r="AJ33" s="54"/>
      <c r="AK33" s="48"/>
      <c r="AL33" s="54"/>
      <c r="AM33" s="54"/>
      <c r="AN33" s="48"/>
      <c r="AO33" s="54"/>
      <c r="AP33" s="54"/>
      <c r="AQ33" s="48"/>
      <c r="AR33" s="54"/>
      <c r="AS33" s="54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116"/>
      <c r="BE33" s="116"/>
      <c r="BF33" s="116"/>
      <c r="BG33" s="48"/>
      <c r="BH33" s="48"/>
      <c r="BI33" s="75"/>
      <c r="BJ33" s="48"/>
      <c r="BK33" s="48"/>
      <c r="BL33" s="75"/>
      <c r="BM33" s="48"/>
      <c r="BN33" s="48"/>
      <c r="BO33" s="75"/>
      <c r="BP33" s="48"/>
      <c r="BQ33" s="48"/>
      <c r="BR33" s="75"/>
      <c r="BS33" s="48"/>
      <c r="BT33" s="48"/>
      <c r="BU33" s="75"/>
      <c r="BV33" s="48"/>
      <c r="BW33" s="48"/>
      <c r="BX33" s="75"/>
      <c r="BY33" s="48"/>
      <c r="BZ33" s="48"/>
      <c r="CA33" s="75"/>
      <c r="CB33" s="48"/>
      <c r="CC33" s="48"/>
      <c r="CD33" s="75"/>
      <c r="CE33" s="48"/>
      <c r="CF33" s="48"/>
      <c r="CG33" s="75"/>
      <c r="CH33" s="48"/>
      <c r="CI33" s="48"/>
      <c r="CJ33" s="75"/>
      <c r="CK33" s="48"/>
      <c r="CL33" s="48"/>
      <c r="CM33" s="48"/>
      <c r="CN33" s="48"/>
      <c r="CO33" s="48"/>
      <c r="CP33" s="52"/>
      <c r="CQ33" s="52"/>
      <c r="CR33" s="48"/>
      <c r="CS33" s="75"/>
      <c r="CT33" s="52"/>
      <c r="CU33" s="48"/>
      <c r="CV33" s="75"/>
      <c r="CW33" s="52"/>
      <c r="CX33" s="48"/>
      <c r="CY33" s="75"/>
      <c r="CZ33" s="52">
        <v>5988</v>
      </c>
      <c r="DA33" s="48">
        <v>0</v>
      </c>
      <c r="DB33" s="48">
        <f t="shared" si="178"/>
        <v>0</v>
      </c>
      <c r="DC33" s="52"/>
      <c r="DD33" s="48"/>
      <c r="DE33" s="75"/>
      <c r="DF33" s="52"/>
      <c r="DG33" s="48"/>
      <c r="DH33" s="75"/>
      <c r="DI33" s="48"/>
      <c r="DJ33" s="48"/>
      <c r="DK33" s="75"/>
      <c r="DL33" s="48"/>
      <c r="DM33" s="48"/>
      <c r="DN33" s="75"/>
      <c r="DO33" s="52"/>
      <c r="DP33" s="48"/>
      <c r="DQ33" s="75"/>
      <c r="DR33" s="52"/>
      <c r="DS33" s="48"/>
      <c r="DT33" s="75"/>
      <c r="DU33" s="52"/>
      <c r="DV33" s="48"/>
      <c r="DW33" s="75"/>
      <c r="DX33" s="52"/>
      <c r="DY33" s="48"/>
      <c r="DZ33" s="75"/>
      <c r="EA33" s="48"/>
      <c r="EB33" s="48"/>
      <c r="EC33" s="75"/>
      <c r="ED33" s="48"/>
      <c r="EE33" s="48"/>
      <c r="EF33" s="75"/>
      <c r="EG33" s="48"/>
      <c r="EH33" s="48"/>
      <c r="EI33" s="75"/>
      <c r="EJ33" s="48"/>
      <c r="EK33" s="48"/>
      <c r="EL33" s="75"/>
      <c r="EM33" s="48"/>
      <c r="EN33" s="48"/>
      <c r="EO33" s="75"/>
      <c r="EP33" s="48"/>
      <c r="EQ33" s="48"/>
      <c r="ER33" s="75"/>
      <c r="ES33" s="48"/>
      <c r="ET33" s="48"/>
      <c r="EU33" s="75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52"/>
      <c r="GS33" s="48"/>
      <c r="GT33" s="75"/>
    </row>
    <row r="34" spans="1:202" s="18" customFormat="1" ht="15.75" x14ac:dyDescent="0.25">
      <c r="A34" s="26" t="s">
        <v>369</v>
      </c>
      <c r="B34" s="136">
        <f t="shared" si="125"/>
        <v>0</v>
      </c>
      <c r="C34" s="136">
        <f t="shared" si="126"/>
        <v>0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54"/>
      <c r="AI34" s="54"/>
      <c r="AJ34" s="54"/>
      <c r="AK34" s="48"/>
      <c r="AL34" s="54"/>
      <c r="AM34" s="54"/>
      <c r="AN34" s="48"/>
      <c r="AO34" s="54"/>
      <c r="AP34" s="54"/>
      <c r="AQ34" s="48"/>
      <c r="AR34" s="54"/>
      <c r="AS34" s="54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116"/>
      <c r="BE34" s="116"/>
      <c r="BF34" s="116"/>
      <c r="BG34" s="48"/>
      <c r="BH34" s="48"/>
      <c r="BI34" s="75"/>
      <c r="BJ34" s="48"/>
      <c r="BK34" s="48"/>
      <c r="BL34" s="75"/>
      <c r="BM34" s="48"/>
      <c r="BN34" s="48"/>
      <c r="BO34" s="75"/>
      <c r="BP34" s="48"/>
      <c r="BQ34" s="48"/>
      <c r="BR34" s="75"/>
      <c r="BS34" s="48"/>
      <c r="BT34" s="48"/>
      <c r="BU34" s="75"/>
      <c r="BV34" s="48"/>
      <c r="BW34" s="48"/>
      <c r="BX34" s="75"/>
      <c r="BY34" s="48"/>
      <c r="BZ34" s="48"/>
      <c r="CA34" s="75"/>
      <c r="CB34" s="48"/>
      <c r="CC34" s="48"/>
      <c r="CD34" s="75"/>
      <c r="CE34" s="48"/>
      <c r="CF34" s="48"/>
      <c r="CG34" s="75"/>
      <c r="CH34" s="48"/>
      <c r="CI34" s="48"/>
      <c r="CJ34" s="75"/>
      <c r="CK34" s="48"/>
      <c r="CL34" s="48"/>
      <c r="CM34" s="48"/>
      <c r="CN34" s="48"/>
      <c r="CO34" s="48"/>
      <c r="CP34" s="52"/>
      <c r="CQ34" s="52"/>
      <c r="CR34" s="48"/>
      <c r="CS34" s="75"/>
      <c r="CT34" s="52"/>
      <c r="CU34" s="48"/>
      <c r="CV34" s="75"/>
      <c r="CW34" s="52"/>
      <c r="CX34" s="48"/>
      <c r="CY34" s="75"/>
      <c r="CZ34" s="52"/>
      <c r="DA34" s="48"/>
      <c r="DB34" s="48"/>
      <c r="DC34" s="52"/>
      <c r="DD34" s="48"/>
      <c r="DE34" s="75"/>
      <c r="DF34" s="52"/>
      <c r="DG34" s="48"/>
      <c r="DH34" s="75"/>
      <c r="DI34" s="48"/>
      <c r="DJ34" s="48"/>
      <c r="DK34" s="75"/>
      <c r="DL34" s="48"/>
      <c r="DM34" s="48"/>
      <c r="DN34" s="75"/>
      <c r="DO34" s="52"/>
      <c r="DP34" s="48"/>
      <c r="DQ34" s="75"/>
      <c r="DR34" s="52"/>
      <c r="DS34" s="48"/>
      <c r="DT34" s="75"/>
      <c r="DU34" s="52"/>
      <c r="DV34" s="48"/>
      <c r="DW34" s="75"/>
      <c r="DX34" s="52"/>
      <c r="DY34" s="48"/>
      <c r="DZ34" s="75"/>
      <c r="EA34" s="48"/>
      <c r="EB34" s="48"/>
      <c r="EC34" s="75"/>
      <c r="ED34" s="48"/>
      <c r="EE34" s="48"/>
      <c r="EF34" s="75"/>
      <c r="EG34" s="48"/>
      <c r="EH34" s="48"/>
      <c r="EI34" s="75"/>
      <c r="EJ34" s="48"/>
      <c r="EK34" s="48"/>
      <c r="EL34" s="75"/>
      <c r="EM34" s="48"/>
      <c r="EN34" s="48"/>
      <c r="EO34" s="75"/>
      <c r="EP34" s="48"/>
      <c r="EQ34" s="48"/>
      <c r="ER34" s="75"/>
      <c r="ES34" s="48"/>
      <c r="ET34" s="48"/>
      <c r="EU34" s="75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52"/>
      <c r="GS34" s="48"/>
      <c r="GT34" s="75"/>
    </row>
    <row r="35" spans="1:202" s="18" customFormat="1" ht="15.75" x14ac:dyDescent="0.25">
      <c r="A35" s="26" t="s">
        <v>368</v>
      </c>
      <c r="B35" s="136">
        <f t="shared" si="125"/>
        <v>0</v>
      </c>
      <c r="C35" s="136">
        <f t="shared" si="126"/>
        <v>0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54"/>
      <c r="AI35" s="54"/>
      <c r="AJ35" s="54"/>
      <c r="AK35" s="48"/>
      <c r="AL35" s="54"/>
      <c r="AM35" s="54"/>
      <c r="AN35" s="48"/>
      <c r="AO35" s="54"/>
      <c r="AP35" s="54"/>
      <c r="AQ35" s="48"/>
      <c r="AR35" s="54"/>
      <c r="AS35" s="54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116"/>
      <c r="BE35" s="116"/>
      <c r="BF35" s="116"/>
      <c r="BG35" s="48"/>
      <c r="BH35" s="48"/>
      <c r="BI35" s="75"/>
      <c r="BJ35" s="48"/>
      <c r="BK35" s="48"/>
      <c r="BL35" s="75"/>
      <c r="BM35" s="48"/>
      <c r="BN35" s="48"/>
      <c r="BO35" s="75"/>
      <c r="BP35" s="48"/>
      <c r="BQ35" s="48"/>
      <c r="BR35" s="75"/>
      <c r="BS35" s="48"/>
      <c r="BT35" s="48"/>
      <c r="BU35" s="75"/>
      <c r="BV35" s="48"/>
      <c r="BW35" s="48"/>
      <c r="BX35" s="75"/>
      <c r="BY35" s="48"/>
      <c r="BZ35" s="48"/>
      <c r="CA35" s="75"/>
      <c r="CB35" s="48"/>
      <c r="CC35" s="48"/>
      <c r="CD35" s="75"/>
      <c r="CE35" s="48"/>
      <c r="CF35" s="48"/>
      <c r="CG35" s="75"/>
      <c r="CH35" s="48"/>
      <c r="CI35" s="48"/>
      <c r="CJ35" s="75"/>
      <c r="CK35" s="48"/>
      <c r="CL35" s="48"/>
      <c r="CM35" s="48"/>
      <c r="CN35" s="48"/>
      <c r="CO35" s="48"/>
      <c r="CP35" s="52"/>
      <c r="CQ35" s="52"/>
      <c r="CR35" s="48"/>
      <c r="CS35" s="75"/>
      <c r="CT35" s="52"/>
      <c r="CU35" s="48"/>
      <c r="CV35" s="75"/>
      <c r="CW35" s="52"/>
      <c r="CX35" s="48"/>
      <c r="CY35" s="75"/>
      <c r="CZ35" s="52"/>
      <c r="DA35" s="48"/>
      <c r="DB35" s="48"/>
      <c r="DC35" s="52"/>
      <c r="DD35" s="48"/>
      <c r="DE35" s="75"/>
      <c r="DF35" s="52"/>
      <c r="DG35" s="48"/>
      <c r="DH35" s="75"/>
      <c r="DI35" s="48"/>
      <c r="DJ35" s="48"/>
      <c r="DK35" s="75"/>
      <c r="DL35" s="48"/>
      <c r="DM35" s="48"/>
      <c r="DN35" s="75"/>
      <c r="DO35" s="52"/>
      <c r="DP35" s="48"/>
      <c r="DQ35" s="75"/>
      <c r="DR35" s="52"/>
      <c r="DS35" s="48"/>
      <c r="DT35" s="75"/>
      <c r="DU35" s="52"/>
      <c r="DV35" s="48"/>
      <c r="DW35" s="75"/>
      <c r="DX35" s="52"/>
      <c r="DY35" s="48"/>
      <c r="DZ35" s="75"/>
      <c r="EA35" s="48"/>
      <c r="EB35" s="48"/>
      <c r="EC35" s="75"/>
      <c r="ED35" s="48"/>
      <c r="EE35" s="48"/>
      <c r="EF35" s="75"/>
      <c r="EG35" s="48"/>
      <c r="EH35" s="48"/>
      <c r="EI35" s="75"/>
      <c r="EJ35" s="48"/>
      <c r="EK35" s="48"/>
      <c r="EL35" s="75"/>
      <c r="EM35" s="48"/>
      <c r="EN35" s="48"/>
      <c r="EO35" s="75"/>
      <c r="EP35" s="48"/>
      <c r="EQ35" s="48"/>
      <c r="ER35" s="75"/>
      <c r="ES35" s="48"/>
      <c r="ET35" s="48"/>
      <c r="EU35" s="75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52"/>
      <c r="GS35" s="48"/>
      <c r="GT35" s="75"/>
    </row>
    <row r="36" spans="1:202" s="18" customFormat="1" ht="15.75" x14ac:dyDescent="0.25">
      <c r="A36" s="26" t="s">
        <v>367</v>
      </c>
      <c r="B36" s="136">
        <f t="shared" si="125"/>
        <v>0</v>
      </c>
      <c r="C36" s="136">
        <f t="shared" si="126"/>
        <v>0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52"/>
      <c r="AC36" s="48"/>
      <c r="AD36" s="48"/>
      <c r="AE36" s="48"/>
      <c r="AF36" s="48"/>
      <c r="AG36" s="48"/>
      <c r="AH36" s="54"/>
      <c r="AI36" s="54"/>
      <c r="AJ36" s="54"/>
      <c r="AK36" s="48"/>
      <c r="AL36" s="54"/>
      <c r="AM36" s="54"/>
      <c r="AN36" s="48"/>
      <c r="AO36" s="54"/>
      <c r="AP36" s="54"/>
      <c r="AQ36" s="48"/>
      <c r="AR36" s="54"/>
      <c r="AS36" s="54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116"/>
      <c r="BE36" s="116"/>
      <c r="BF36" s="116"/>
      <c r="BG36" s="48"/>
      <c r="BH36" s="48"/>
      <c r="BI36" s="75"/>
      <c r="BJ36" s="48"/>
      <c r="BK36" s="48"/>
      <c r="BL36" s="75"/>
      <c r="BM36" s="48"/>
      <c r="BN36" s="48"/>
      <c r="BO36" s="75"/>
      <c r="BP36" s="48"/>
      <c r="BQ36" s="48"/>
      <c r="BR36" s="75"/>
      <c r="BS36" s="48"/>
      <c r="BT36" s="48"/>
      <c r="BU36" s="75"/>
      <c r="BV36" s="48"/>
      <c r="BW36" s="48"/>
      <c r="BX36" s="75"/>
      <c r="BY36" s="48"/>
      <c r="BZ36" s="48"/>
      <c r="CA36" s="75"/>
      <c r="CB36" s="48"/>
      <c r="CC36" s="48"/>
      <c r="CD36" s="75"/>
      <c r="CE36" s="48"/>
      <c r="CF36" s="48"/>
      <c r="CG36" s="75"/>
      <c r="CH36" s="48"/>
      <c r="CI36" s="48"/>
      <c r="CJ36" s="75"/>
      <c r="CK36" s="48"/>
      <c r="CL36" s="48"/>
      <c r="CM36" s="48"/>
      <c r="CN36" s="48"/>
      <c r="CO36" s="48"/>
      <c r="CP36" s="52"/>
      <c r="CQ36" s="52"/>
      <c r="CR36" s="48"/>
      <c r="CS36" s="75"/>
      <c r="CT36" s="52"/>
      <c r="CU36" s="48"/>
      <c r="CV36" s="75"/>
      <c r="CW36" s="52"/>
      <c r="CX36" s="48"/>
      <c r="CY36" s="75"/>
      <c r="CZ36" s="52"/>
      <c r="DA36" s="48"/>
      <c r="DB36" s="48"/>
      <c r="DC36" s="52"/>
      <c r="DD36" s="48"/>
      <c r="DE36" s="75"/>
      <c r="DF36" s="52"/>
      <c r="DG36" s="48"/>
      <c r="DH36" s="75"/>
      <c r="DI36" s="48"/>
      <c r="DJ36" s="48"/>
      <c r="DK36" s="75"/>
      <c r="DL36" s="48"/>
      <c r="DM36" s="48"/>
      <c r="DN36" s="75"/>
      <c r="DO36" s="52"/>
      <c r="DP36" s="48"/>
      <c r="DQ36" s="75"/>
      <c r="DR36" s="52"/>
      <c r="DS36" s="48"/>
      <c r="DT36" s="75"/>
      <c r="DU36" s="52"/>
      <c r="DV36" s="48"/>
      <c r="DW36" s="75"/>
      <c r="DX36" s="52"/>
      <c r="DY36" s="48"/>
      <c r="DZ36" s="75"/>
      <c r="EA36" s="48"/>
      <c r="EB36" s="48"/>
      <c r="EC36" s="75"/>
      <c r="ED36" s="48"/>
      <c r="EE36" s="48"/>
      <c r="EF36" s="75"/>
      <c r="EG36" s="48"/>
      <c r="EH36" s="48"/>
      <c r="EI36" s="75"/>
      <c r="EJ36" s="48"/>
      <c r="EK36" s="48"/>
      <c r="EL36" s="75"/>
      <c r="EM36" s="48"/>
      <c r="EN36" s="48"/>
      <c r="EO36" s="75"/>
      <c r="EP36" s="48"/>
      <c r="EQ36" s="48"/>
      <c r="ER36" s="75"/>
      <c r="ES36" s="48"/>
      <c r="ET36" s="48"/>
      <c r="EU36" s="75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52"/>
      <c r="GS36" s="48"/>
      <c r="GT36" s="75"/>
    </row>
    <row r="37" spans="1:202" s="18" customFormat="1" ht="15.75" x14ac:dyDescent="0.25">
      <c r="A37" s="26" t="s">
        <v>366</v>
      </c>
      <c r="B37" s="136">
        <f t="shared" si="125"/>
        <v>0</v>
      </c>
      <c r="C37" s="136">
        <f t="shared" si="126"/>
        <v>0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52"/>
      <c r="AC37" s="48"/>
      <c r="AD37" s="48"/>
      <c r="AE37" s="48"/>
      <c r="AF37" s="48"/>
      <c r="AG37" s="48"/>
      <c r="AH37" s="54"/>
      <c r="AI37" s="54"/>
      <c r="AJ37" s="54"/>
      <c r="AK37" s="48"/>
      <c r="AL37" s="54"/>
      <c r="AM37" s="54"/>
      <c r="AN37" s="48"/>
      <c r="AO37" s="54"/>
      <c r="AP37" s="54"/>
      <c r="AQ37" s="48"/>
      <c r="AR37" s="54"/>
      <c r="AS37" s="54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116"/>
      <c r="BE37" s="116"/>
      <c r="BF37" s="116"/>
      <c r="BG37" s="48"/>
      <c r="BH37" s="48"/>
      <c r="BI37" s="75"/>
      <c r="BJ37" s="48"/>
      <c r="BK37" s="48"/>
      <c r="BL37" s="75"/>
      <c r="BM37" s="48"/>
      <c r="BN37" s="48"/>
      <c r="BO37" s="75"/>
      <c r="BP37" s="48"/>
      <c r="BQ37" s="48"/>
      <c r="BR37" s="75"/>
      <c r="BS37" s="48"/>
      <c r="BT37" s="48"/>
      <c r="BU37" s="75"/>
      <c r="BV37" s="48"/>
      <c r="BW37" s="48"/>
      <c r="BX37" s="75"/>
      <c r="BY37" s="48"/>
      <c r="BZ37" s="48"/>
      <c r="CA37" s="75"/>
      <c r="CB37" s="48"/>
      <c r="CC37" s="48"/>
      <c r="CD37" s="75"/>
      <c r="CE37" s="48"/>
      <c r="CF37" s="48"/>
      <c r="CG37" s="75"/>
      <c r="CH37" s="48"/>
      <c r="CI37" s="48"/>
      <c r="CJ37" s="75"/>
      <c r="CK37" s="48"/>
      <c r="CL37" s="48"/>
      <c r="CM37" s="48"/>
      <c r="CN37" s="48"/>
      <c r="CO37" s="48"/>
      <c r="CP37" s="52"/>
      <c r="CQ37" s="52"/>
      <c r="CR37" s="48"/>
      <c r="CS37" s="75"/>
      <c r="CT37" s="52"/>
      <c r="CU37" s="48"/>
      <c r="CV37" s="75"/>
      <c r="CW37" s="52"/>
      <c r="CX37" s="48"/>
      <c r="CY37" s="75"/>
      <c r="CZ37" s="52"/>
      <c r="DA37" s="48"/>
      <c r="DB37" s="48"/>
      <c r="DC37" s="52"/>
      <c r="DD37" s="48"/>
      <c r="DE37" s="75"/>
      <c r="DF37" s="52"/>
      <c r="DG37" s="48"/>
      <c r="DH37" s="75"/>
      <c r="DI37" s="48"/>
      <c r="DJ37" s="48"/>
      <c r="DK37" s="75"/>
      <c r="DL37" s="48"/>
      <c r="DM37" s="48"/>
      <c r="DN37" s="75"/>
      <c r="DO37" s="52"/>
      <c r="DP37" s="48"/>
      <c r="DQ37" s="75"/>
      <c r="DR37" s="52"/>
      <c r="DS37" s="48"/>
      <c r="DT37" s="75"/>
      <c r="DU37" s="52"/>
      <c r="DV37" s="48"/>
      <c r="DW37" s="75"/>
      <c r="DX37" s="52"/>
      <c r="DY37" s="48"/>
      <c r="DZ37" s="75"/>
      <c r="EA37" s="48"/>
      <c r="EB37" s="48"/>
      <c r="EC37" s="75"/>
      <c r="ED37" s="48"/>
      <c r="EE37" s="48"/>
      <c r="EF37" s="75"/>
      <c r="EG37" s="48"/>
      <c r="EH37" s="48"/>
      <c r="EI37" s="75"/>
      <c r="EJ37" s="48"/>
      <c r="EK37" s="48"/>
      <c r="EL37" s="75"/>
      <c r="EM37" s="48"/>
      <c r="EN37" s="48"/>
      <c r="EO37" s="75"/>
      <c r="EP37" s="48"/>
      <c r="EQ37" s="48"/>
      <c r="ER37" s="75"/>
      <c r="ES37" s="48"/>
      <c r="ET37" s="48"/>
      <c r="EU37" s="75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52"/>
      <c r="GS37" s="48"/>
      <c r="GT37" s="75"/>
    </row>
    <row r="38" spans="1:202" s="19" customFormat="1" ht="31.5" x14ac:dyDescent="0.25">
      <c r="A38" s="25" t="s">
        <v>212</v>
      </c>
      <c r="B38" s="135">
        <f t="shared" si="125"/>
        <v>115544.54620000001</v>
      </c>
      <c r="C38" s="135">
        <f t="shared" si="126"/>
        <v>27450.16937</v>
      </c>
      <c r="D38" s="54">
        <f t="shared" si="216"/>
        <v>23.757217690297178</v>
      </c>
      <c r="E38" s="55">
        <f t="shared" ref="E38:BE38" si="219">SUM(E39:E49)</f>
        <v>0</v>
      </c>
      <c r="F38" s="55">
        <f t="shared" si="219"/>
        <v>0</v>
      </c>
      <c r="G38" s="54"/>
      <c r="H38" s="55">
        <f t="shared" si="219"/>
        <v>0</v>
      </c>
      <c r="I38" s="55">
        <f t="shared" si="219"/>
        <v>0</v>
      </c>
      <c r="J38" s="55"/>
      <c r="K38" s="55">
        <f t="shared" ref="K38:L38" si="220">SUM(K39:K49)</f>
        <v>0</v>
      </c>
      <c r="L38" s="55">
        <f t="shared" si="220"/>
        <v>0</v>
      </c>
      <c r="M38" s="55"/>
      <c r="N38" s="55">
        <f t="shared" ref="N38:O38" si="221">SUM(N39:N49)</f>
        <v>0</v>
      </c>
      <c r="O38" s="55">
        <f t="shared" si="221"/>
        <v>0</v>
      </c>
      <c r="P38" s="55"/>
      <c r="Q38" s="55">
        <f t="shared" ref="Q38:R38" si="222">SUM(Q39:Q49)</f>
        <v>0</v>
      </c>
      <c r="R38" s="55">
        <f t="shared" si="222"/>
        <v>0</v>
      </c>
      <c r="S38" s="55"/>
      <c r="T38" s="55">
        <f t="shared" ref="T38:U38" si="223">SUM(T39:T49)</f>
        <v>0</v>
      </c>
      <c r="U38" s="55">
        <f t="shared" si="223"/>
        <v>0</v>
      </c>
      <c r="V38" s="55"/>
      <c r="W38" s="55">
        <f t="shared" si="219"/>
        <v>736.1739</v>
      </c>
      <c r="X38" s="55">
        <f t="shared" si="219"/>
        <v>736.1739</v>
      </c>
      <c r="Y38" s="55">
        <f t="shared" ref="Y38" si="224">X38/W38*100</f>
        <v>100</v>
      </c>
      <c r="Z38" s="55">
        <f t="shared" si="219"/>
        <v>0</v>
      </c>
      <c r="AA38" s="55">
        <f t="shared" si="219"/>
        <v>0</v>
      </c>
      <c r="AB38" s="55"/>
      <c r="AC38" s="55">
        <f t="shared" si="219"/>
        <v>0</v>
      </c>
      <c r="AD38" s="55">
        <f t="shared" si="219"/>
        <v>0</v>
      </c>
      <c r="AE38" s="55"/>
      <c r="AF38" s="55"/>
      <c r="AG38" s="55"/>
      <c r="AH38" s="54"/>
      <c r="AI38" s="55">
        <f t="shared" si="219"/>
        <v>102.04082000000001</v>
      </c>
      <c r="AJ38" s="55">
        <f t="shared" si="219"/>
        <v>102.04082000000001</v>
      </c>
      <c r="AK38" s="54">
        <f t="shared" ref="AK38" si="225">AJ38/AI38*100</f>
        <v>100</v>
      </c>
      <c r="AL38" s="55">
        <f t="shared" si="219"/>
        <v>0</v>
      </c>
      <c r="AM38" s="55">
        <f t="shared" si="219"/>
        <v>0</v>
      </c>
      <c r="AN38" s="54"/>
      <c r="AO38" s="55">
        <f t="shared" ref="AO38:AP38" si="226">SUM(AO39:AO49)</f>
        <v>113.65544</v>
      </c>
      <c r="AP38" s="55">
        <f t="shared" si="226"/>
        <v>113.65544</v>
      </c>
      <c r="AQ38" s="54">
        <f>AP38/AO38*100</f>
        <v>100</v>
      </c>
      <c r="AR38" s="55"/>
      <c r="AS38" s="55"/>
      <c r="AT38" s="54"/>
      <c r="AU38" s="55">
        <f t="shared" si="219"/>
        <v>0</v>
      </c>
      <c r="AV38" s="55">
        <f t="shared" si="219"/>
        <v>0</v>
      </c>
      <c r="AW38" s="55"/>
      <c r="AX38" s="55">
        <f t="shared" si="219"/>
        <v>2665.6160399999999</v>
      </c>
      <c r="AY38" s="55">
        <f t="shared" si="219"/>
        <v>0</v>
      </c>
      <c r="AZ38" s="54"/>
      <c r="BA38" s="55">
        <f t="shared" si="219"/>
        <v>10000</v>
      </c>
      <c r="BB38" s="55">
        <f t="shared" si="219"/>
        <v>0</v>
      </c>
      <c r="BC38" s="54">
        <f t="shared" ref="BC38" si="227">BB38/BA38*100</f>
        <v>0</v>
      </c>
      <c r="BD38" s="55">
        <f t="shared" si="219"/>
        <v>20702.400000000001</v>
      </c>
      <c r="BE38" s="55">
        <f t="shared" si="219"/>
        <v>6701.7278399999996</v>
      </c>
      <c r="BF38" s="55">
        <f t="shared" si="138"/>
        <v>32.371743565963364</v>
      </c>
      <c r="BG38" s="55">
        <f t="shared" ref="BG38:CO38" si="228">SUM(BG39:BG49)</f>
        <v>0</v>
      </c>
      <c r="BH38" s="55">
        <f t="shared" si="228"/>
        <v>0</v>
      </c>
      <c r="BI38" s="55"/>
      <c r="BJ38" s="55">
        <f t="shared" ref="BJ38:BK38" si="229">SUM(BJ39:BJ49)</f>
        <v>0</v>
      </c>
      <c r="BK38" s="55">
        <f t="shared" si="229"/>
        <v>0</v>
      </c>
      <c r="BL38" s="55"/>
      <c r="BM38" s="55">
        <f t="shared" si="228"/>
        <v>5051.7</v>
      </c>
      <c r="BN38" s="55">
        <f t="shared" si="228"/>
        <v>2595.6136699999997</v>
      </c>
      <c r="BO38" s="55">
        <f t="shared" si="141"/>
        <v>51.380993922837845</v>
      </c>
      <c r="BP38" s="55">
        <f t="shared" ref="BP38:BQ38" si="230">SUM(BP39:BP49)</f>
        <v>840</v>
      </c>
      <c r="BQ38" s="55">
        <f t="shared" si="230"/>
        <v>45.201999999999998</v>
      </c>
      <c r="BR38" s="55">
        <f t="shared" ref="BR38:BR39" si="231">BQ38/BP38*100</f>
        <v>5.3811904761904765</v>
      </c>
      <c r="BS38" s="55">
        <f t="shared" si="228"/>
        <v>0</v>
      </c>
      <c r="BT38" s="55">
        <f t="shared" si="228"/>
        <v>0</v>
      </c>
      <c r="BU38" s="55">
        <f t="shared" si="228"/>
        <v>0</v>
      </c>
      <c r="BV38" s="55">
        <f t="shared" si="228"/>
        <v>0</v>
      </c>
      <c r="BW38" s="55">
        <f t="shared" si="228"/>
        <v>0</v>
      </c>
      <c r="BX38" s="55"/>
      <c r="BY38" s="55">
        <f t="shared" si="228"/>
        <v>0</v>
      </c>
      <c r="BZ38" s="55">
        <f t="shared" si="228"/>
        <v>0</v>
      </c>
      <c r="CA38" s="55"/>
      <c r="CB38" s="55">
        <f t="shared" ref="CB38:CC38" si="232">SUM(CB39:CB49)</f>
        <v>0</v>
      </c>
      <c r="CC38" s="55">
        <f t="shared" si="232"/>
        <v>0</v>
      </c>
      <c r="CD38" s="55"/>
      <c r="CE38" s="55">
        <f t="shared" si="228"/>
        <v>0</v>
      </c>
      <c r="CF38" s="55">
        <f t="shared" si="228"/>
        <v>0</v>
      </c>
      <c r="CG38" s="55"/>
      <c r="CH38" s="55">
        <f t="shared" si="228"/>
        <v>0</v>
      </c>
      <c r="CI38" s="55">
        <f t="shared" si="228"/>
        <v>0</v>
      </c>
      <c r="CJ38" s="55"/>
      <c r="CK38" s="55">
        <f t="shared" si="228"/>
        <v>932.26</v>
      </c>
      <c r="CL38" s="55">
        <f t="shared" si="228"/>
        <v>0</v>
      </c>
      <c r="CM38" s="55"/>
      <c r="CN38" s="55">
        <f t="shared" si="228"/>
        <v>130.5</v>
      </c>
      <c r="CO38" s="55">
        <f t="shared" si="228"/>
        <v>18.434999999999999</v>
      </c>
      <c r="CP38" s="55">
        <f>CO38/CN38*100</f>
        <v>14.126436781609195</v>
      </c>
      <c r="CQ38" s="55">
        <f t="shared" ref="CQ38:DA38" si="233">SUM(CQ39:CQ49)</f>
        <v>0</v>
      </c>
      <c r="CR38" s="55">
        <f t="shared" si="233"/>
        <v>0</v>
      </c>
      <c r="CS38" s="55"/>
      <c r="CT38" s="55">
        <f t="shared" ref="CT38:CU38" si="234">SUM(CT39:CT49)</f>
        <v>0</v>
      </c>
      <c r="CU38" s="55">
        <f t="shared" si="234"/>
        <v>0</v>
      </c>
      <c r="CV38" s="55"/>
      <c r="CW38" s="55">
        <f t="shared" si="233"/>
        <v>11830.6</v>
      </c>
      <c r="CX38" s="55">
        <f t="shared" si="233"/>
        <v>5889.4732000000004</v>
      </c>
      <c r="CY38" s="55">
        <f t="shared" si="147"/>
        <v>49.781694926715467</v>
      </c>
      <c r="CZ38" s="55">
        <f>SUM(CZ39:CZ49)</f>
        <v>37413</v>
      </c>
      <c r="DA38" s="55">
        <f t="shared" si="233"/>
        <v>0</v>
      </c>
      <c r="DB38" s="54">
        <f t="shared" ref="DB38" si="235">DA38/CZ38*100</f>
        <v>0</v>
      </c>
      <c r="DC38" s="55">
        <f t="shared" ref="DC38:DD38" si="236">SUM(DC39:DC49)</f>
        <v>8210.2999999999993</v>
      </c>
      <c r="DD38" s="55">
        <f t="shared" si="236"/>
        <v>3673.3475099999996</v>
      </c>
      <c r="DE38" s="55">
        <f>DD38/DC38*100</f>
        <v>44.740722141700054</v>
      </c>
      <c r="DF38" s="55">
        <f t="shared" ref="DF38:DG38" si="237">SUM(DF39:DF49)</f>
        <v>1440.1</v>
      </c>
      <c r="DG38" s="55">
        <f t="shared" si="237"/>
        <v>42.972999999999999</v>
      </c>
      <c r="DH38" s="55">
        <f>DG38/DF38*100</f>
        <v>2.9840288868828555</v>
      </c>
      <c r="DI38" s="55">
        <f t="shared" ref="DI38:DJ38" si="238">SUM(DI39:DI49)</f>
        <v>2000</v>
      </c>
      <c r="DJ38" s="55">
        <f t="shared" si="238"/>
        <v>1000</v>
      </c>
      <c r="DK38" s="55">
        <f t="shared" ref="DK38:DK39" si="239">DJ38/DI38*100</f>
        <v>50</v>
      </c>
      <c r="DL38" s="55">
        <f t="shared" ref="DL38:DM38" si="240">SUM(DL39:DL49)</f>
        <v>4500</v>
      </c>
      <c r="DM38" s="55">
        <f t="shared" si="240"/>
        <v>4019.1147400000004</v>
      </c>
      <c r="DN38" s="55">
        <f t="shared" ref="DN38:DN39" si="241">DM38/DL38*100</f>
        <v>89.313660888888904</v>
      </c>
      <c r="DO38" s="55">
        <f t="shared" ref="DO38:DP38" si="242">SUM(DO39:DO49)</f>
        <v>0</v>
      </c>
      <c r="DP38" s="55">
        <f t="shared" si="242"/>
        <v>0</v>
      </c>
      <c r="DQ38" s="55"/>
      <c r="DR38" s="55">
        <f t="shared" ref="DR38:DS38" si="243">SUM(DR39:DR49)</f>
        <v>0</v>
      </c>
      <c r="DS38" s="55">
        <f t="shared" si="243"/>
        <v>0</v>
      </c>
      <c r="DT38" s="55"/>
      <c r="DU38" s="55">
        <f t="shared" ref="DU38:DV38" si="244">SUM(DU39:DU49)</f>
        <v>0</v>
      </c>
      <c r="DV38" s="55">
        <f t="shared" si="244"/>
        <v>0</v>
      </c>
      <c r="DW38" s="55"/>
      <c r="DX38" s="55">
        <f t="shared" ref="DX38:DY38" si="245">SUM(DX39:DX49)</f>
        <v>0</v>
      </c>
      <c r="DY38" s="55">
        <f t="shared" si="245"/>
        <v>0</v>
      </c>
      <c r="DZ38" s="55"/>
      <c r="EA38" s="55">
        <f t="shared" ref="EA38:EB38" si="246">SUM(EA39:EA49)</f>
        <v>0</v>
      </c>
      <c r="EB38" s="55">
        <f t="shared" si="246"/>
        <v>0</v>
      </c>
      <c r="EC38" s="55"/>
      <c r="ED38" s="55">
        <f t="shared" ref="ED38:EE38" si="247">SUM(ED39:ED49)</f>
        <v>0</v>
      </c>
      <c r="EE38" s="55">
        <f t="shared" si="247"/>
        <v>0</v>
      </c>
      <c r="EF38" s="55"/>
      <c r="EG38" s="55">
        <f t="shared" ref="EG38:EH38" si="248">SUM(EG39:EG49)</f>
        <v>0</v>
      </c>
      <c r="EH38" s="55">
        <f t="shared" si="248"/>
        <v>0</v>
      </c>
      <c r="EI38" s="55"/>
      <c r="EJ38" s="55">
        <f t="shared" ref="EJ38:EK38" si="249">SUM(EJ39:EJ49)</f>
        <v>0</v>
      </c>
      <c r="EK38" s="55">
        <f t="shared" si="249"/>
        <v>0</v>
      </c>
      <c r="EL38" s="55"/>
      <c r="EM38" s="55">
        <f t="shared" ref="EM38:EN38" si="250">SUM(EM39:EM49)</f>
        <v>0</v>
      </c>
      <c r="EN38" s="55">
        <f t="shared" si="250"/>
        <v>0</v>
      </c>
      <c r="EO38" s="55"/>
      <c r="EP38" s="55">
        <f t="shared" ref="EP38:EQ38" si="251">SUM(EP39:EP49)</f>
        <v>0</v>
      </c>
      <c r="EQ38" s="55">
        <f t="shared" si="251"/>
        <v>0</v>
      </c>
      <c r="ER38" s="55"/>
      <c r="ES38" s="55">
        <f t="shared" ref="ES38:ET38" si="252">SUM(ES39:ES49)</f>
        <v>0</v>
      </c>
      <c r="ET38" s="55">
        <f t="shared" si="252"/>
        <v>0</v>
      </c>
      <c r="EU38" s="55"/>
      <c r="EV38" s="55">
        <f t="shared" ref="EV38:EW38" si="253">SUM(EV39:EV49)</f>
        <v>0</v>
      </c>
      <c r="EW38" s="55">
        <f t="shared" si="253"/>
        <v>0</v>
      </c>
      <c r="EX38" s="55"/>
      <c r="EY38" s="55"/>
      <c r="EZ38" s="55"/>
      <c r="FA38" s="54"/>
      <c r="FB38" s="55">
        <f t="shared" ref="FB38:FC38" si="254">SUM(FB39:FB49)</f>
        <v>0</v>
      </c>
      <c r="FC38" s="55">
        <f t="shared" si="254"/>
        <v>0</v>
      </c>
      <c r="FD38" s="54"/>
      <c r="FE38" s="55">
        <f t="shared" ref="FE38:FF38" si="255">SUM(FE39:FE49)</f>
        <v>0</v>
      </c>
      <c r="FF38" s="55">
        <f t="shared" si="255"/>
        <v>0</v>
      </c>
      <c r="FG38" s="54"/>
      <c r="FH38" s="55">
        <f t="shared" ref="FH38:FI38" si="256">SUM(FH39:FH49)</f>
        <v>3000</v>
      </c>
      <c r="FI38" s="55">
        <f t="shared" si="256"/>
        <v>1478.29225</v>
      </c>
      <c r="FJ38" s="54">
        <f t="shared" ref="FJ38:FJ39" si="257">FI38/FH38*100</f>
        <v>49.276408333333336</v>
      </c>
      <c r="FK38" s="55">
        <f t="shared" ref="FK38:FL38" si="258">SUM(FK39:FK49)</f>
        <v>5876.2</v>
      </c>
      <c r="FL38" s="55">
        <f t="shared" si="258"/>
        <v>1034.1199999999999</v>
      </c>
      <c r="FM38" s="54">
        <f t="shared" ref="FM38:FM39" si="259">FL38/FK38*100</f>
        <v>17.598447976583508</v>
      </c>
      <c r="FN38" s="55">
        <f t="shared" ref="FN38:FO38" si="260">SUM(FN39:FN49)</f>
        <v>0</v>
      </c>
      <c r="FO38" s="55">
        <f t="shared" si="260"/>
        <v>0</v>
      </c>
      <c r="FP38" s="54"/>
      <c r="FQ38" s="55">
        <f t="shared" ref="FQ38:FR38" si="261">SUM(FQ39:FQ49)</f>
        <v>0</v>
      </c>
      <c r="FR38" s="55">
        <f t="shared" si="261"/>
        <v>0</v>
      </c>
      <c r="FS38" s="54"/>
      <c r="FT38" s="55"/>
      <c r="FU38" s="55"/>
      <c r="FV38" s="54"/>
      <c r="FW38" s="55"/>
      <c r="FX38" s="55"/>
      <c r="FY38" s="54"/>
      <c r="FZ38" s="55"/>
      <c r="GA38" s="55"/>
      <c r="GB38" s="54"/>
      <c r="GC38" s="55"/>
      <c r="GD38" s="55"/>
      <c r="GE38" s="54"/>
      <c r="GF38" s="55"/>
      <c r="GG38" s="55"/>
      <c r="GH38" s="54"/>
      <c r="GI38" s="55"/>
      <c r="GJ38" s="55"/>
      <c r="GK38" s="54"/>
      <c r="GL38" s="55"/>
      <c r="GM38" s="55"/>
      <c r="GN38" s="54"/>
      <c r="GO38" s="55">
        <f t="shared" ref="GO38:GP38" si="262">SUM(GO39:GO49)</f>
        <v>0</v>
      </c>
      <c r="GP38" s="55">
        <f t="shared" si="262"/>
        <v>0</v>
      </c>
      <c r="GQ38" s="54"/>
      <c r="GR38" s="55">
        <f t="shared" ref="GR38:GS38" si="263">SUM(GR39:GR49)</f>
        <v>0</v>
      </c>
      <c r="GS38" s="55">
        <f t="shared" si="263"/>
        <v>0</v>
      </c>
      <c r="GT38" s="55"/>
    </row>
    <row r="39" spans="1:202" s="18" customFormat="1" ht="31.5" x14ac:dyDescent="0.25">
      <c r="A39" s="26" t="s">
        <v>211</v>
      </c>
      <c r="B39" s="136">
        <f t="shared" si="125"/>
        <v>64431.629339999992</v>
      </c>
      <c r="C39" s="136">
        <f t="shared" si="126"/>
        <v>27348.128549999998</v>
      </c>
      <c r="D39" s="48">
        <f t="shared" si="216"/>
        <v>42.44519163978665</v>
      </c>
      <c r="E39" s="48"/>
      <c r="F39" s="48"/>
      <c r="G39" s="48"/>
      <c r="H39" s="52"/>
      <c r="I39" s="52"/>
      <c r="J39" s="48"/>
      <c r="K39" s="52"/>
      <c r="L39" s="52"/>
      <c r="M39" s="48"/>
      <c r="N39" s="52"/>
      <c r="O39" s="52"/>
      <c r="P39" s="48"/>
      <c r="Q39" s="52"/>
      <c r="R39" s="52"/>
      <c r="S39" s="48"/>
      <c r="T39" s="52"/>
      <c r="U39" s="52"/>
      <c r="V39" s="48"/>
      <c r="W39" s="48">
        <v>736.1739</v>
      </c>
      <c r="X39" s="48">
        <v>736.1739</v>
      </c>
      <c r="Y39" s="52">
        <f>X39/W39*100</f>
        <v>100</v>
      </c>
      <c r="Z39" s="52"/>
      <c r="AA39" s="48"/>
      <c r="AB39" s="52"/>
      <c r="AC39" s="52">
        <v>0</v>
      </c>
      <c r="AD39" s="52">
        <v>0</v>
      </c>
      <c r="AE39" s="48"/>
      <c r="AF39" s="52"/>
      <c r="AG39" s="52"/>
      <c r="AH39" s="48"/>
      <c r="AI39" s="52"/>
      <c r="AJ39" s="52"/>
      <c r="AK39" s="48"/>
      <c r="AL39" s="52"/>
      <c r="AM39" s="52"/>
      <c r="AN39" s="48"/>
      <c r="AO39" s="52">
        <v>113.65544</v>
      </c>
      <c r="AP39" s="52">
        <v>113.65544</v>
      </c>
      <c r="AQ39" s="48">
        <f>AP39/AO39*100</f>
        <v>100</v>
      </c>
      <c r="AR39" s="52"/>
      <c r="AS39" s="52"/>
      <c r="AT39" s="48"/>
      <c r="AU39" s="52"/>
      <c r="AV39" s="52"/>
      <c r="AW39" s="48"/>
      <c r="AX39" s="48"/>
      <c r="AY39" s="48"/>
      <c r="AZ39" s="48"/>
      <c r="BA39" s="52">
        <v>0</v>
      </c>
      <c r="BB39" s="52"/>
      <c r="BC39" s="48"/>
      <c r="BD39" s="52">
        <v>20702.400000000001</v>
      </c>
      <c r="BE39" s="48">
        <v>6701.7278399999996</v>
      </c>
      <c r="BF39" s="52">
        <f t="shared" si="138"/>
        <v>32.371743565963364</v>
      </c>
      <c r="BG39" s="52"/>
      <c r="BH39" s="52"/>
      <c r="BI39" s="52"/>
      <c r="BJ39" s="52"/>
      <c r="BK39" s="52"/>
      <c r="BL39" s="52"/>
      <c r="BM39" s="52">
        <v>5051.7</v>
      </c>
      <c r="BN39" s="52">
        <v>2595.6136699999997</v>
      </c>
      <c r="BO39" s="52">
        <f t="shared" si="141"/>
        <v>51.380993922837845</v>
      </c>
      <c r="BP39" s="52">
        <v>840</v>
      </c>
      <c r="BQ39" s="52">
        <v>45.201999999999998</v>
      </c>
      <c r="BR39" s="52">
        <f t="shared" si="231"/>
        <v>5.3811904761904765</v>
      </c>
      <c r="BS39" s="52"/>
      <c r="BT39" s="74"/>
      <c r="BU39" s="74"/>
      <c r="BV39" s="52"/>
      <c r="BW39" s="74"/>
      <c r="BX39" s="74"/>
      <c r="BY39" s="52"/>
      <c r="BZ39" s="74"/>
      <c r="CA39" s="74"/>
      <c r="CB39" s="52"/>
      <c r="CC39" s="74"/>
      <c r="CD39" s="74"/>
      <c r="CE39" s="52"/>
      <c r="CF39" s="74"/>
      <c r="CG39" s="74"/>
      <c r="CH39" s="52"/>
      <c r="CI39" s="74"/>
      <c r="CJ39" s="74"/>
      <c r="CK39" s="52"/>
      <c r="CL39" s="74"/>
      <c r="CM39" s="74"/>
      <c r="CN39" s="52">
        <v>130.5</v>
      </c>
      <c r="CO39" s="52">
        <v>18.434999999999999</v>
      </c>
      <c r="CP39" s="52">
        <f>CO39/CN39*100</f>
        <v>14.126436781609195</v>
      </c>
      <c r="CQ39" s="52"/>
      <c r="CR39" s="74"/>
      <c r="CS39" s="52"/>
      <c r="CT39" s="52"/>
      <c r="CU39" s="74"/>
      <c r="CV39" s="52"/>
      <c r="CW39" s="52">
        <v>11830.6</v>
      </c>
      <c r="CX39" s="52">
        <v>5889.4732000000004</v>
      </c>
      <c r="CY39" s="52">
        <f t="shared" si="147"/>
        <v>49.781694926715467</v>
      </c>
      <c r="CZ39" s="52"/>
      <c r="DA39" s="74"/>
      <c r="DB39" s="48"/>
      <c r="DC39" s="52">
        <v>8210.2999999999993</v>
      </c>
      <c r="DD39" s="52">
        <v>3673.3475099999996</v>
      </c>
      <c r="DE39" s="52">
        <f>DD39/DC39*100</f>
        <v>44.740722141700054</v>
      </c>
      <c r="DF39" s="52">
        <v>1440.1</v>
      </c>
      <c r="DG39" s="52">
        <v>42.972999999999999</v>
      </c>
      <c r="DH39" s="52">
        <f>DG39/DF39*100</f>
        <v>2.9840288868828555</v>
      </c>
      <c r="DI39" s="52">
        <v>2000</v>
      </c>
      <c r="DJ39" s="52">
        <v>1000</v>
      </c>
      <c r="DK39" s="52">
        <f t="shared" si="239"/>
        <v>50</v>
      </c>
      <c r="DL39" s="52">
        <v>4500</v>
      </c>
      <c r="DM39" s="52">
        <v>4019.1147400000004</v>
      </c>
      <c r="DN39" s="52">
        <f t="shared" si="241"/>
        <v>89.313660888888904</v>
      </c>
      <c r="DO39" s="52"/>
      <c r="DP39" s="74"/>
      <c r="DQ39" s="74"/>
      <c r="DR39" s="52"/>
      <c r="DS39" s="74"/>
      <c r="DT39" s="74"/>
      <c r="DU39" s="52"/>
      <c r="DV39" s="74"/>
      <c r="DW39" s="74"/>
      <c r="DX39" s="52"/>
      <c r="DY39" s="74"/>
      <c r="DZ39" s="74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>
        <v>0</v>
      </c>
      <c r="EW39" s="52">
        <v>0</v>
      </c>
      <c r="EX39" s="48"/>
      <c r="EY39" s="52"/>
      <c r="EZ39" s="52"/>
      <c r="FA39" s="48"/>
      <c r="FB39" s="52"/>
      <c r="FC39" s="52"/>
      <c r="FD39" s="48"/>
      <c r="FE39" s="52"/>
      <c r="FF39" s="52"/>
      <c r="FG39" s="48"/>
      <c r="FH39" s="52">
        <v>3000</v>
      </c>
      <c r="FI39" s="52">
        <v>1478.29225</v>
      </c>
      <c r="FJ39" s="48">
        <f t="shared" si="257"/>
        <v>49.276408333333336</v>
      </c>
      <c r="FK39" s="52">
        <v>5876.2</v>
      </c>
      <c r="FL39" s="52">
        <v>1034.1199999999999</v>
      </c>
      <c r="FM39" s="48">
        <f t="shared" si="259"/>
        <v>17.598447976583508</v>
      </c>
      <c r="FN39" s="52"/>
      <c r="FO39" s="52"/>
      <c r="FP39" s="48"/>
      <c r="FQ39" s="52"/>
      <c r="FR39" s="52"/>
      <c r="FS39" s="48"/>
      <c r="FT39" s="52"/>
      <c r="FU39" s="52"/>
      <c r="FV39" s="48"/>
      <c r="FW39" s="52"/>
      <c r="FX39" s="52"/>
      <c r="FY39" s="48"/>
      <c r="FZ39" s="52"/>
      <c r="GA39" s="52"/>
      <c r="GB39" s="48"/>
      <c r="GC39" s="52"/>
      <c r="GD39" s="52"/>
      <c r="GE39" s="48"/>
      <c r="GF39" s="52"/>
      <c r="GG39" s="52"/>
      <c r="GH39" s="48"/>
      <c r="GI39" s="52"/>
      <c r="GJ39" s="52"/>
      <c r="GK39" s="48"/>
      <c r="GL39" s="52"/>
      <c r="GM39" s="52"/>
      <c r="GN39" s="48"/>
      <c r="GO39" s="52"/>
      <c r="GP39" s="52"/>
      <c r="GQ39" s="48"/>
      <c r="GR39" s="52"/>
      <c r="GS39" s="74"/>
      <c r="GT39" s="74"/>
    </row>
    <row r="40" spans="1:202" s="18" customFormat="1" ht="15.75" x14ac:dyDescent="0.25">
      <c r="A40" s="26" t="s">
        <v>376</v>
      </c>
      <c r="B40" s="136">
        <f t="shared" si="125"/>
        <v>8236.6360600000007</v>
      </c>
      <c r="C40" s="136">
        <f t="shared" si="126"/>
        <v>102.04082000000001</v>
      </c>
      <c r="D40" s="48">
        <f t="shared" si="216"/>
        <v>1.238865226734323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2">
        <v>102.04082000000001</v>
      </c>
      <c r="AJ40" s="52">
        <v>102.04082000000001</v>
      </c>
      <c r="AK40" s="48">
        <f>AJ40/AI40*100</f>
        <v>100</v>
      </c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>
        <v>691.59523999999999</v>
      </c>
      <c r="AY40" s="48"/>
      <c r="AZ40" s="48"/>
      <c r="BA40" s="48"/>
      <c r="BB40" s="48"/>
      <c r="BC40" s="48"/>
      <c r="BD40" s="116"/>
      <c r="BE40" s="116"/>
      <c r="BF40" s="116"/>
      <c r="BG40" s="48"/>
      <c r="BH40" s="48"/>
      <c r="BI40" s="75"/>
      <c r="BJ40" s="48"/>
      <c r="BK40" s="48"/>
      <c r="BL40" s="75"/>
      <c r="BM40" s="48"/>
      <c r="BN40" s="48"/>
      <c r="BO40" s="75"/>
      <c r="BP40" s="48"/>
      <c r="BQ40" s="48"/>
      <c r="BR40" s="75"/>
      <c r="BS40" s="48"/>
      <c r="BT40" s="48"/>
      <c r="BU40" s="75"/>
      <c r="BV40" s="48"/>
      <c r="BW40" s="48"/>
      <c r="BX40" s="75"/>
      <c r="BY40" s="48"/>
      <c r="BZ40" s="48"/>
      <c r="CA40" s="75"/>
      <c r="CB40" s="48"/>
      <c r="CC40" s="48"/>
      <c r="CD40" s="75"/>
      <c r="CE40" s="48"/>
      <c r="CF40" s="48"/>
      <c r="CG40" s="75"/>
      <c r="CH40" s="48"/>
      <c r="CI40" s="48"/>
      <c r="CJ40" s="75"/>
      <c r="CK40" s="48"/>
      <c r="CL40" s="48"/>
      <c r="CM40" s="48"/>
      <c r="CN40" s="48"/>
      <c r="CO40" s="48"/>
      <c r="CP40" s="52"/>
      <c r="CQ40" s="52"/>
      <c r="CR40" s="48"/>
      <c r="CS40" s="75"/>
      <c r="CT40" s="52"/>
      <c r="CU40" s="48"/>
      <c r="CV40" s="75"/>
      <c r="CW40" s="52"/>
      <c r="CX40" s="48"/>
      <c r="CY40" s="75"/>
      <c r="CZ40" s="52">
        <v>7443</v>
      </c>
      <c r="DA40" s="48"/>
      <c r="DB40" s="48">
        <f>DA40/CZ40*100</f>
        <v>0</v>
      </c>
      <c r="DC40" s="52"/>
      <c r="DD40" s="48"/>
      <c r="DE40" s="52"/>
      <c r="DF40" s="52"/>
      <c r="DG40" s="48"/>
      <c r="DH40" s="52"/>
      <c r="DI40" s="48"/>
      <c r="DJ40" s="48"/>
      <c r="DK40" s="75"/>
      <c r="DL40" s="48"/>
      <c r="DM40" s="48"/>
      <c r="DN40" s="75"/>
      <c r="DO40" s="52"/>
      <c r="DP40" s="48"/>
      <c r="DQ40" s="75"/>
      <c r="DR40" s="52"/>
      <c r="DS40" s="48"/>
      <c r="DT40" s="75"/>
      <c r="DU40" s="52"/>
      <c r="DV40" s="48"/>
      <c r="DW40" s="75"/>
      <c r="DX40" s="52"/>
      <c r="DY40" s="48"/>
      <c r="DZ40" s="75"/>
      <c r="EA40" s="48"/>
      <c r="EB40" s="48"/>
      <c r="EC40" s="75"/>
      <c r="ED40" s="48"/>
      <c r="EE40" s="48"/>
      <c r="EF40" s="75"/>
      <c r="EG40" s="48"/>
      <c r="EH40" s="48"/>
      <c r="EI40" s="75"/>
      <c r="EJ40" s="48"/>
      <c r="EK40" s="48"/>
      <c r="EL40" s="75"/>
      <c r="EM40" s="48"/>
      <c r="EN40" s="48"/>
      <c r="EO40" s="75"/>
      <c r="EP40" s="48"/>
      <c r="EQ40" s="48"/>
      <c r="ER40" s="75"/>
      <c r="ES40" s="48"/>
      <c r="ET40" s="48"/>
      <c r="EU40" s="75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52"/>
      <c r="GS40" s="48"/>
      <c r="GT40" s="75"/>
    </row>
    <row r="41" spans="1:202" s="18" customFormat="1" ht="15.75" x14ac:dyDescent="0.25">
      <c r="A41" s="26" t="s">
        <v>210</v>
      </c>
      <c r="B41" s="136">
        <f t="shared" si="125"/>
        <v>10000</v>
      </c>
      <c r="C41" s="136">
        <f t="shared" si="126"/>
        <v>0</v>
      </c>
      <c r="D41" s="48">
        <f t="shared" si="216"/>
        <v>0</v>
      </c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52"/>
      <c r="AG41" s="52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>
        <v>10000</v>
      </c>
      <c r="BB41" s="48"/>
      <c r="BC41" s="48">
        <f>BB41/BA41*100</f>
        <v>0</v>
      </c>
      <c r="BD41" s="116"/>
      <c r="BE41" s="116"/>
      <c r="BF41" s="116"/>
      <c r="BG41" s="48"/>
      <c r="BH41" s="48"/>
      <c r="BI41" s="75"/>
      <c r="BJ41" s="48"/>
      <c r="BK41" s="48"/>
      <c r="BL41" s="75"/>
      <c r="BM41" s="48"/>
      <c r="BN41" s="48"/>
      <c r="BO41" s="75"/>
      <c r="BP41" s="48"/>
      <c r="BQ41" s="48"/>
      <c r="BR41" s="75"/>
      <c r="BS41" s="48"/>
      <c r="BT41" s="48"/>
      <c r="BU41" s="48"/>
      <c r="BV41" s="48"/>
      <c r="BW41" s="48"/>
      <c r="BX41" s="75"/>
      <c r="BY41" s="48"/>
      <c r="BZ41" s="48"/>
      <c r="CA41" s="75"/>
      <c r="CB41" s="48"/>
      <c r="CC41" s="48"/>
      <c r="CD41" s="75"/>
      <c r="CE41" s="48"/>
      <c r="CF41" s="48"/>
      <c r="CG41" s="75"/>
      <c r="CH41" s="48"/>
      <c r="CI41" s="48"/>
      <c r="CJ41" s="75"/>
      <c r="CK41" s="48"/>
      <c r="CL41" s="48"/>
      <c r="CM41" s="75"/>
      <c r="CN41" s="48"/>
      <c r="CO41" s="48"/>
      <c r="CP41" s="52"/>
      <c r="CQ41" s="52"/>
      <c r="CR41" s="48"/>
      <c r="CS41" s="75"/>
      <c r="CT41" s="52"/>
      <c r="CU41" s="48"/>
      <c r="CV41" s="75"/>
      <c r="CW41" s="52"/>
      <c r="CX41" s="48"/>
      <c r="CY41" s="75"/>
      <c r="CZ41" s="52"/>
      <c r="DA41" s="48"/>
      <c r="DB41" s="48"/>
      <c r="DC41" s="52"/>
      <c r="DD41" s="48"/>
      <c r="DE41" s="52"/>
      <c r="DF41" s="52"/>
      <c r="DG41" s="48"/>
      <c r="DH41" s="52"/>
      <c r="DI41" s="48"/>
      <c r="DJ41" s="48"/>
      <c r="DK41" s="75"/>
      <c r="DL41" s="48"/>
      <c r="DM41" s="48"/>
      <c r="DN41" s="75"/>
      <c r="DO41" s="52"/>
      <c r="DP41" s="48"/>
      <c r="DQ41" s="75"/>
      <c r="DR41" s="52"/>
      <c r="DS41" s="48"/>
      <c r="DT41" s="75"/>
      <c r="DU41" s="52"/>
      <c r="DV41" s="48"/>
      <c r="DW41" s="75"/>
      <c r="DX41" s="52"/>
      <c r="DY41" s="48"/>
      <c r="DZ41" s="75"/>
      <c r="EA41" s="48"/>
      <c r="EB41" s="48"/>
      <c r="EC41" s="75"/>
      <c r="ED41" s="48"/>
      <c r="EE41" s="48"/>
      <c r="EF41" s="75"/>
      <c r="EG41" s="48"/>
      <c r="EH41" s="48"/>
      <c r="EI41" s="75"/>
      <c r="EJ41" s="48"/>
      <c r="EK41" s="48"/>
      <c r="EL41" s="75"/>
      <c r="EM41" s="48"/>
      <c r="EN41" s="48"/>
      <c r="EO41" s="75"/>
      <c r="EP41" s="48"/>
      <c r="EQ41" s="48"/>
      <c r="ER41" s="75"/>
      <c r="ES41" s="48"/>
      <c r="ET41" s="48"/>
      <c r="EU41" s="75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52"/>
      <c r="GS41" s="48"/>
      <c r="GT41" s="75"/>
    </row>
    <row r="42" spans="1:202" s="18" customFormat="1" ht="15.75" x14ac:dyDescent="0.25">
      <c r="A42" s="26" t="s">
        <v>377</v>
      </c>
      <c r="B42" s="136">
        <f t="shared" si="125"/>
        <v>2166</v>
      </c>
      <c r="C42" s="136">
        <f t="shared" si="126"/>
        <v>0</v>
      </c>
      <c r="D42" s="48">
        <f t="shared" si="216"/>
        <v>0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52"/>
      <c r="AG42" s="52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116"/>
      <c r="BE42" s="116"/>
      <c r="BF42" s="116"/>
      <c r="BG42" s="48"/>
      <c r="BH42" s="48"/>
      <c r="BI42" s="75"/>
      <c r="BJ42" s="48"/>
      <c r="BK42" s="48"/>
      <c r="BL42" s="75"/>
      <c r="BM42" s="48"/>
      <c r="BN42" s="48"/>
      <c r="BO42" s="75"/>
      <c r="BP42" s="48"/>
      <c r="BQ42" s="48"/>
      <c r="BR42" s="75"/>
      <c r="BS42" s="48"/>
      <c r="BT42" s="48"/>
      <c r="BU42" s="75"/>
      <c r="BV42" s="48"/>
      <c r="BW42" s="48"/>
      <c r="BX42" s="75"/>
      <c r="BY42" s="48"/>
      <c r="BZ42" s="48"/>
      <c r="CA42" s="75"/>
      <c r="CB42" s="48"/>
      <c r="CC42" s="48"/>
      <c r="CD42" s="75"/>
      <c r="CE42" s="48"/>
      <c r="CF42" s="48"/>
      <c r="CG42" s="75"/>
      <c r="CH42" s="48"/>
      <c r="CI42" s="48"/>
      <c r="CJ42" s="75"/>
      <c r="CK42" s="48"/>
      <c r="CL42" s="48"/>
      <c r="CM42" s="75"/>
      <c r="CN42" s="48"/>
      <c r="CO42" s="48"/>
      <c r="CP42" s="52"/>
      <c r="CQ42" s="52"/>
      <c r="CR42" s="48"/>
      <c r="CS42" s="75"/>
      <c r="CT42" s="52"/>
      <c r="CU42" s="48"/>
      <c r="CV42" s="75"/>
      <c r="CW42" s="52"/>
      <c r="CX42" s="48"/>
      <c r="CY42" s="75"/>
      <c r="CZ42" s="52">
        <v>2166</v>
      </c>
      <c r="DA42" s="48"/>
      <c r="DB42" s="48">
        <f t="shared" ref="DB42:DB104" si="264">DA42/CZ42*100</f>
        <v>0</v>
      </c>
      <c r="DC42" s="52"/>
      <c r="DD42" s="48"/>
      <c r="DE42" s="52"/>
      <c r="DF42" s="52"/>
      <c r="DG42" s="48"/>
      <c r="DH42" s="52"/>
      <c r="DI42" s="48"/>
      <c r="DJ42" s="48"/>
      <c r="DK42" s="75"/>
      <c r="DL42" s="48"/>
      <c r="DM42" s="48"/>
      <c r="DN42" s="75"/>
      <c r="DO42" s="52"/>
      <c r="DP42" s="48"/>
      <c r="DQ42" s="75"/>
      <c r="DR42" s="52"/>
      <c r="DS42" s="48"/>
      <c r="DT42" s="75"/>
      <c r="DU42" s="52"/>
      <c r="DV42" s="48"/>
      <c r="DW42" s="75"/>
      <c r="DX42" s="52"/>
      <c r="DY42" s="48"/>
      <c r="DZ42" s="75"/>
      <c r="EA42" s="48"/>
      <c r="EB42" s="48"/>
      <c r="EC42" s="75"/>
      <c r="ED42" s="48"/>
      <c r="EE42" s="48"/>
      <c r="EF42" s="75"/>
      <c r="EG42" s="48"/>
      <c r="EH42" s="48"/>
      <c r="EI42" s="75"/>
      <c r="EJ42" s="48"/>
      <c r="EK42" s="48"/>
      <c r="EL42" s="75"/>
      <c r="EM42" s="48"/>
      <c r="EN42" s="48"/>
      <c r="EO42" s="75"/>
      <c r="EP42" s="48"/>
      <c r="EQ42" s="48"/>
      <c r="ER42" s="75"/>
      <c r="ES42" s="48"/>
      <c r="ET42" s="48"/>
      <c r="EU42" s="75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52"/>
      <c r="GS42" s="48"/>
      <c r="GT42" s="75"/>
    </row>
    <row r="43" spans="1:202" s="29" customFormat="1" ht="15.75" x14ac:dyDescent="0.25">
      <c r="A43" s="28" t="s">
        <v>302</v>
      </c>
      <c r="B43" s="136">
        <f t="shared" si="125"/>
        <v>5868</v>
      </c>
      <c r="C43" s="136">
        <f t="shared" si="126"/>
        <v>0</v>
      </c>
      <c r="D43" s="48">
        <f t="shared" si="216"/>
        <v>0</v>
      </c>
      <c r="E43" s="56"/>
      <c r="F43" s="56"/>
      <c r="G43" s="48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48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48"/>
      <c r="BA43" s="56"/>
      <c r="BB43" s="56"/>
      <c r="BC43" s="56"/>
      <c r="BD43" s="117"/>
      <c r="BE43" s="117"/>
      <c r="BF43" s="117"/>
      <c r="BG43" s="56"/>
      <c r="BH43" s="56"/>
      <c r="BI43" s="76"/>
      <c r="BJ43" s="56"/>
      <c r="BK43" s="56"/>
      <c r="BL43" s="76"/>
      <c r="BM43" s="56"/>
      <c r="BN43" s="56"/>
      <c r="BO43" s="76"/>
      <c r="BP43" s="56"/>
      <c r="BQ43" s="56"/>
      <c r="BR43" s="76"/>
      <c r="BS43" s="56"/>
      <c r="BT43" s="56"/>
      <c r="BU43" s="76"/>
      <c r="BV43" s="56"/>
      <c r="BW43" s="56"/>
      <c r="BX43" s="76"/>
      <c r="BY43" s="56"/>
      <c r="BZ43" s="56"/>
      <c r="CA43" s="76"/>
      <c r="CB43" s="56"/>
      <c r="CC43" s="56"/>
      <c r="CD43" s="76"/>
      <c r="CE43" s="56"/>
      <c r="CF43" s="56"/>
      <c r="CG43" s="76"/>
      <c r="CH43" s="56"/>
      <c r="CI43" s="56"/>
      <c r="CJ43" s="76"/>
      <c r="CK43" s="56"/>
      <c r="CL43" s="56"/>
      <c r="CM43" s="76"/>
      <c r="CN43" s="56"/>
      <c r="CO43" s="56"/>
      <c r="CP43" s="52"/>
      <c r="CQ43" s="56"/>
      <c r="CR43" s="56"/>
      <c r="CS43" s="76"/>
      <c r="CT43" s="56"/>
      <c r="CU43" s="56"/>
      <c r="CV43" s="76"/>
      <c r="CW43" s="56"/>
      <c r="CX43" s="56"/>
      <c r="CY43" s="76"/>
      <c r="CZ43" s="56">
        <v>5868</v>
      </c>
      <c r="DA43" s="56"/>
      <c r="DB43" s="48">
        <f t="shared" si="264"/>
        <v>0</v>
      </c>
      <c r="DC43" s="56"/>
      <c r="DD43" s="56"/>
      <c r="DE43" s="52"/>
      <c r="DF43" s="56"/>
      <c r="DG43" s="56"/>
      <c r="DH43" s="52"/>
      <c r="DI43" s="56"/>
      <c r="DJ43" s="56"/>
      <c r="DK43" s="76"/>
      <c r="DL43" s="56"/>
      <c r="DM43" s="56"/>
      <c r="DN43" s="76"/>
      <c r="DO43" s="56"/>
      <c r="DP43" s="56"/>
      <c r="DQ43" s="76"/>
      <c r="DR43" s="56"/>
      <c r="DS43" s="56"/>
      <c r="DT43" s="76"/>
      <c r="DU43" s="56"/>
      <c r="DV43" s="56"/>
      <c r="DW43" s="76"/>
      <c r="DX43" s="56"/>
      <c r="DY43" s="56"/>
      <c r="DZ43" s="76"/>
      <c r="EA43" s="56"/>
      <c r="EB43" s="56"/>
      <c r="EC43" s="76"/>
      <c r="ED43" s="56"/>
      <c r="EE43" s="56"/>
      <c r="EF43" s="76"/>
      <c r="EG43" s="56"/>
      <c r="EH43" s="56"/>
      <c r="EI43" s="76"/>
      <c r="EJ43" s="56"/>
      <c r="EK43" s="56"/>
      <c r="EL43" s="76"/>
      <c r="EM43" s="56"/>
      <c r="EN43" s="56"/>
      <c r="EO43" s="76"/>
      <c r="EP43" s="56"/>
      <c r="EQ43" s="56"/>
      <c r="ER43" s="76"/>
      <c r="ES43" s="56"/>
      <c r="ET43" s="56"/>
      <c r="EU43" s="7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76"/>
    </row>
    <row r="44" spans="1:202" s="18" customFormat="1" ht="15.75" x14ac:dyDescent="0.25">
      <c r="A44" s="26" t="s">
        <v>378</v>
      </c>
      <c r="B44" s="136">
        <f t="shared" si="125"/>
        <v>7676.1808000000001</v>
      </c>
      <c r="C44" s="136">
        <f t="shared" si="126"/>
        <v>0</v>
      </c>
      <c r="D44" s="48">
        <f t="shared" si="216"/>
        <v>0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52"/>
      <c r="AG44" s="48"/>
      <c r="AH44" s="48"/>
      <c r="AI44" s="52"/>
      <c r="AJ44" s="52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>
        <v>1439.9208000000001</v>
      </c>
      <c r="AY44" s="48"/>
      <c r="AZ44" s="48"/>
      <c r="BA44" s="48"/>
      <c r="BB44" s="48"/>
      <c r="BC44" s="48"/>
      <c r="BD44" s="116"/>
      <c r="BE44" s="116"/>
      <c r="BF44" s="116"/>
      <c r="BG44" s="48"/>
      <c r="BH44" s="48"/>
      <c r="BI44" s="75"/>
      <c r="BJ44" s="48"/>
      <c r="BK44" s="48"/>
      <c r="BL44" s="75"/>
      <c r="BM44" s="48"/>
      <c r="BN44" s="48"/>
      <c r="BO44" s="75"/>
      <c r="BP44" s="48"/>
      <c r="BQ44" s="48"/>
      <c r="BR44" s="75"/>
      <c r="BS44" s="48"/>
      <c r="BT44" s="48"/>
      <c r="BU44" s="75"/>
      <c r="BV44" s="48"/>
      <c r="BW44" s="48"/>
      <c r="BX44" s="75"/>
      <c r="BY44" s="48"/>
      <c r="BZ44" s="48"/>
      <c r="CA44" s="75"/>
      <c r="CB44" s="48"/>
      <c r="CC44" s="48"/>
      <c r="CD44" s="75"/>
      <c r="CE44" s="48"/>
      <c r="CF44" s="48"/>
      <c r="CG44" s="75"/>
      <c r="CH44" s="48"/>
      <c r="CI44" s="48"/>
      <c r="CJ44" s="75"/>
      <c r="CK44" s="48">
        <v>932.26</v>
      </c>
      <c r="CL44" s="48"/>
      <c r="CM44" s="75"/>
      <c r="CN44" s="48"/>
      <c r="CO44" s="48"/>
      <c r="CP44" s="52"/>
      <c r="CQ44" s="52"/>
      <c r="CR44" s="48"/>
      <c r="CS44" s="75"/>
      <c r="CT44" s="52"/>
      <c r="CU44" s="48"/>
      <c r="CV44" s="75"/>
      <c r="CW44" s="52"/>
      <c r="CX44" s="48"/>
      <c r="CY44" s="75"/>
      <c r="CZ44" s="52">
        <v>5304</v>
      </c>
      <c r="DA44" s="48"/>
      <c r="DB44" s="48">
        <f t="shared" si="264"/>
        <v>0</v>
      </c>
      <c r="DC44" s="52"/>
      <c r="DD44" s="48"/>
      <c r="DE44" s="52"/>
      <c r="DF44" s="52"/>
      <c r="DG44" s="48"/>
      <c r="DH44" s="52"/>
      <c r="DI44" s="48"/>
      <c r="DJ44" s="48"/>
      <c r="DK44" s="75"/>
      <c r="DL44" s="48"/>
      <c r="DM44" s="48"/>
      <c r="DN44" s="75"/>
      <c r="DO44" s="52"/>
      <c r="DP44" s="48"/>
      <c r="DQ44" s="75"/>
      <c r="DR44" s="52"/>
      <c r="DS44" s="48"/>
      <c r="DT44" s="75"/>
      <c r="DU44" s="52"/>
      <c r="DV44" s="48"/>
      <c r="DW44" s="75"/>
      <c r="DX44" s="52"/>
      <c r="DY44" s="48"/>
      <c r="DZ44" s="75"/>
      <c r="EA44" s="48"/>
      <c r="EB44" s="48"/>
      <c r="EC44" s="75"/>
      <c r="ED44" s="48"/>
      <c r="EE44" s="48"/>
      <c r="EF44" s="75"/>
      <c r="EG44" s="48"/>
      <c r="EH44" s="48"/>
      <c r="EI44" s="75"/>
      <c r="EJ44" s="48"/>
      <c r="EK44" s="48"/>
      <c r="EL44" s="75"/>
      <c r="EM44" s="48"/>
      <c r="EN44" s="48"/>
      <c r="EO44" s="75"/>
      <c r="EP44" s="48"/>
      <c r="EQ44" s="48"/>
      <c r="ER44" s="75"/>
      <c r="ES44" s="48"/>
      <c r="ET44" s="48"/>
      <c r="EU44" s="75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52"/>
      <c r="GS44" s="48"/>
      <c r="GT44" s="75"/>
    </row>
    <row r="45" spans="1:202" s="18" customFormat="1" ht="15.75" x14ac:dyDescent="0.25">
      <c r="A45" s="26" t="s">
        <v>217</v>
      </c>
      <c r="B45" s="136">
        <f t="shared" si="125"/>
        <v>534.1</v>
      </c>
      <c r="C45" s="136">
        <f t="shared" si="126"/>
        <v>0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52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>
        <v>534.1</v>
      </c>
      <c r="AY45" s="48"/>
      <c r="AZ45" s="48"/>
      <c r="BA45" s="48"/>
      <c r="BB45" s="48"/>
      <c r="BC45" s="48"/>
      <c r="BD45" s="116"/>
      <c r="BE45" s="116"/>
      <c r="BF45" s="116"/>
      <c r="BG45" s="48"/>
      <c r="BH45" s="48"/>
      <c r="BI45" s="75"/>
      <c r="BJ45" s="48"/>
      <c r="BK45" s="48"/>
      <c r="BL45" s="75"/>
      <c r="BM45" s="48"/>
      <c r="BN45" s="48"/>
      <c r="BO45" s="75"/>
      <c r="BP45" s="48"/>
      <c r="BQ45" s="48"/>
      <c r="BR45" s="75"/>
      <c r="BS45" s="48"/>
      <c r="BT45" s="48"/>
      <c r="BU45" s="75"/>
      <c r="BV45" s="48"/>
      <c r="BW45" s="48"/>
      <c r="BX45" s="75"/>
      <c r="BY45" s="48"/>
      <c r="BZ45" s="48"/>
      <c r="CA45" s="75"/>
      <c r="CB45" s="48"/>
      <c r="CC45" s="48"/>
      <c r="CD45" s="75"/>
      <c r="CE45" s="48"/>
      <c r="CF45" s="48"/>
      <c r="CG45" s="75"/>
      <c r="CH45" s="48"/>
      <c r="CI45" s="48"/>
      <c r="CJ45" s="75"/>
      <c r="CK45" s="48"/>
      <c r="CL45" s="48"/>
      <c r="CM45" s="75"/>
      <c r="CN45" s="48"/>
      <c r="CO45" s="48"/>
      <c r="CP45" s="52"/>
      <c r="CQ45" s="52"/>
      <c r="CR45" s="48"/>
      <c r="CS45" s="75"/>
      <c r="CT45" s="52"/>
      <c r="CU45" s="48"/>
      <c r="CV45" s="75"/>
      <c r="CW45" s="52"/>
      <c r="CX45" s="48"/>
      <c r="CY45" s="75"/>
      <c r="CZ45" s="52"/>
      <c r="DA45" s="48"/>
      <c r="DB45" s="48"/>
      <c r="DC45" s="52"/>
      <c r="DD45" s="48"/>
      <c r="DE45" s="52"/>
      <c r="DF45" s="52"/>
      <c r="DG45" s="48"/>
      <c r="DH45" s="52"/>
      <c r="DI45" s="48"/>
      <c r="DJ45" s="48"/>
      <c r="DK45" s="75"/>
      <c r="DL45" s="48"/>
      <c r="DM45" s="48"/>
      <c r="DN45" s="75"/>
      <c r="DO45" s="52"/>
      <c r="DP45" s="48"/>
      <c r="DQ45" s="75"/>
      <c r="DR45" s="52"/>
      <c r="DS45" s="48"/>
      <c r="DT45" s="75"/>
      <c r="DU45" s="52"/>
      <c r="DV45" s="48"/>
      <c r="DW45" s="75"/>
      <c r="DX45" s="52"/>
      <c r="DY45" s="48"/>
      <c r="DZ45" s="75"/>
      <c r="EA45" s="48"/>
      <c r="EB45" s="48"/>
      <c r="EC45" s="75"/>
      <c r="ED45" s="48"/>
      <c r="EE45" s="48"/>
      <c r="EF45" s="75"/>
      <c r="EG45" s="48"/>
      <c r="EH45" s="48"/>
      <c r="EI45" s="75"/>
      <c r="EJ45" s="48"/>
      <c r="EK45" s="48"/>
      <c r="EL45" s="75"/>
      <c r="EM45" s="48"/>
      <c r="EN45" s="48"/>
      <c r="EO45" s="75"/>
      <c r="EP45" s="48"/>
      <c r="EQ45" s="48"/>
      <c r="ER45" s="75"/>
      <c r="ES45" s="48"/>
      <c r="ET45" s="48"/>
      <c r="EU45" s="75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52"/>
      <c r="GS45" s="48"/>
      <c r="GT45" s="75"/>
    </row>
    <row r="46" spans="1:202" s="18" customFormat="1" ht="15.75" x14ac:dyDescent="0.25">
      <c r="A46" s="26" t="s">
        <v>379</v>
      </c>
      <c r="B46" s="136">
        <f t="shared" si="125"/>
        <v>2610</v>
      </c>
      <c r="C46" s="136">
        <f t="shared" si="126"/>
        <v>0</v>
      </c>
      <c r="D46" s="48">
        <f t="shared" si="216"/>
        <v>0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52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116"/>
      <c r="BE46" s="116"/>
      <c r="BF46" s="116"/>
      <c r="BG46" s="48"/>
      <c r="BH46" s="48"/>
      <c r="BI46" s="75"/>
      <c r="BJ46" s="48"/>
      <c r="BK46" s="48"/>
      <c r="BL46" s="75"/>
      <c r="BM46" s="48"/>
      <c r="BN46" s="48"/>
      <c r="BO46" s="75"/>
      <c r="BP46" s="48"/>
      <c r="BQ46" s="48"/>
      <c r="BR46" s="75"/>
      <c r="BS46" s="48"/>
      <c r="BT46" s="48"/>
      <c r="BU46" s="75"/>
      <c r="BV46" s="48"/>
      <c r="BW46" s="48"/>
      <c r="BX46" s="75"/>
      <c r="BY46" s="48"/>
      <c r="BZ46" s="48"/>
      <c r="CA46" s="75"/>
      <c r="CB46" s="48"/>
      <c r="CC46" s="48"/>
      <c r="CD46" s="75"/>
      <c r="CE46" s="48"/>
      <c r="CF46" s="48"/>
      <c r="CG46" s="75"/>
      <c r="CH46" s="48"/>
      <c r="CI46" s="48"/>
      <c r="CJ46" s="75"/>
      <c r="CK46" s="48"/>
      <c r="CL46" s="48"/>
      <c r="CM46" s="75"/>
      <c r="CN46" s="48"/>
      <c r="CO46" s="48"/>
      <c r="CP46" s="52"/>
      <c r="CQ46" s="52"/>
      <c r="CR46" s="48"/>
      <c r="CS46" s="75"/>
      <c r="CT46" s="52"/>
      <c r="CU46" s="48"/>
      <c r="CV46" s="75"/>
      <c r="CW46" s="52"/>
      <c r="CX46" s="48"/>
      <c r="CY46" s="75"/>
      <c r="CZ46" s="52">
        <v>2610</v>
      </c>
      <c r="DA46" s="48"/>
      <c r="DB46" s="48">
        <f t="shared" si="264"/>
        <v>0</v>
      </c>
      <c r="DC46" s="52"/>
      <c r="DD46" s="48"/>
      <c r="DE46" s="52"/>
      <c r="DF46" s="52"/>
      <c r="DG46" s="48"/>
      <c r="DH46" s="52"/>
      <c r="DI46" s="48"/>
      <c r="DJ46" s="48"/>
      <c r="DK46" s="75"/>
      <c r="DL46" s="48"/>
      <c r="DM46" s="48"/>
      <c r="DN46" s="75"/>
      <c r="DO46" s="52"/>
      <c r="DP46" s="48"/>
      <c r="DQ46" s="75"/>
      <c r="DR46" s="52"/>
      <c r="DS46" s="48"/>
      <c r="DT46" s="75"/>
      <c r="DU46" s="52"/>
      <c r="DV46" s="48"/>
      <c r="DW46" s="75"/>
      <c r="DX46" s="52"/>
      <c r="DY46" s="48"/>
      <c r="DZ46" s="75"/>
      <c r="EA46" s="48"/>
      <c r="EB46" s="48"/>
      <c r="EC46" s="75"/>
      <c r="ED46" s="48"/>
      <c r="EE46" s="48"/>
      <c r="EF46" s="75"/>
      <c r="EG46" s="48"/>
      <c r="EH46" s="48"/>
      <c r="EI46" s="75"/>
      <c r="EJ46" s="48"/>
      <c r="EK46" s="48"/>
      <c r="EL46" s="75"/>
      <c r="EM46" s="48"/>
      <c r="EN46" s="48"/>
      <c r="EO46" s="75"/>
      <c r="EP46" s="48"/>
      <c r="EQ46" s="48"/>
      <c r="ER46" s="75"/>
      <c r="ES46" s="48"/>
      <c r="ET46" s="48"/>
      <c r="EU46" s="75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52"/>
      <c r="GS46" s="48"/>
      <c r="GT46" s="75"/>
    </row>
    <row r="47" spans="1:202" s="18" customFormat="1" ht="15.75" x14ac:dyDescent="0.25">
      <c r="A47" s="26" t="s">
        <v>380</v>
      </c>
      <c r="B47" s="136">
        <f t="shared" si="125"/>
        <v>5994</v>
      </c>
      <c r="C47" s="136">
        <f t="shared" si="126"/>
        <v>0</v>
      </c>
      <c r="D47" s="48">
        <f t="shared" si="216"/>
        <v>0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52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116"/>
      <c r="BE47" s="116"/>
      <c r="BF47" s="116"/>
      <c r="BG47" s="48"/>
      <c r="BH47" s="48"/>
      <c r="BI47" s="75"/>
      <c r="BJ47" s="48"/>
      <c r="BK47" s="48"/>
      <c r="BL47" s="75"/>
      <c r="BM47" s="48"/>
      <c r="BN47" s="48"/>
      <c r="BO47" s="75"/>
      <c r="BP47" s="48"/>
      <c r="BQ47" s="48"/>
      <c r="BR47" s="75"/>
      <c r="BS47" s="48"/>
      <c r="BT47" s="48"/>
      <c r="BU47" s="75"/>
      <c r="BV47" s="48"/>
      <c r="BW47" s="48"/>
      <c r="BX47" s="75"/>
      <c r="BY47" s="48"/>
      <c r="BZ47" s="48"/>
      <c r="CA47" s="75"/>
      <c r="CB47" s="48"/>
      <c r="CC47" s="48"/>
      <c r="CD47" s="75"/>
      <c r="CE47" s="48"/>
      <c r="CF47" s="48"/>
      <c r="CG47" s="75"/>
      <c r="CH47" s="48"/>
      <c r="CI47" s="48"/>
      <c r="CJ47" s="75"/>
      <c r="CK47" s="48"/>
      <c r="CL47" s="48"/>
      <c r="CM47" s="75"/>
      <c r="CN47" s="48"/>
      <c r="CO47" s="48"/>
      <c r="CP47" s="52"/>
      <c r="CQ47" s="52"/>
      <c r="CR47" s="48"/>
      <c r="CS47" s="75"/>
      <c r="CT47" s="52"/>
      <c r="CU47" s="48"/>
      <c r="CV47" s="75"/>
      <c r="CW47" s="52"/>
      <c r="CX47" s="48"/>
      <c r="CY47" s="75"/>
      <c r="CZ47" s="52">
        <v>5994</v>
      </c>
      <c r="DA47" s="48"/>
      <c r="DB47" s="48">
        <f t="shared" si="264"/>
        <v>0</v>
      </c>
      <c r="DC47" s="52"/>
      <c r="DD47" s="48"/>
      <c r="DE47" s="52"/>
      <c r="DF47" s="52"/>
      <c r="DG47" s="48"/>
      <c r="DH47" s="52"/>
      <c r="DI47" s="48"/>
      <c r="DJ47" s="48"/>
      <c r="DK47" s="75"/>
      <c r="DL47" s="48"/>
      <c r="DM47" s="48"/>
      <c r="DN47" s="75"/>
      <c r="DO47" s="52"/>
      <c r="DP47" s="48"/>
      <c r="DQ47" s="75"/>
      <c r="DR47" s="52"/>
      <c r="DS47" s="48"/>
      <c r="DT47" s="75"/>
      <c r="DU47" s="52"/>
      <c r="DV47" s="48"/>
      <c r="DW47" s="75"/>
      <c r="DX47" s="52"/>
      <c r="DY47" s="48"/>
      <c r="DZ47" s="75"/>
      <c r="EA47" s="48"/>
      <c r="EB47" s="48"/>
      <c r="EC47" s="75"/>
      <c r="ED47" s="48"/>
      <c r="EE47" s="48"/>
      <c r="EF47" s="75"/>
      <c r="EG47" s="48"/>
      <c r="EH47" s="48"/>
      <c r="EI47" s="75"/>
      <c r="EJ47" s="48"/>
      <c r="EK47" s="48"/>
      <c r="EL47" s="75"/>
      <c r="EM47" s="48"/>
      <c r="EN47" s="48"/>
      <c r="EO47" s="75"/>
      <c r="EP47" s="48"/>
      <c r="EQ47" s="48"/>
      <c r="ER47" s="75"/>
      <c r="ES47" s="48"/>
      <c r="ET47" s="48"/>
      <c r="EU47" s="75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52"/>
      <c r="GS47" s="48"/>
      <c r="GT47" s="75"/>
    </row>
    <row r="48" spans="1:202" s="18" customFormat="1" ht="15.75" x14ac:dyDescent="0.25">
      <c r="A48" s="26" t="s">
        <v>615</v>
      </c>
      <c r="B48" s="136">
        <f t="shared" si="125"/>
        <v>2181</v>
      </c>
      <c r="C48" s="136">
        <f t="shared" si="126"/>
        <v>0</v>
      </c>
      <c r="D48" s="48">
        <f t="shared" si="216"/>
        <v>0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52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116"/>
      <c r="BE48" s="116"/>
      <c r="BF48" s="116"/>
      <c r="BG48" s="48"/>
      <c r="BH48" s="48"/>
      <c r="BI48" s="75"/>
      <c r="BJ48" s="48"/>
      <c r="BK48" s="48"/>
      <c r="BL48" s="75"/>
      <c r="BM48" s="48"/>
      <c r="BN48" s="48"/>
      <c r="BO48" s="75"/>
      <c r="BP48" s="48"/>
      <c r="BQ48" s="48"/>
      <c r="BR48" s="75"/>
      <c r="BS48" s="48"/>
      <c r="BT48" s="48"/>
      <c r="BU48" s="75"/>
      <c r="BV48" s="48"/>
      <c r="BW48" s="48"/>
      <c r="BX48" s="75"/>
      <c r="BY48" s="48"/>
      <c r="BZ48" s="48"/>
      <c r="CA48" s="75"/>
      <c r="CB48" s="48"/>
      <c r="CC48" s="48"/>
      <c r="CD48" s="75"/>
      <c r="CE48" s="48"/>
      <c r="CF48" s="48"/>
      <c r="CG48" s="75"/>
      <c r="CH48" s="48"/>
      <c r="CI48" s="48"/>
      <c r="CJ48" s="75"/>
      <c r="CK48" s="48"/>
      <c r="CL48" s="48"/>
      <c r="CM48" s="75"/>
      <c r="CN48" s="48"/>
      <c r="CO48" s="48"/>
      <c r="CP48" s="52"/>
      <c r="CQ48" s="52"/>
      <c r="CR48" s="48"/>
      <c r="CS48" s="75"/>
      <c r="CT48" s="52"/>
      <c r="CU48" s="48"/>
      <c r="CV48" s="75"/>
      <c r="CW48" s="52"/>
      <c r="CX48" s="48"/>
      <c r="CY48" s="75"/>
      <c r="CZ48" s="52">
        <v>2181</v>
      </c>
      <c r="DA48" s="48"/>
      <c r="DB48" s="48">
        <f t="shared" si="264"/>
        <v>0</v>
      </c>
      <c r="DC48" s="52"/>
      <c r="DD48" s="48"/>
      <c r="DE48" s="52"/>
      <c r="DF48" s="52"/>
      <c r="DG48" s="48"/>
      <c r="DH48" s="52"/>
      <c r="DI48" s="48"/>
      <c r="DJ48" s="48"/>
      <c r="DK48" s="75"/>
      <c r="DL48" s="48"/>
      <c r="DM48" s="48"/>
      <c r="DN48" s="75"/>
      <c r="DO48" s="52"/>
      <c r="DP48" s="48"/>
      <c r="DQ48" s="75"/>
      <c r="DR48" s="52"/>
      <c r="DS48" s="48"/>
      <c r="DT48" s="75"/>
      <c r="DU48" s="52"/>
      <c r="DV48" s="48"/>
      <c r="DW48" s="75"/>
      <c r="DX48" s="52"/>
      <c r="DY48" s="48"/>
      <c r="DZ48" s="75"/>
      <c r="EA48" s="48"/>
      <c r="EB48" s="48"/>
      <c r="EC48" s="75"/>
      <c r="ED48" s="48"/>
      <c r="EE48" s="48"/>
      <c r="EF48" s="75"/>
      <c r="EG48" s="48"/>
      <c r="EH48" s="48"/>
      <c r="EI48" s="75"/>
      <c r="EJ48" s="48"/>
      <c r="EK48" s="48"/>
      <c r="EL48" s="75"/>
      <c r="EM48" s="48"/>
      <c r="EN48" s="48"/>
      <c r="EO48" s="75"/>
      <c r="EP48" s="48"/>
      <c r="EQ48" s="48"/>
      <c r="ER48" s="75"/>
      <c r="ES48" s="48"/>
      <c r="ET48" s="48"/>
      <c r="EU48" s="75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52"/>
      <c r="GS48" s="48"/>
      <c r="GT48" s="75"/>
    </row>
    <row r="49" spans="1:202" s="18" customFormat="1" ht="15.75" x14ac:dyDescent="0.25">
      <c r="A49" s="26" t="s">
        <v>381</v>
      </c>
      <c r="B49" s="136">
        <f t="shared" si="125"/>
        <v>5847</v>
      </c>
      <c r="C49" s="136">
        <f t="shared" si="126"/>
        <v>0</v>
      </c>
      <c r="D49" s="48">
        <f t="shared" si="216"/>
        <v>0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52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116"/>
      <c r="BE49" s="116"/>
      <c r="BF49" s="116"/>
      <c r="BG49" s="48"/>
      <c r="BH49" s="48"/>
      <c r="BI49" s="75"/>
      <c r="BJ49" s="48"/>
      <c r="BK49" s="48"/>
      <c r="BL49" s="75"/>
      <c r="BM49" s="48"/>
      <c r="BN49" s="48"/>
      <c r="BO49" s="75"/>
      <c r="BP49" s="48"/>
      <c r="BQ49" s="48"/>
      <c r="BR49" s="75"/>
      <c r="BS49" s="48"/>
      <c r="BT49" s="48"/>
      <c r="BU49" s="75"/>
      <c r="BV49" s="48"/>
      <c r="BW49" s="48"/>
      <c r="BX49" s="75"/>
      <c r="BY49" s="48"/>
      <c r="BZ49" s="48"/>
      <c r="CA49" s="75"/>
      <c r="CB49" s="48"/>
      <c r="CC49" s="48"/>
      <c r="CD49" s="75"/>
      <c r="CE49" s="48"/>
      <c r="CF49" s="48"/>
      <c r="CG49" s="75"/>
      <c r="CH49" s="48"/>
      <c r="CI49" s="48"/>
      <c r="CJ49" s="75"/>
      <c r="CK49" s="48"/>
      <c r="CL49" s="48"/>
      <c r="CM49" s="48"/>
      <c r="CN49" s="48"/>
      <c r="CO49" s="48"/>
      <c r="CP49" s="52"/>
      <c r="CQ49" s="52"/>
      <c r="CR49" s="48"/>
      <c r="CS49" s="75"/>
      <c r="CT49" s="52"/>
      <c r="CU49" s="48"/>
      <c r="CV49" s="75"/>
      <c r="CW49" s="52"/>
      <c r="CX49" s="48"/>
      <c r="CY49" s="75"/>
      <c r="CZ49" s="52">
        <v>5847</v>
      </c>
      <c r="DA49" s="48"/>
      <c r="DB49" s="48">
        <f t="shared" si="264"/>
        <v>0</v>
      </c>
      <c r="DC49" s="52"/>
      <c r="DD49" s="48"/>
      <c r="DE49" s="52"/>
      <c r="DF49" s="52"/>
      <c r="DG49" s="48"/>
      <c r="DH49" s="52"/>
      <c r="DI49" s="48"/>
      <c r="DJ49" s="48"/>
      <c r="DK49" s="75"/>
      <c r="DL49" s="48"/>
      <c r="DM49" s="48"/>
      <c r="DN49" s="75"/>
      <c r="DO49" s="52"/>
      <c r="DP49" s="48"/>
      <c r="DQ49" s="75"/>
      <c r="DR49" s="52"/>
      <c r="DS49" s="48"/>
      <c r="DT49" s="75"/>
      <c r="DU49" s="52"/>
      <c r="DV49" s="48"/>
      <c r="DW49" s="75"/>
      <c r="DX49" s="52"/>
      <c r="DY49" s="48"/>
      <c r="DZ49" s="75"/>
      <c r="EA49" s="48"/>
      <c r="EB49" s="48"/>
      <c r="EC49" s="75"/>
      <c r="ED49" s="48"/>
      <c r="EE49" s="48"/>
      <c r="EF49" s="75"/>
      <c r="EG49" s="48"/>
      <c r="EH49" s="48"/>
      <c r="EI49" s="75"/>
      <c r="EJ49" s="48"/>
      <c r="EK49" s="48"/>
      <c r="EL49" s="75"/>
      <c r="EM49" s="48"/>
      <c r="EN49" s="48"/>
      <c r="EO49" s="75"/>
      <c r="EP49" s="48"/>
      <c r="EQ49" s="48"/>
      <c r="ER49" s="75"/>
      <c r="ES49" s="48"/>
      <c r="ET49" s="48"/>
      <c r="EU49" s="75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52"/>
      <c r="GS49" s="48"/>
      <c r="GT49" s="75"/>
    </row>
    <row r="50" spans="1:202" s="19" customFormat="1" ht="31.5" x14ac:dyDescent="0.25">
      <c r="A50" s="25" t="s">
        <v>384</v>
      </c>
      <c r="B50" s="135">
        <f t="shared" si="125"/>
        <v>2114106.51284</v>
      </c>
      <c r="C50" s="135">
        <f t="shared" si="126"/>
        <v>424181.48290999996</v>
      </c>
      <c r="D50" s="54">
        <f t="shared" ref="D50" si="265">C50/B50*100</f>
        <v>20.064338307163755</v>
      </c>
      <c r="E50" s="55"/>
      <c r="F50" s="55"/>
      <c r="G50" s="54"/>
      <c r="H50" s="55">
        <f t="shared" ref="H50:BF50" si="266">H51+H52+H53+H54</f>
        <v>0</v>
      </c>
      <c r="I50" s="55">
        <f t="shared" si="266"/>
        <v>0</v>
      </c>
      <c r="J50" s="54"/>
      <c r="K50" s="55">
        <f t="shared" ref="K50:M50" si="267">K51+K52+K53+K54</f>
        <v>0</v>
      </c>
      <c r="L50" s="55">
        <f t="shared" si="267"/>
        <v>0</v>
      </c>
      <c r="M50" s="55">
        <f t="shared" si="267"/>
        <v>0</v>
      </c>
      <c r="N50" s="55">
        <f t="shared" ref="N50:P50" si="268">N51+N52+N53+N54</f>
        <v>0</v>
      </c>
      <c r="O50" s="55">
        <f t="shared" si="268"/>
        <v>0</v>
      </c>
      <c r="P50" s="55">
        <f t="shared" si="268"/>
        <v>0</v>
      </c>
      <c r="Q50" s="55">
        <f t="shared" ref="Q50:S50" si="269">Q51+Q52+Q53+Q54</f>
        <v>0</v>
      </c>
      <c r="R50" s="55">
        <f t="shared" si="269"/>
        <v>0</v>
      </c>
      <c r="S50" s="55">
        <f t="shared" si="269"/>
        <v>0</v>
      </c>
      <c r="T50" s="55">
        <f t="shared" ref="T50:V50" si="270">T51+T52+T53+T54</f>
        <v>0</v>
      </c>
      <c r="U50" s="55">
        <f t="shared" si="270"/>
        <v>0</v>
      </c>
      <c r="V50" s="55">
        <f t="shared" si="270"/>
        <v>0</v>
      </c>
      <c r="W50" s="55">
        <f t="shared" si="266"/>
        <v>4965.7860000000001</v>
      </c>
      <c r="X50" s="55">
        <f t="shared" si="266"/>
        <v>4591.6028299999998</v>
      </c>
      <c r="Y50" s="55">
        <f>X50/W50*100</f>
        <v>92.464774559354751</v>
      </c>
      <c r="Z50" s="55">
        <f t="shared" si="266"/>
        <v>0</v>
      </c>
      <c r="AA50" s="55">
        <f t="shared" si="266"/>
        <v>0</v>
      </c>
      <c r="AB50" s="55">
        <f t="shared" si="266"/>
        <v>0</v>
      </c>
      <c r="AC50" s="55">
        <f t="shared" si="266"/>
        <v>2678.6517000000003</v>
      </c>
      <c r="AD50" s="55">
        <f t="shared" si="266"/>
        <v>2678.6517000000003</v>
      </c>
      <c r="AE50" s="54">
        <f t="shared" ref="AE50" si="271">AD50/AC50*100</f>
        <v>100</v>
      </c>
      <c r="AF50" s="55"/>
      <c r="AG50" s="55"/>
      <c r="AH50" s="54"/>
      <c r="AI50" s="55">
        <f t="shared" si="266"/>
        <v>0</v>
      </c>
      <c r="AJ50" s="55">
        <f t="shared" si="266"/>
        <v>0</v>
      </c>
      <c r="AK50" s="55">
        <f t="shared" si="266"/>
        <v>0</v>
      </c>
      <c r="AL50" s="55">
        <f t="shared" si="266"/>
        <v>51.020410000000005</v>
      </c>
      <c r="AM50" s="55">
        <f t="shared" si="266"/>
        <v>51.020410000000005</v>
      </c>
      <c r="AN50" s="54">
        <f t="shared" ref="AN50:AN56" si="272">AM50/AL50*100</f>
        <v>100</v>
      </c>
      <c r="AO50" s="55">
        <f t="shared" ref="AO50:AP50" si="273">AO51+AO52+AO53+AO54</f>
        <v>864.41003000000001</v>
      </c>
      <c r="AP50" s="55">
        <f t="shared" si="273"/>
        <v>864.41003000000001</v>
      </c>
      <c r="AQ50" s="54">
        <f t="shared" ref="AQ50:AQ51" si="274">AP50/AO50*100</f>
        <v>100</v>
      </c>
      <c r="AR50" s="55"/>
      <c r="AS50" s="55"/>
      <c r="AT50" s="54"/>
      <c r="AU50" s="55">
        <f t="shared" si="266"/>
        <v>5775</v>
      </c>
      <c r="AV50" s="55">
        <f t="shared" si="266"/>
        <v>2887.5</v>
      </c>
      <c r="AW50" s="55">
        <f t="shared" si="266"/>
        <v>50</v>
      </c>
      <c r="AX50" s="55">
        <f t="shared" si="266"/>
        <v>5512.5</v>
      </c>
      <c r="AY50" s="55">
        <f t="shared" si="266"/>
        <v>0</v>
      </c>
      <c r="AZ50" s="54"/>
      <c r="BA50" s="55">
        <f t="shared" si="266"/>
        <v>50000</v>
      </c>
      <c r="BB50" s="55">
        <f t="shared" si="266"/>
        <v>12065.785739999999</v>
      </c>
      <c r="BC50" s="54">
        <f t="shared" ref="BC50" si="275">BB50/BA50*100</f>
        <v>24.131571479999998</v>
      </c>
      <c r="BD50" s="55">
        <f t="shared" si="266"/>
        <v>118191.4</v>
      </c>
      <c r="BE50" s="55">
        <f t="shared" si="266"/>
        <v>44314.165990000001</v>
      </c>
      <c r="BF50" s="55">
        <f t="shared" si="266"/>
        <v>37.493562128885863</v>
      </c>
      <c r="BG50" s="55">
        <f t="shared" ref="BG50:CO50" si="276">BG51+BG52+BG53+BG54</f>
        <v>30000</v>
      </c>
      <c r="BH50" s="55">
        <f t="shared" si="276"/>
        <v>25389.375359999998</v>
      </c>
      <c r="BI50" s="55">
        <f>BH50/BG50*100</f>
        <v>84.631251199999994</v>
      </c>
      <c r="BJ50" s="55">
        <f t="shared" ref="BJ50:BK50" si="277">BJ51+BJ52+BJ53+BJ54</f>
        <v>92123.595509999999</v>
      </c>
      <c r="BK50" s="55">
        <f t="shared" si="277"/>
        <v>27582.439059999997</v>
      </c>
      <c r="BL50" s="54">
        <f t="shared" ref="BL50" si="278">BK50/BJ50*100</f>
        <v>29.940688818431894</v>
      </c>
      <c r="BM50" s="55">
        <f t="shared" si="276"/>
        <v>6691.5</v>
      </c>
      <c r="BN50" s="55">
        <f t="shared" si="276"/>
        <v>3158.4988499999999</v>
      </c>
      <c r="BO50" s="55">
        <f t="shared" si="141"/>
        <v>47.201656579242325</v>
      </c>
      <c r="BP50" s="55">
        <f t="shared" ref="BP50:BQ50" si="279">BP51+BP52+BP53+BP54</f>
        <v>1120</v>
      </c>
      <c r="BQ50" s="55">
        <f t="shared" si="279"/>
        <v>0</v>
      </c>
      <c r="BR50" s="55">
        <f t="shared" ref="BR50:BR51" si="280">BQ50/BP50*100</f>
        <v>0</v>
      </c>
      <c r="BS50" s="55">
        <f t="shared" si="276"/>
        <v>0</v>
      </c>
      <c r="BT50" s="55">
        <f t="shared" si="276"/>
        <v>0</v>
      </c>
      <c r="BU50" s="54"/>
      <c r="BV50" s="55">
        <f t="shared" si="276"/>
        <v>0</v>
      </c>
      <c r="BW50" s="55">
        <f t="shared" si="276"/>
        <v>0</v>
      </c>
      <c r="BX50" s="55">
        <f t="shared" si="276"/>
        <v>0</v>
      </c>
      <c r="BY50" s="55">
        <f t="shared" si="276"/>
        <v>0</v>
      </c>
      <c r="BZ50" s="55">
        <f t="shared" si="276"/>
        <v>0</v>
      </c>
      <c r="CA50" s="55">
        <f t="shared" si="276"/>
        <v>0</v>
      </c>
      <c r="CB50" s="55">
        <f t="shared" ref="CB50:CD50" si="281">CB51+CB52+CB53+CB54</f>
        <v>0</v>
      </c>
      <c r="CC50" s="55">
        <f t="shared" si="281"/>
        <v>0</v>
      </c>
      <c r="CD50" s="55">
        <f t="shared" si="281"/>
        <v>0</v>
      </c>
      <c r="CE50" s="55">
        <f t="shared" si="276"/>
        <v>0</v>
      </c>
      <c r="CF50" s="55">
        <f t="shared" si="276"/>
        <v>0</v>
      </c>
      <c r="CG50" s="55"/>
      <c r="CH50" s="55">
        <f t="shared" si="276"/>
        <v>36621.020409999997</v>
      </c>
      <c r="CI50" s="55">
        <f t="shared" si="276"/>
        <v>10983.968419999999</v>
      </c>
      <c r="CJ50" s="54">
        <f t="shared" ref="CJ50" si="282">CI50/CH50*100</f>
        <v>29.993616499557284</v>
      </c>
      <c r="CK50" s="55">
        <f t="shared" si="276"/>
        <v>1000</v>
      </c>
      <c r="CL50" s="55">
        <f t="shared" si="276"/>
        <v>0</v>
      </c>
      <c r="CM50" s="55">
        <f t="shared" si="276"/>
        <v>0</v>
      </c>
      <c r="CN50" s="55">
        <f t="shared" si="276"/>
        <v>704.7</v>
      </c>
      <c r="CO50" s="55">
        <f t="shared" si="276"/>
        <v>0</v>
      </c>
      <c r="CP50" s="55">
        <f t="shared" ref="CP50:CP56" si="283">CO50/CN50*100</f>
        <v>0</v>
      </c>
      <c r="CQ50" s="55">
        <f t="shared" ref="CQ50:DA50" si="284">CQ51+CQ52+CQ53+CQ54</f>
        <v>0</v>
      </c>
      <c r="CR50" s="55">
        <f t="shared" si="284"/>
        <v>0</v>
      </c>
      <c r="CS50" s="55">
        <f t="shared" si="284"/>
        <v>0</v>
      </c>
      <c r="CT50" s="55">
        <f t="shared" ref="CT50:CV50" si="285">CT51+CT52+CT53+CT54</f>
        <v>0</v>
      </c>
      <c r="CU50" s="55">
        <f t="shared" si="285"/>
        <v>0</v>
      </c>
      <c r="CV50" s="55">
        <f t="shared" si="285"/>
        <v>0</v>
      </c>
      <c r="CW50" s="55">
        <f t="shared" si="284"/>
        <v>94038.1</v>
      </c>
      <c r="CX50" s="55">
        <f t="shared" si="284"/>
        <v>43035.206439999994</v>
      </c>
      <c r="CY50" s="55">
        <f t="shared" si="147"/>
        <v>45.763585653049127</v>
      </c>
      <c r="CZ50" s="55">
        <f t="shared" si="284"/>
        <v>54804</v>
      </c>
      <c r="DA50" s="55">
        <f t="shared" si="284"/>
        <v>0</v>
      </c>
      <c r="DB50" s="54">
        <f t="shared" si="264"/>
        <v>0</v>
      </c>
      <c r="DC50" s="55">
        <f t="shared" ref="DC50:DD50" si="286">DC51+DC52+DC53+DC54</f>
        <v>8210.2999999999993</v>
      </c>
      <c r="DD50" s="55">
        <f t="shared" si="286"/>
        <v>3546.0620400000003</v>
      </c>
      <c r="DE50" s="55">
        <f t="shared" ref="DE50:DE51" si="287">DD50/DC50*100</f>
        <v>43.190407658672648</v>
      </c>
      <c r="DF50" s="55">
        <f t="shared" ref="DF50:DG50" si="288">DF51+DF52+DF53+DF54</f>
        <v>1440.1</v>
      </c>
      <c r="DG50" s="55">
        <f t="shared" si="288"/>
        <v>0</v>
      </c>
      <c r="DH50" s="55">
        <f t="shared" ref="DH50:DH51" si="289">DG50/DF50*100</f>
        <v>0</v>
      </c>
      <c r="DI50" s="55">
        <f t="shared" ref="DI50:DN50" si="290">DI51+DI52+DI53+DI54</f>
        <v>10000</v>
      </c>
      <c r="DJ50" s="55">
        <f t="shared" si="290"/>
        <v>3000</v>
      </c>
      <c r="DK50" s="55">
        <f t="shared" si="290"/>
        <v>30</v>
      </c>
      <c r="DL50" s="55">
        <f t="shared" si="290"/>
        <v>10500</v>
      </c>
      <c r="DM50" s="55">
        <f t="shared" si="290"/>
        <v>3150</v>
      </c>
      <c r="DN50" s="55">
        <f t="shared" si="290"/>
        <v>30</v>
      </c>
      <c r="DO50" s="55">
        <f t="shared" ref="DO50:DP50" si="291">DO51+DO52+DO53+DO54</f>
        <v>12596.4</v>
      </c>
      <c r="DP50" s="55">
        <f t="shared" si="291"/>
        <v>5060</v>
      </c>
      <c r="DQ50" s="55">
        <f>DP50/DO50*100</f>
        <v>40.170207360833253</v>
      </c>
      <c r="DR50" s="55">
        <f t="shared" ref="DR50:DS50" si="292">DR51+DR52+DR53+DR54</f>
        <v>9535.1</v>
      </c>
      <c r="DS50" s="55">
        <f t="shared" si="292"/>
        <v>4767.55</v>
      </c>
      <c r="DT50" s="55">
        <f>DS50/DR50*100</f>
        <v>50</v>
      </c>
      <c r="DU50" s="55">
        <f t="shared" ref="DU50:DW50" si="293">DU51+DU52+DU53+DU54</f>
        <v>0</v>
      </c>
      <c r="DV50" s="55">
        <f t="shared" si="293"/>
        <v>0</v>
      </c>
      <c r="DW50" s="55">
        <f t="shared" si="293"/>
        <v>0</v>
      </c>
      <c r="DX50" s="55">
        <f t="shared" ref="DX50:EB50" si="294">DX51+DX52+DX53+DX54</f>
        <v>0</v>
      </c>
      <c r="DY50" s="55">
        <f t="shared" si="294"/>
        <v>0</v>
      </c>
      <c r="DZ50" s="55">
        <f t="shared" si="294"/>
        <v>0</v>
      </c>
      <c r="EA50" s="55"/>
      <c r="EB50" s="55">
        <f t="shared" si="294"/>
        <v>0</v>
      </c>
      <c r="EC50" s="55"/>
      <c r="ED50" s="55"/>
      <c r="EE50" s="55">
        <f t="shared" ref="EE50" si="295">EE51+EE52+EE53+EE54</f>
        <v>0</v>
      </c>
      <c r="EF50" s="55"/>
      <c r="EG50" s="55">
        <f t="shared" ref="EG50:EL50" si="296">EG51+EG52+EG53+EG54</f>
        <v>0</v>
      </c>
      <c r="EH50" s="55">
        <f t="shared" si="296"/>
        <v>0</v>
      </c>
      <c r="EI50" s="55">
        <f t="shared" si="296"/>
        <v>0</v>
      </c>
      <c r="EJ50" s="55">
        <f t="shared" si="296"/>
        <v>0</v>
      </c>
      <c r="EK50" s="55">
        <f t="shared" si="296"/>
        <v>0</v>
      </c>
      <c r="EL50" s="55">
        <f t="shared" si="296"/>
        <v>0</v>
      </c>
      <c r="EM50" s="55">
        <f t="shared" ref="EM50:EO50" si="297">EM51+EM52+EM53+EM54</f>
        <v>0</v>
      </c>
      <c r="EN50" s="55">
        <f t="shared" si="297"/>
        <v>0</v>
      </c>
      <c r="EO50" s="55">
        <f t="shared" si="297"/>
        <v>0</v>
      </c>
      <c r="EP50" s="55">
        <f t="shared" ref="EP50:EQ50" si="298">EP51+EP52+EP53+EP54</f>
        <v>1095562.1105199999</v>
      </c>
      <c r="EQ50" s="55">
        <f t="shared" si="298"/>
        <v>139935.72764</v>
      </c>
      <c r="ER50" s="54">
        <f t="shared" ref="ER50" si="299">EQ50/EP50*100</f>
        <v>12.772961596269571</v>
      </c>
      <c r="ES50" s="55">
        <f t="shared" ref="ES50:ET50" si="300">ES51+ES52+ES53+ES54</f>
        <v>353265.91826000001</v>
      </c>
      <c r="ET50" s="55">
        <f t="shared" si="300"/>
        <v>76850.83726</v>
      </c>
      <c r="EU50" s="54">
        <f t="shared" ref="EU50" si="301">ET50/ES50*100</f>
        <v>21.754387640485202</v>
      </c>
      <c r="EV50" s="55">
        <f t="shared" ref="EV50:EW50" si="302">EV51+EV52+EV53+EV54</f>
        <v>100000</v>
      </c>
      <c r="EW50" s="55">
        <f t="shared" si="302"/>
        <v>8424.192140000001</v>
      </c>
      <c r="EX50" s="54">
        <f t="shared" ref="EX50" si="303">EW50/EV50*100</f>
        <v>8.4241921400000024</v>
      </c>
      <c r="EY50" s="55"/>
      <c r="EZ50" s="55"/>
      <c r="FA50" s="54"/>
      <c r="FB50" s="55">
        <f t="shared" ref="FB50:FC50" si="304">FB51+FB52+FB53+FB54</f>
        <v>0</v>
      </c>
      <c r="FC50" s="55">
        <f t="shared" si="304"/>
        <v>0</v>
      </c>
      <c r="FD50" s="54"/>
      <c r="FE50" s="55">
        <f t="shared" ref="FE50:FF50" si="305">FE51+FE52+FE53+FE54</f>
        <v>0</v>
      </c>
      <c r="FF50" s="55">
        <f t="shared" si="305"/>
        <v>0</v>
      </c>
      <c r="FG50" s="54"/>
      <c r="FH50" s="55">
        <f t="shared" ref="FH50:FI50" si="306">FH51+FH52+FH53+FH54</f>
        <v>4500</v>
      </c>
      <c r="FI50" s="55">
        <f t="shared" si="306"/>
        <v>1350</v>
      </c>
      <c r="FJ50" s="54">
        <f t="shared" ref="FJ50" si="307">FI50/FH50*100</f>
        <v>30</v>
      </c>
      <c r="FK50" s="55">
        <f t="shared" ref="FK50:FL50" si="308">FK51+FK52+FK53+FK54</f>
        <v>3266.2</v>
      </c>
      <c r="FL50" s="55">
        <f t="shared" si="308"/>
        <v>483.78899999999999</v>
      </c>
      <c r="FM50" s="54">
        <f t="shared" ref="FM50" si="309">FL50/FK50*100</f>
        <v>14.811983344559426</v>
      </c>
      <c r="FN50" s="55">
        <f t="shared" ref="FN50:FO50" si="310">FN51+FN52+FN53+FN54</f>
        <v>88.7</v>
      </c>
      <c r="FO50" s="55">
        <f t="shared" si="310"/>
        <v>10.7</v>
      </c>
      <c r="FP50" s="54">
        <f t="shared" ref="FP50" si="311">FO50/FN50*100</f>
        <v>12.06313416009019</v>
      </c>
      <c r="FQ50" s="55">
        <f t="shared" ref="FQ50:FR50" si="312">FQ51+FQ52+FQ53+FQ54</f>
        <v>0</v>
      </c>
      <c r="FR50" s="55">
        <f t="shared" si="312"/>
        <v>0</v>
      </c>
      <c r="FS50" s="54"/>
      <c r="FT50" s="55"/>
      <c r="FU50" s="55"/>
      <c r="FV50" s="54"/>
      <c r="FW50" s="55"/>
      <c r="FX50" s="55"/>
      <c r="FY50" s="54"/>
      <c r="FZ50" s="55"/>
      <c r="GA50" s="55"/>
      <c r="GB50" s="54"/>
      <c r="GC50" s="55"/>
      <c r="GD50" s="55"/>
      <c r="GE50" s="54"/>
      <c r="GF50" s="55"/>
      <c r="GG50" s="55"/>
      <c r="GH50" s="54"/>
      <c r="GI50" s="55"/>
      <c r="GJ50" s="55"/>
      <c r="GK50" s="54"/>
      <c r="GL50" s="55"/>
      <c r="GM50" s="55"/>
      <c r="GN50" s="54"/>
      <c r="GO50" s="55">
        <f t="shared" ref="GO50:GP50" si="313">GO51+GO52+GO53+GO54</f>
        <v>0</v>
      </c>
      <c r="GP50" s="55">
        <f t="shared" si="313"/>
        <v>0</v>
      </c>
      <c r="GQ50" s="54"/>
      <c r="GR50" s="55">
        <f t="shared" ref="GR50:GT50" si="314">GR51+GR52+GR53+GR54</f>
        <v>0</v>
      </c>
      <c r="GS50" s="55">
        <f t="shared" si="314"/>
        <v>0</v>
      </c>
      <c r="GT50" s="55">
        <f t="shared" si="314"/>
        <v>0</v>
      </c>
    </row>
    <row r="51" spans="1:202" s="18" customFormat="1" ht="21.75" customHeight="1" x14ac:dyDescent="0.25">
      <c r="A51" s="30" t="s">
        <v>215</v>
      </c>
      <c r="B51" s="136">
        <f t="shared" si="125"/>
        <v>322538.71644000005</v>
      </c>
      <c r="C51" s="136">
        <f t="shared" si="126"/>
        <v>145659.88094999999</v>
      </c>
      <c r="D51" s="48">
        <f t="shared" si="216"/>
        <v>45.160433004047199</v>
      </c>
      <c r="E51" s="48"/>
      <c r="F51" s="48"/>
      <c r="G51" s="48"/>
      <c r="H51" s="52"/>
      <c r="I51" s="52"/>
      <c r="J51" s="48"/>
      <c r="K51" s="52"/>
      <c r="L51" s="52"/>
      <c r="M51" s="48"/>
      <c r="N51" s="52"/>
      <c r="O51" s="52"/>
      <c r="P51" s="48"/>
      <c r="Q51" s="52"/>
      <c r="R51" s="52"/>
      <c r="S51" s="48"/>
      <c r="T51" s="52"/>
      <c r="U51" s="52"/>
      <c r="V51" s="48"/>
      <c r="W51" s="48">
        <v>4965.7860000000001</v>
      </c>
      <c r="X51" s="48">
        <v>4591.6028299999998</v>
      </c>
      <c r="Y51" s="52">
        <f>X51/W51*100</f>
        <v>92.464774559354751</v>
      </c>
      <c r="Z51" s="52"/>
      <c r="AA51" s="48"/>
      <c r="AB51" s="52"/>
      <c r="AC51" s="52">
        <v>0</v>
      </c>
      <c r="AD51" s="52">
        <v>0</v>
      </c>
      <c r="AE51" s="48"/>
      <c r="AF51" s="52"/>
      <c r="AG51" s="52"/>
      <c r="AH51" s="48"/>
      <c r="AI51" s="52"/>
      <c r="AJ51" s="52"/>
      <c r="AK51" s="48"/>
      <c r="AL51" s="48">
        <v>51.020410000000005</v>
      </c>
      <c r="AM51" s="52">
        <v>51.020410000000005</v>
      </c>
      <c r="AN51" s="48">
        <f t="shared" si="272"/>
        <v>100</v>
      </c>
      <c r="AO51" s="48">
        <v>864.41003000000001</v>
      </c>
      <c r="AP51" s="48">
        <v>864.41003000000001</v>
      </c>
      <c r="AQ51" s="48">
        <f t="shared" si="274"/>
        <v>100</v>
      </c>
      <c r="AR51" s="48"/>
      <c r="AS51" s="48"/>
      <c r="AT51" s="48"/>
      <c r="AU51" s="52">
        <v>5775</v>
      </c>
      <c r="AV51" s="52">
        <v>2887.5</v>
      </c>
      <c r="AW51" s="48">
        <f>AV51/AU51*100</f>
        <v>50</v>
      </c>
      <c r="AX51" s="48"/>
      <c r="AY51" s="48"/>
      <c r="AZ51" s="48"/>
      <c r="BA51" s="52">
        <v>0</v>
      </c>
      <c r="BB51" s="52"/>
      <c r="BC51" s="48"/>
      <c r="BD51" s="52">
        <v>118191.4</v>
      </c>
      <c r="BE51" s="48">
        <v>44314.165990000001</v>
      </c>
      <c r="BF51" s="52">
        <f t="shared" si="138"/>
        <v>37.493562128885863</v>
      </c>
      <c r="BG51" s="52">
        <v>30000</v>
      </c>
      <c r="BH51" s="52">
        <v>25389.375359999998</v>
      </c>
      <c r="BI51" s="52">
        <f>BH51/BG51*100</f>
        <v>84.631251199999994</v>
      </c>
      <c r="BJ51" s="52"/>
      <c r="BK51" s="52"/>
      <c r="BL51" s="48"/>
      <c r="BM51" s="52">
        <v>6691.5</v>
      </c>
      <c r="BN51" s="52">
        <v>3158.4988499999999</v>
      </c>
      <c r="BO51" s="52">
        <f t="shared" si="141"/>
        <v>47.201656579242325</v>
      </c>
      <c r="BP51" s="52">
        <v>1120</v>
      </c>
      <c r="BQ51" s="52"/>
      <c r="BR51" s="52">
        <f t="shared" si="280"/>
        <v>0</v>
      </c>
      <c r="BS51" s="52"/>
      <c r="BT51" s="74"/>
      <c r="BU51" s="48"/>
      <c r="BV51" s="52"/>
      <c r="BW51" s="74"/>
      <c r="BX51" s="74"/>
      <c r="BY51" s="52"/>
      <c r="BZ51" s="74"/>
      <c r="CA51" s="74"/>
      <c r="CB51" s="52"/>
      <c r="CC51" s="74"/>
      <c r="CD51" s="74"/>
      <c r="CE51" s="52"/>
      <c r="CF51" s="74"/>
      <c r="CG51" s="74"/>
      <c r="CH51" s="52"/>
      <c r="CI51" s="74"/>
      <c r="CJ51" s="48"/>
      <c r="CK51" s="52"/>
      <c r="CL51" s="74"/>
      <c r="CM51" s="74"/>
      <c r="CN51" s="52">
        <v>704.7</v>
      </c>
      <c r="CO51" s="52"/>
      <c r="CP51" s="52">
        <f t="shared" si="283"/>
        <v>0</v>
      </c>
      <c r="CQ51" s="52"/>
      <c r="CR51" s="74"/>
      <c r="CS51" s="52"/>
      <c r="CT51" s="52"/>
      <c r="CU51" s="74"/>
      <c r="CV51" s="52"/>
      <c r="CW51" s="52">
        <v>94038.1</v>
      </c>
      <c r="CX51" s="52">
        <v>43035.206439999994</v>
      </c>
      <c r="CY51" s="52">
        <f t="shared" si="147"/>
        <v>45.763585653049127</v>
      </c>
      <c r="CZ51" s="52"/>
      <c r="DA51" s="74"/>
      <c r="DB51" s="48"/>
      <c r="DC51" s="52">
        <v>8210.2999999999993</v>
      </c>
      <c r="DD51" s="52">
        <v>3546.0620400000003</v>
      </c>
      <c r="DE51" s="52">
        <f t="shared" si="287"/>
        <v>43.190407658672648</v>
      </c>
      <c r="DF51" s="52">
        <v>1440.1</v>
      </c>
      <c r="DG51" s="52"/>
      <c r="DH51" s="52">
        <f t="shared" si="289"/>
        <v>0</v>
      </c>
      <c r="DI51" s="52">
        <v>10000</v>
      </c>
      <c r="DJ51" s="52">
        <v>3000</v>
      </c>
      <c r="DK51" s="52">
        <f t="shared" ref="DK51" si="315">DJ51/DI51*100</f>
        <v>30</v>
      </c>
      <c r="DL51" s="52">
        <v>10500</v>
      </c>
      <c r="DM51" s="52">
        <v>3150</v>
      </c>
      <c r="DN51" s="52">
        <f t="shared" ref="DN51" si="316">DM51/DL51*100</f>
        <v>30</v>
      </c>
      <c r="DO51" s="52">
        <v>12596.4</v>
      </c>
      <c r="DP51" s="52">
        <v>5060</v>
      </c>
      <c r="DQ51" s="52">
        <f>DP51/DO51*100</f>
        <v>40.170207360833253</v>
      </c>
      <c r="DR51" s="52">
        <v>9535.1</v>
      </c>
      <c r="DS51" s="52">
        <v>4767.55</v>
      </c>
      <c r="DT51" s="52">
        <f>DS51/DR51*100</f>
        <v>50</v>
      </c>
      <c r="DU51" s="52"/>
      <c r="DV51" s="74"/>
      <c r="DW51" s="74"/>
      <c r="DX51" s="52"/>
      <c r="DY51" s="74"/>
      <c r="DZ51" s="74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48"/>
      <c r="ES51" s="52"/>
      <c r="ET51" s="52"/>
      <c r="EU51" s="48"/>
      <c r="EV51" s="52">
        <v>0</v>
      </c>
      <c r="EW51" s="52">
        <v>0</v>
      </c>
      <c r="EX51" s="48"/>
      <c r="EY51" s="52"/>
      <c r="EZ51" s="52"/>
      <c r="FA51" s="48"/>
      <c r="FB51" s="52"/>
      <c r="FC51" s="52"/>
      <c r="FD51" s="48"/>
      <c r="FE51" s="52"/>
      <c r="FF51" s="52"/>
      <c r="FG51" s="48"/>
      <c r="FH51" s="52">
        <v>4500</v>
      </c>
      <c r="FI51" s="52">
        <v>1350</v>
      </c>
      <c r="FJ51" s="48">
        <f>FI51/FH51*100</f>
        <v>30</v>
      </c>
      <c r="FK51" s="52">
        <v>3266.2</v>
      </c>
      <c r="FL51" s="52">
        <v>483.78899999999999</v>
      </c>
      <c r="FM51" s="48">
        <f>FL51/FK51*100</f>
        <v>14.811983344559426</v>
      </c>
      <c r="FN51" s="52">
        <v>88.7</v>
      </c>
      <c r="FO51" s="52">
        <v>10.7</v>
      </c>
      <c r="FP51" s="48">
        <f>FO51/FN51*100</f>
        <v>12.06313416009019</v>
      </c>
      <c r="FQ51" s="52"/>
      <c r="FR51" s="52"/>
      <c r="FS51" s="48"/>
      <c r="FT51" s="52"/>
      <c r="FU51" s="52"/>
      <c r="FV51" s="48"/>
      <c r="FW51" s="52"/>
      <c r="FX51" s="52"/>
      <c r="FY51" s="48"/>
      <c r="FZ51" s="52"/>
      <c r="GA51" s="52"/>
      <c r="GB51" s="48"/>
      <c r="GC51" s="52"/>
      <c r="GD51" s="52"/>
      <c r="GE51" s="48"/>
      <c r="GF51" s="52"/>
      <c r="GG51" s="52"/>
      <c r="GH51" s="48"/>
      <c r="GI51" s="52"/>
      <c r="GJ51" s="52"/>
      <c r="GK51" s="48"/>
      <c r="GL51" s="52"/>
      <c r="GM51" s="52"/>
      <c r="GN51" s="48"/>
      <c r="GO51" s="52"/>
      <c r="GP51" s="52"/>
      <c r="GQ51" s="48"/>
      <c r="GR51" s="52"/>
      <c r="GS51" s="74"/>
      <c r="GT51" s="74"/>
    </row>
    <row r="52" spans="1:202" s="18" customFormat="1" ht="15.75" x14ac:dyDescent="0.25">
      <c r="A52" s="26" t="s">
        <v>383</v>
      </c>
      <c r="B52" s="136">
        <f t="shared" si="125"/>
        <v>1696630.2759899998</v>
      </c>
      <c r="C52" s="136">
        <f t="shared" si="126"/>
        <v>267537.63354000001</v>
      </c>
      <c r="D52" s="48">
        <f>C52/B52*100</f>
        <v>15.768764552070088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52"/>
      <c r="Z52" s="48"/>
      <c r="AA52" s="48"/>
      <c r="AB52" s="48"/>
      <c r="AC52" s="52">
        <v>2678.6517000000003</v>
      </c>
      <c r="AD52" s="52">
        <v>2678.6517000000003</v>
      </c>
      <c r="AE52" s="48">
        <f>AD52/AC52*100</f>
        <v>100</v>
      </c>
      <c r="AF52" s="52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>
        <v>3000</v>
      </c>
      <c r="AY52" s="48"/>
      <c r="AZ52" s="48"/>
      <c r="BA52" s="48">
        <v>50000</v>
      </c>
      <c r="BB52" s="48">
        <v>12065.785739999999</v>
      </c>
      <c r="BC52" s="48">
        <f>BB52/BA52*100</f>
        <v>24.131571479999998</v>
      </c>
      <c r="BD52" s="116"/>
      <c r="BE52" s="116"/>
      <c r="BF52" s="116"/>
      <c r="BG52" s="48"/>
      <c r="BH52" s="48"/>
      <c r="BI52" s="75"/>
      <c r="BJ52" s="48">
        <v>92123.595509999999</v>
      </c>
      <c r="BK52" s="48">
        <v>27582.439059999997</v>
      </c>
      <c r="BL52" s="48">
        <f>BK52/BJ52*100</f>
        <v>29.940688818431894</v>
      </c>
      <c r="BM52" s="48"/>
      <c r="BN52" s="48"/>
      <c r="BO52" s="75"/>
      <c r="BP52" s="48"/>
      <c r="BQ52" s="48"/>
      <c r="BR52" s="75"/>
      <c r="BS52" s="48"/>
      <c r="BT52" s="48"/>
      <c r="BU52" s="48"/>
      <c r="BV52" s="48"/>
      <c r="BW52" s="48"/>
      <c r="BX52" s="75"/>
      <c r="BY52" s="48"/>
      <c r="BZ52" s="48"/>
      <c r="CA52" s="75"/>
      <c r="CB52" s="48"/>
      <c r="CC52" s="48"/>
      <c r="CD52" s="75"/>
      <c r="CE52" s="48"/>
      <c r="CF52" s="48"/>
      <c r="CG52" s="75"/>
      <c r="CH52" s="48"/>
      <c r="CI52" s="48"/>
      <c r="CJ52" s="48"/>
      <c r="CK52" s="48"/>
      <c r="CL52" s="48"/>
      <c r="CM52" s="48"/>
      <c r="CN52" s="48"/>
      <c r="CO52" s="48"/>
      <c r="CP52" s="52"/>
      <c r="CQ52" s="52"/>
      <c r="CR52" s="48"/>
      <c r="CS52" s="75"/>
      <c r="CT52" s="52"/>
      <c r="CU52" s="48"/>
      <c r="CV52" s="75"/>
      <c r="CW52" s="52"/>
      <c r="CX52" s="48"/>
      <c r="CY52" s="75"/>
      <c r="CZ52" s="52"/>
      <c r="DA52" s="48"/>
      <c r="DB52" s="48"/>
      <c r="DC52" s="52"/>
      <c r="DD52" s="48"/>
      <c r="DE52" s="75"/>
      <c r="DF52" s="52"/>
      <c r="DG52" s="48"/>
      <c r="DH52" s="75"/>
      <c r="DI52" s="48"/>
      <c r="DJ52" s="48"/>
      <c r="DK52" s="75"/>
      <c r="DL52" s="48"/>
      <c r="DM52" s="48"/>
      <c r="DN52" s="75"/>
      <c r="DO52" s="52"/>
      <c r="DP52" s="48"/>
      <c r="DQ52" s="75"/>
      <c r="DR52" s="52"/>
      <c r="DS52" s="48"/>
      <c r="DT52" s="75"/>
      <c r="DU52" s="52"/>
      <c r="DV52" s="48"/>
      <c r="DW52" s="75"/>
      <c r="DX52" s="52"/>
      <c r="DY52" s="48"/>
      <c r="DZ52" s="75"/>
      <c r="EA52" s="48"/>
      <c r="EB52" s="48"/>
      <c r="EC52" s="75"/>
      <c r="ED52" s="48"/>
      <c r="EE52" s="48"/>
      <c r="EF52" s="75"/>
      <c r="EG52" s="48"/>
      <c r="EH52" s="48"/>
      <c r="EI52" s="75"/>
      <c r="EJ52" s="48"/>
      <c r="EK52" s="48"/>
      <c r="EL52" s="75"/>
      <c r="EM52" s="48"/>
      <c r="EN52" s="48"/>
      <c r="EO52" s="75"/>
      <c r="EP52" s="48">
        <v>1095562.1105199999</v>
      </c>
      <c r="EQ52" s="48">
        <v>139935.72764</v>
      </c>
      <c r="ER52" s="48">
        <f>EQ52/EP52*100</f>
        <v>12.772961596269571</v>
      </c>
      <c r="ES52" s="48">
        <v>353265.91826000001</v>
      </c>
      <c r="ET52" s="48">
        <v>76850.83726</v>
      </c>
      <c r="EU52" s="48">
        <f>ET52/ES52*100</f>
        <v>21.754387640485202</v>
      </c>
      <c r="EV52" s="52">
        <v>100000</v>
      </c>
      <c r="EW52" s="52">
        <v>8424.192140000001</v>
      </c>
      <c r="EX52" s="48">
        <f>EW52/EV52*100</f>
        <v>8.4241921400000024</v>
      </c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52"/>
      <c r="GS52" s="48"/>
      <c r="GT52" s="75"/>
    </row>
    <row r="53" spans="1:202" s="18" customFormat="1" ht="15.75" x14ac:dyDescent="0.25">
      <c r="A53" s="26" t="s">
        <v>214</v>
      </c>
      <c r="B53" s="136">
        <f t="shared" si="125"/>
        <v>57282.020409999997</v>
      </c>
      <c r="C53" s="136">
        <f t="shared" si="126"/>
        <v>10983.968419999999</v>
      </c>
      <c r="D53" s="48">
        <f>C53/B53*100</f>
        <v>19.175246161677766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52"/>
      <c r="Z53" s="48"/>
      <c r="AA53" s="48"/>
      <c r="AB53" s="48"/>
      <c r="AC53" s="48"/>
      <c r="AD53" s="48"/>
      <c r="AE53" s="48"/>
      <c r="AF53" s="52"/>
      <c r="AG53" s="52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>
        <v>1500</v>
      </c>
      <c r="AY53" s="48"/>
      <c r="AZ53" s="48"/>
      <c r="BA53" s="48"/>
      <c r="BB53" s="48"/>
      <c r="BC53" s="48"/>
      <c r="BD53" s="116"/>
      <c r="BE53" s="116"/>
      <c r="BF53" s="116"/>
      <c r="BG53" s="52"/>
      <c r="BH53" s="52"/>
      <c r="BI53" s="52"/>
      <c r="BJ53" s="52"/>
      <c r="BK53" s="52"/>
      <c r="BL53" s="52"/>
      <c r="BM53" s="48"/>
      <c r="BN53" s="48"/>
      <c r="BO53" s="75"/>
      <c r="BP53" s="48"/>
      <c r="BQ53" s="48"/>
      <c r="BR53" s="75"/>
      <c r="BS53" s="48"/>
      <c r="BT53" s="48"/>
      <c r="BU53" s="48"/>
      <c r="BV53" s="48"/>
      <c r="BW53" s="48"/>
      <c r="BX53" s="75"/>
      <c r="BY53" s="48"/>
      <c r="BZ53" s="48"/>
      <c r="CA53" s="75"/>
      <c r="CB53" s="48"/>
      <c r="CC53" s="48"/>
      <c r="CD53" s="75"/>
      <c r="CE53" s="48"/>
      <c r="CF53" s="48"/>
      <c r="CG53" s="48"/>
      <c r="CH53" s="48">
        <v>36621.020409999997</v>
      </c>
      <c r="CI53" s="48">
        <v>10983.968419999999</v>
      </c>
      <c r="CJ53" s="48">
        <f>CI53/CH53*100</f>
        <v>29.993616499557284</v>
      </c>
      <c r="CK53" s="48"/>
      <c r="CL53" s="48"/>
      <c r="CM53" s="48"/>
      <c r="CN53" s="48"/>
      <c r="CO53" s="48"/>
      <c r="CP53" s="52"/>
      <c r="CQ53" s="52"/>
      <c r="CR53" s="48"/>
      <c r="CS53" s="75"/>
      <c r="CT53" s="52"/>
      <c r="CU53" s="48"/>
      <c r="CV53" s="75"/>
      <c r="CW53" s="52"/>
      <c r="CX53" s="48"/>
      <c r="CY53" s="75"/>
      <c r="CZ53" s="52">
        <v>19161</v>
      </c>
      <c r="DA53" s="48"/>
      <c r="DB53" s="48">
        <f t="shared" si="264"/>
        <v>0</v>
      </c>
      <c r="DC53" s="52"/>
      <c r="DD53" s="48"/>
      <c r="DE53" s="75"/>
      <c r="DF53" s="52"/>
      <c r="DG53" s="48"/>
      <c r="DH53" s="75"/>
      <c r="DI53" s="48"/>
      <c r="DJ53" s="48"/>
      <c r="DK53" s="75"/>
      <c r="DL53" s="48"/>
      <c r="DM53" s="48"/>
      <c r="DN53" s="75"/>
      <c r="DO53" s="52"/>
      <c r="DP53" s="48"/>
      <c r="DQ53" s="75"/>
      <c r="DR53" s="52"/>
      <c r="DS53" s="48"/>
      <c r="DT53" s="75"/>
      <c r="DU53" s="52"/>
      <c r="DV53" s="48"/>
      <c r="DW53" s="75"/>
      <c r="DX53" s="52"/>
      <c r="DY53" s="48"/>
      <c r="DZ53" s="75"/>
      <c r="EA53" s="48"/>
      <c r="EB53" s="48"/>
      <c r="EC53" s="75"/>
      <c r="ED53" s="48"/>
      <c r="EE53" s="48"/>
      <c r="EF53" s="75"/>
      <c r="EG53" s="48"/>
      <c r="EH53" s="48"/>
      <c r="EI53" s="75"/>
      <c r="EJ53" s="48"/>
      <c r="EK53" s="48"/>
      <c r="EL53" s="75"/>
      <c r="EM53" s="48"/>
      <c r="EN53" s="48"/>
      <c r="EO53" s="75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52"/>
      <c r="GS53" s="48"/>
      <c r="GT53" s="75"/>
    </row>
    <row r="54" spans="1:202" s="18" customFormat="1" ht="15.75" x14ac:dyDescent="0.25">
      <c r="A54" s="26" t="s">
        <v>382</v>
      </c>
      <c r="B54" s="136">
        <f t="shared" si="125"/>
        <v>37655.5</v>
      </c>
      <c r="C54" s="136">
        <f t="shared" si="126"/>
        <v>0</v>
      </c>
      <c r="D54" s="48">
        <f>C54/B54*100</f>
        <v>0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52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>
        <v>1012.5</v>
      </c>
      <c r="AY54" s="48"/>
      <c r="AZ54" s="48"/>
      <c r="BA54" s="48"/>
      <c r="BB54" s="48"/>
      <c r="BC54" s="48"/>
      <c r="BD54" s="116"/>
      <c r="BE54" s="116"/>
      <c r="BF54" s="116"/>
      <c r="BG54" s="48"/>
      <c r="BH54" s="48"/>
      <c r="BI54" s="75"/>
      <c r="BJ54" s="48"/>
      <c r="BK54" s="48"/>
      <c r="BL54" s="75"/>
      <c r="BM54" s="48"/>
      <c r="BN54" s="48"/>
      <c r="BO54" s="75"/>
      <c r="BP54" s="48"/>
      <c r="BQ54" s="48"/>
      <c r="BR54" s="75"/>
      <c r="BS54" s="48"/>
      <c r="BT54" s="48"/>
      <c r="BU54" s="75"/>
      <c r="BV54" s="48"/>
      <c r="BW54" s="48"/>
      <c r="BX54" s="75"/>
      <c r="BY54" s="48"/>
      <c r="BZ54" s="48"/>
      <c r="CA54" s="75"/>
      <c r="CB54" s="48"/>
      <c r="CC54" s="48"/>
      <c r="CD54" s="75"/>
      <c r="CE54" s="48"/>
      <c r="CF54" s="48"/>
      <c r="CG54" s="48"/>
      <c r="CH54" s="48"/>
      <c r="CI54" s="48"/>
      <c r="CJ54" s="75"/>
      <c r="CK54" s="48">
        <v>1000</v>
      </c>
      <c r="CL54" s="48"/>
      <c r="CM54" s="48"/>
      <c r="CN54" s="48"/>
      <c r="CO54" s="48"/>
      <c r="CP54" s="52"/>
      <c r="CQ54" s="52"/>
      <c r="CR54" s="48"/>
      <c r="CS54" s="75"/>
      <c r="CT54" s="52"/>
      <c r="CU54" s="48"/>
      <c r="CV54" s="75"/>
      <c r="CW54" s="52"/>
      <c r="CX54" s="48"/>
      <c r="CY54" s="75"/>
      <c r="CZ54" s="52">
        <v>35643</v>
      </c>
      <c r="DA54" s="48"/>
      <c r="DB54" s="48">
        <f t="shared" si="264"/>
        <v>0</v>
      </c>
      <c r="DC54" s="52"/>
      <c r="DD54" s="48"/>
      <c r="DE54" s="75"/>
      <c r="DF54" s="52"/>
      <c r="DG54" s="48"/>
      <c r="DH54" s="75"/>
      <c r="DI54" s="48"/>
      <c r="DJ54" s="48"/>
      <c r="DK54" s="75"/>
      <c r="DL54" s="48"/>
      <c r="DM54" s="48"/>
      <c r="DN54" s="75"/>
      <c r="DO54" s="52"/>
      <c r="DP54" s="48"/>
      <c r="DQ54" s="75"/>
      <c r="DR54" s="52"/>
      <c r="DS54" s="48"/>
      <c r="DT54" s="75"/>
      <c r="DU54" s="52"/>
      <c r="DV54" s="48"/>
      <c r="DW54" s="75"/>
      <c r="DX54" s="52"/>
      <c r="DY54" s="48"/>
      <c r="DZ54" s="75"/>
      <c r="EA54" s="48"/>
      <c r="EB54" s="48"/>
      <c r="EC54" s="75"/>
      <c r="ED54" s="48"/>
      <c r="EE54" s="48"/>
      <c r="EF54" s="75"/>
      <c r="EG54" s="48"/>
      <c r="EH54" s="48"/>
      <c r="EI54" s="75"/>
      <c r="EJ54" s="48"/>
      <c r="EK54" s="48"/>
      <c r="EL54" s="75"/>
      <c r="EM54" s="48"/>
      <c r="EN54" s="48"/>
      <c r="EO54" s="75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52"/>
      <c r="GS54" s="48"/>
      <c r="GT54" s="75"/>
    </row>
    <row r="55" spans="1:202" s="19" customFormat="1" ht="31.5" x14ac:dyDescent="0.25">
      <c r="A55" s="25" t="s">
        <v>225</v>
      </c>
      <c r="B55" s="135">
        <f t="shared" si="125"/>
        <v>980624.27091999992</v>
      </c>
      <c r="C55" s="135">
        <f t="shared" si="126"/>
        <v>376325.52541999996</v>
      </c>
      <c r="D55" s="54">
        <f t="shared" ref="D55" si="317">C55/B55*100</f>
        <v>38.376117803706791</v>
      </c>
      <c r="E55" s="55">
        <f t="shared" ref="E55:BF55" si="318">E56+E57+E58+E59+E60+E62+E63+E64+E65+E66+E67+E68+E69+E70+E71+E72</f>
        <v>1609.1</v>
      </c>
      <c r="F55" s="55">
        <f t="shared" si="318"/>
        <v>1609.1</v>
      </c>
      <c r="G55" s="54">
        <f t="shared" ref="G55:G56" si="319">F55/E55*100</f>
        <v>100</v>
      </c>
      <c r="H55" s="55">
        <f t="shared" si="318"/>
        <v>0</v>
      </c>
      <c r="I55" s="55">
        <f t="shared" si="318"/>
        <v>0</v>
      </c>
      <c r="J55" s="54"/>
      <c r="K55" s="55">
        <f t="shared" ref="K55:M55" si="320">K56+K57+K58+K59+K60+K62+K63+K64+K65+K66+K67+K68+K69+K70+K71+K72</f>
        <v>0</v>
      </c>
      <c r="L55" s="55">
        <f t="shared" si="320"/>
        <v>0</v>
      </c>
      <c r="M55" s="55">
        <f t="shared" si="320"/>
        <v>0</v>
      </c>
      <c r="N55" s="55">
        <f t="shared" ref="N55:P55" si="321">N56+N57+N58+N59+N60+N62+N63+N64+N65+N66+N67+N68+N69+N70+N71+N72</f>
        <v>0</v>
      </c>
      <c r="O55" s="55">
        <f t="shared" si="321"/>
        <v>0</v>
      </c>
      <c r="P55" s="55">
        <f t="shared" si="321"/>
        <v>0</v>
      </c>
      <c r="Q55" s="55">
        <f t="shared" ref="Q55:S55" si="322">Q56+Q57+Q58+Q59+Q60+Q62+Q63+Q64+Q65+Q66+Q67+Q68+Q69+Q70+Q71+Q72</f>
        <v>0</v>
      </c>
      <c r="R55" s="55">
        <f t="shared" si="322"/>
        <v>0</v>
      </c>
      <c r="S55" s="55">
        <f t="shared" si="322"/>
        <v>0</v>
      </c>
      <c r="T55" s="55">
        <f t="shared" ref="T55:V55" si="323">T56+T57+T58+T59+T60+T62+T63+T64+T65+T66+T67+T68+T69+T70+T71+T72</f>
        <v>0</v>
      </c>
      <c r="U55" s="55">
        <f t="shared" si="323"/>
        <v>0</v>
      </c>
      <c r="V55" s="55">
        <f t="shared" si="323"/>
        <v>0</v>
      </c>
      <c r="W55" s="55">
        <f t="shared" si="318"/>
        <v>9103.9410000000007</v>
      </c>
      <c r="X55" s="55">
        <f t="shared" si="318"/>
        <v>8684.4811199999986</v>
      </c>
      <c r="Y55" s="55">
        <f t="shared" ref="Y55:Y56" si="324">X55/W55*100</f>
        <v>95.392546151166812</v>
      </c>
      <c r="Z55" s="55">
        <f t="shared" si="318"/>
        <v>0</v>
      </c>
      <c r="AA55" s="55">
        <f t="shared" si="318"/>
        <v>0</v>
      </c>
      <c r="AB55" s="55">
        <f t="shared" si="318"/>
        <v>0</v>
      </c>
      <c r="AC55" s="55">
        <f t="shared" si="318"/>
        <v>4600</v>
      </c>
      <c r="AD55" s="55">
        <f t="shared" si="318"/>
        <v>4600</v>
      </c>
      <c r="AE55" s="55">
        <f t="shared" si="318"/>
        <v>100</v>
      </c>
      <c r="AF55" s="55"/>
      <c r="AG55" s="55"/>
      <c r="AH55" s="54"/>
      <c r="AI55" s="55">
        <f t="shared" si="318"/>
        <v>102.04082000000001</v>
      </c>
      <c r="AJ55" s="55">
        <f t="shared" si="318"/>
        <v>102.04082000000001</v>
      </c>
      <c r="AK55" s="54">
        <f>AJ55/AI55*100</f>
        <v>100</v>
      </c>
      <c r="AL55" s="55">
        <f t="shared" si="318"/>
        <v>51.020410000000005</v>
      </c>
      <c r="AM55" s="55">
        <f t="shared" si="318"/>
        <v>51.020410000000005</v>
      </c>
      <c r="AN55" s="54">
        <f t="shared" si="272"/>
        <v>100</v>
      </c>
      <c r="AO55" s="55">
        <f t="shared" ref="AO55:AP55" si="325">AO56+AO57+AO58+AO59+AO60+AO62+AO63+AO64+AO65+AO66+AO67+AO68+AO69+AO70+AO71+AO72</f>
        <v>433.62558999999999</v>
      </c>
      <c r="AP55" s="55">
        <f t="shared" si="325"/>
        <v>433.62558999999999</v>
      </c>
      <c r="AQ55" s="54">
        <f>AP55/AO55*100</f>
        <v>100</v>
      </c>
      <c r="AR55" s="55"/>
      <c r="AS55" s="55"/>
      <c r="AT55" s="54"/>
      <c r="AU55" s="55">
        <f t="shared" si="318"/>
        <v>0</v>
      </c>
      <c r="AV55" s="55">
        <f t="shared" si="318"/>
        <v>0</v>
      </c>
      <c r="AW55" s="55">
        <f t="shared" si="318"/>
        <v>0</v>
      </c>
      <c r="AX55" s="55">
        <f t="shared" si="318"/>
        <v>4470.6190900000001</v>
      </c>
      <c r="AY55" s="55">
        <f t="shared" si="318"/>
        <v>0</v>
      </c>
      <c r="AZ55" s="54"/>
      <c r="BA55" s="55">
        <f t="shared" si="318"/>
        <v>5000</v>
      </c>
      <c r="BB55" s="55">
        <f t="shared" si="318"/>
        <v>5000</v>
      </c>
      <c r="BC55" s="54">
        <f t="shared" ref="BC55" si="326">BB55/BA55*100</f>
        <v>100</v>
      </c>
      <c r="BD55" s="55">
        <f t="shared" si="318"/>
        <v>94670.5</v>
      </c>
      <c r="BE55" s="55">
        <f t="shared" si="318"/>
        <v>35000.796139999999</v>
      </c>
      <c r="BF55" s="55">
        <f t="shared" si="318"/>
        <v>36.971174906649907</v>
      </c>
      <c r="BG55" s="55">
        <f t="shared" ref="BG55:CO55" si="327">BG56+BG57+BG58+BG59+BG60+BG62+BG63+BG64+BG65+BG66+BG67+BG68+BG69+BG70+BG71+BG72</f>
        <v>0</v>
      </c>
      <c r="BH55" s="55">
        <f t="shared" si="327"/>
        <v>0</v>
      </c>
      <c r="BI55" s="55"/>
      <c r="BJ55" s="55">
        <f t="shared" ref="BJ55:BL55" si="328">BJ56+BJ57+BJ58+BJ59+BJ60+BJ62+BJ63+BJ64+BJ65+BJ66+BJ67+BJ68+BJ69+BJ70+BJ71+BJ72</f>
        <v>0</v>
      </c>
      <c r="BK55" s="55">
        <f t="shared" si="328"/>
        <v>0</v>
      </c>
      <c r="BL55" s="55">
        <f t="shared" si="328"/>
        <v>0</v>
      </c>
      <c r="BM55" s="55">
        <f t="shared" si="327"/>
        <v>5016.3999999999996</v>
      </c>
      <c r="BN55" s="55">
        <f t="shared" si="327"/>
        <v>2435.6510200000002</v>
      </c>
      <c r="BO55" s="55">
        <f t="shared" si="327"/>
        <v>48.553764053903201</v>
      </c>
      <c r="BP55" s="55">
        <f t="shared" ref="BP55:BQ55" si="329">BP56+BP57+BP58+BP59+BP60+BP62+BP63+BP64+BP65+BP66+BP67+BP68+BP69+BP70+BP71+BP72</f>
        <v>840</v>
      </c>
      <c r="BQ55" s="55">
        <f t="shared" si="329"/>
        <v>46.16</v>
      </c>
      <c r="BR55" s="55">
        <f t="shared" ref="BR55:BR56" si="330">BQ55/BP55*100</f>
        <v>5.4952380952380944</v>
      </c>
      <c r="BS55" s="55">
        <f t="shared" si="327"/>
        <v>0</v>
      </c>
      <c r="BT55" s="55">
        <f t="shared" si="327"/>
        <v>0</v>
      </c>
      <c r="BU55" s="55">
        <f t="shared" si="327"/>
        <v>0</v>
      </c>
      <c r="BV55" s="55">
        <f t="shared" si="327"/>
        <v>1965.5788799999998</v>
      </c>
      <c r="BW55" s="55">
        <f t="shared" si="327"/>
        <v>1965.5788799999998</v>
      </c>
      <c r="BX55" s="54">
        <f t="shared" ref="BX55" si="331">BW55/BV55*100</f>
        <v>100</v>
      </c>
      <c r="BY55" s="55">
        <f t="shared" si="327"/>
        <v>0</v>
      </c>
      <c r="BZ55" s="55">
        <f t="shared" si="327"/>
        <v>0</v>
      </c>
      <c r="CA55" s="55">
        <f t="shared" si="327"/>
        <v>0</v>
      </c>
      <c r="CB55" s="55">
        <f t="shared" ref="CB55:CD55" si="332">CB56+CB57+CB58+CB59+CB60+CB62+CB63+CB64+CB65+CB66+CB67+CB68+CB69+CB70+CB71+CB72</f>
        <v>0</v>
      </c>
      <c r="CC55" s="55">
        <f t="shared" si="332"/>
        <v>0</v>
      </c>
      <c r="CD55" s="55">
        <f t="shared" si="332"/>
        <v>0</v>
      </c>
      <c r="CE55" s="55">
        <f t="shared" si="327"/>
        <v>129022.65300000001</v>
      </c>
      <c r="CF55" s="55">
        <f t="shared" si="327"/>
        <v>91760.459879999995</v>
      </c>
      <c r="CG55" s="55">
        <f t="shared" si="327"/>
        <v>71.119650500443512</v>
      </c>
      <c r="CH55" s="55">
        <f t="shared" si="327"/>
        <v>0</v>
      </c>
      <c r="CI55" s="55">
        <f t="shared" si="327"/>
        <v>0</v>
      </c>
      <c r="CJ55" s="55">
        <f t="shared" si="327"/>
        <v>0</v>
      </c>
      <c r="CK55" s="55">
        <f t="shared" si="327"/>
        <v>0</v>
      </c>
      <c r="CL55" s="55">
        <f t="shared" si="327"/>
        <v>0</v>
      </c>
      <c r="CM55" s="55">
        <f t="shared" si="327"/>
        <v>0</v>
      </c>
      <c r="CN55" s="55">
        <f t="shared" si="327"/>
        <v>574.20000000000005</v>
      </c>
      <c r="CO55" s="55">
        <f t="shared" si="327"/>
        <v>13.5</v>
      </c>
      <c r="CP55" s="55">
        <f t="shared" si="283"/>
        <v>2.3510971786833852</v>
      </c>
      <c r="CQ55" s="55">
        <f t="shared" ref="CQ55:CX55" si="333">CQ56+CQ57+CQ58+CQ59+CQ60+CQ62+CQ63+CQ64+CQ65+CQ66+CQ67+CQ68+CQ69+CQ70+CQ71+CQ72</f>
        <v>10760.1</v>
      </c>
      <c r="CR55" s="55">
        <f t="shared" si="333"/>
        <v>3539.9653800000001</v>
      </c>
      <c r="CS55" s="55">
        <f t="shared" si="333"/>
        <v>32.899000752781113</v>
      </c>
      <c r="CT55" s="55">
        <f t="shared" ref="CT55:CV55" si="334">CT56+CT57+CT58+CT59+CT60+CT62+CT63+CT64+CT65+CT66+CT67+CT68+CT69+CT70+CT71+CT72</f>
        <v>3650</v>
      </c>
      <c r="CU55" s="55">
        <f t="shared" si="334"/>
        <v>518.03215999999998</v>
      </c>
      <c r="CV55" s="55">
        <f t="shared" si="334"/>
        <v>14.19266191780822</v>
      </c>
      <c r="CW55" s="55">
        <f t="shared" si="333"/>
        <v>41084.6</v>
      </c>
      <c r="CX55" s="55">
        <f t="shared" si="333"/>
        <v>18945.826659999999</v>
      </c>
      <c r="CY55" s="55">
        <f t="shared" si="147"/>
        <v>46.114180641895011</v>
      </c>
      <c r="CZ55" s="55">
        <f>SUM(CZ56:CZ72)</f>
        <v>70905</v>
      </c>
      <c r="DA55" s="55">
        <f>SUM(DA56:DA72)</f>
        <v>39481.503210000003</v>
      </c>
      <c r="DB55" s="54">
        <f t="shared" si="264"/>
        <v>55.682255426274594</v>
      </c>
      <c r="DC55" s="55">
        <f t="shared" ref="DC55:DD55" si="335">DC56+DC57+DC58+DC59+DC60+DC62+DC63+DC64+DC65+DC66+DC67+DC68+DC69+DC70+DC71+DC72</f>
        <v>5864.5</v>
      </c>
      <c r="DD55" s="55">
        <f t="shared" si="335"/>
        <v>1626.6456699999999</v>
      </c>
      <c r="DE55" s="55">
        <f>DD55/DC55*100</f>
        <v>27.737158666552986</v>
      </c>
      <c r="DF55" s="55">
        <f t="shared" ref="DF55:DG55" si="336">DF56+DF57+DF58+DF59+DF60+DF62+DF63+DF64+DF65+DF66+DF67+DF68+DF69+DF70+DF71+DF72</f>
        <v>1200.0999999999999</v>
      </c>
      <c r="DG55" s="55">
        <f t="shared" si="336"/>
        <v>319.90800000000002</v>
      </c>
      <c r="DH55" s="55">
        <f>DG55/DF55*100</f>
        <v>26.656778601783188</v>
      </c>
      <c r="DI55" s="55">
        <f t="shared" ref="DI55:DN55" si="337">DI56+DI57+DI58+DI59+DI60+DI62+DI63+DI64+DI65+DI66+DI67+DI68+DI69+DI70+DI71+DI72</f>
        <v>7500</v>
      </c>
      <c r="DJ55" s="55">
        <f t="shared" si="337"/>
        <v>2250</v>
      </c>
      <c r="DK55" s="55">
        <f t="shared" si="337"/>
        <v>30</v>
      </c>
      <c r="DL55" s="55">
        <f t="shared" si="337"/>
        <v>8500</v>
      </c>
      <c r="DM55" s="55">
        <f t="shared" si="337"/>
        <v>2500</v>
      </c>
      <c r="DN55" s="55">
        <f t="shared" si="337"/>
        <v>29.411764705882355</v>
      </c>
      <c r="DO55" s="55">
        <f t="shared" ref="DO55:DQ55" si="338">DO56+DO57+DO58+DO59+DO60+DO62+DO63+DO64+DO65+DO66+DO67+DO68+DO69+DO70+DO71+DO72</f>
        <v>0</v>
      </c>
      <c r="DP55" s="55">
        <f t="shared" si="338"/>
        <v>0</v>
      </c>
      <c r="DQ55" s="55">
        <f t="shared" si="338"/>
        <v>0</v>
      </c>
      <c r="DR55" s="55">
        <f t="shared" ref="DR55:DT55" si="339">DR56+DR57+DR58+DR59+DR60+DR62+DR63+DR64+DR65+DR66+DR67+DR68+DR69+DR70+DR71+DR72</f>
        <v>0</v>
      </c>
      <c r="DS55" s="55">
        <f t="shared" si="339"/>
        <v>0</v>
      </c>
      <c r="DT55" s="55">
        <f t="shared" si="339"/>
        <v>0</v>
      </c>
      <c r="DU55" s="55">
        <f t="shared" ref="DU55:DV55" si="340">DU56+DU57+DU58+DU59+DU60+DU62+DU63+DU64+DU65+DU66+DU67+DU68+DU69+DU70+DU71+DU72</f>
        <v>6178.57143</v>
      </c>
      <c r="DV55" s="55">
        <f t="shared" si="340"/>
        <v>6178.57143</v>
      </c>
      <c r="DW55" s="127">
        <f t="shared" ref="DW55" si="341">DV55/DU55*100</f>
        <v>100</v>
      </c>
      <c r="DX55" s="55">
        <f t="shared" ref="DX55:EB55" si="342">DX56+DX57+DX58+DX59+DX60+DX62+DX63+DX64+DX65+DX66+DX67+DX68+DX69+DX70+DX71+DX72</f>
        <v>0</v>
      </c>
      <c r="DY55" s="55">
        <f t="shared" si="342"/>
        <v>0</v>
      </c>
      <c r="DZ55" s="55">
        <f t="shared" si="342"/>
        <v>0</v>
      </c>
      <c r="EA55" s="55"/>
      <c r="EB55" s="55">
        <f t="shared" si="342"/>
        <v>0</v>
      </c>
      <c r="EC55" s="55"/>
      <c r="ED55" s="55">
        <f>SUM(ED56:ED72)</f>
        <v>2697.7</v>
      </c>
      <c r="EE55" s="55">
        <f t="shared" ref="EE55" si="343">EE56+EE57+EE58+EE59+EE60+EE62+EE63+EE64+EE65+EE66+EE67+EE68+EE69+EE70+EE71+EE72</f>
        <v>0</v>
      </c>
      <c r="EF55" s="55"/>
      <c r="EG55" s="55">
        <f t="shared" ref="EG55:EK55" si="344">EG56+EG57+EG58+EG59+EG60+EG62+EG63+EG64+EG65+EG66+EG67+EG68+EG69+EG70+EG71+EG72</f>
        <v>0</v>
      </c>
      <c r="EH55" s="55">
        <f t="shared" si="344"/>
        <v>0</v>
      </c>
      <c r="EI55" s="55">
        <f t="shared" si="344"/>
        <v>0</v>
      </c>
      <c r="EJ55" s="55">
        <f t="shared" si="344"/>
        <v>87150.44945</v>
      </c>
      <c r="EK55" s="55">
        <f t="shared" si="344"/>
        <v>33993.404609999998</v>
      </c>
      <c r="EL55" s="55">
        <f t="shared" ref="EL55:EL56" si="345">EK55/EJ55*100</f>
        <v>39.005426620895065</v>
      </c>
      <c r="EM55" s="55">
        <f t="shared" ref="EM55:EN55" si="346">EM56+EM57+EM58+EM59+EM60+EM62+EM63+EM64+EM65+EM66+EM67+EM68+EM69+EM70+EM71+EM72</f>
        <v>8003.2</v>
      </c>
      <c r="EN55" s="55">
        <f t="shared" si="346"/>
        <v>3759.7932099999998</v>
      </c>
      <c r="EO55" s="55">
        <f t="shared" ref="EO55:EO56" si="347">EN55/EM55*100</f>
        <v>46.978623675529782</v>
      </c>
      <c r="EP55" s="55">
        <f t="shared" ref="EP55:EQ55" si="348">EP56+EP57+EP58+EP59+EP60+EP62+EP63+EP64+EP65+EP66+EP67+EP68+EP69+EP70+EP71+EP72</f>
        <v>308784.11595000001</v>
      </c>
      <c r="EQ55" s="55">
        <f t="shared" si="348"/>
        <v>60694.480710000003</v>
      </c>
      <c r="ER55" s="54">
        <f t="shared" ref="ER55:ER57" si="349">EQ55/EP55*100</f>
        <v>19.65595947941441</v>
      </c>
      <c r="ES55" s="55">
        <f t="shared" ref="ES55:ET55" si="350">ES56+ES57+ES58+ES59+ES60+ES62+ES63+ES64+ES65+ES66+ES67+ES68+ES69+ES70+ES71+ES72</f>
        <v>131755.52372</v>
      </c>
      <c r="ET55" s="55">
        <f t="shared" si="350"/>
        <v>43515.844689999998</v>
      </c>
      <c r="EU55" s="54">
        <f t="shared" ref="EU55" si="351">ET55/ES55*100</f>
        <v>33.027719416513882</v>
      </c>
      <c r="EV55" s="55">
        <f t="shared" ref="EV55:EW55" si="352">EV56+EV57+EV58+EV59+EV60+EV62+EV63+EV64+EV65+EV66+EV67+EV68+EV69+EV70+EV71+EV72</f>
        <v>0</v>
      </c>
      <c r="EW55" s="55">
        <f t="shared" si="352"/>
        <v>0</v>
      </c>
      <c r="EX55" s="55"/>
      <c r="EY55" s="55"/>
      <c r="EZ55" s="55"/>
      <c r="FA55" s="54"/>
      <c r="FB55" s="55">
        <f t="shared" ref="FB55:FC55" si="353">FB56+FB57+FB58+FB59+FB60+FB62+FB63+FB64+FB65+FB66+FB67+FB68+FB69+FB70+FB71+FB72</f>
        <v>0</v>
      </c>
      <c r="FC55" s="55">
        <f t="shared" si="353"/>
        <v>0</v>
      </c>
      <c r="FD55" s="54"/>
      <c r="FE55" s="55">
        <f t="shared" ref="FE55:FF55" si="354">FE56+FE57+FE58+FE59+FE60+FE62+FE63+FE64+FE65+FE66+FE67+FE68+FE69+FE70+FE71+FE72</f>
        <v>0</v>
      </c>
      <c r="FF55" s="55">
        <f t="shared" si="354"/>
        <v>0</v>
      </c>
      <c r="FG55" s="54"/>
      <c r="FH55" s="55">
        <f t="shared" ref="FH55:FI55" si="355">FH56+FH57+FH58+FH59+FH60+FH62+FH63+FH64+FH65+FH66+FH67+FH68+FH69+FH70+FH71+FH72</f>
        <v>3000</v>
      </c>
      <c r="FI55" s="55">
        <f t="shared" si="355"/>
        <v>661.08597999999995</v>
      </c>
      <c r="FJ55" s="54">
        <f t="shared" ref="FJ55" si="356">FI55/FH55*100</f>
        <v>22.036199333333332</v>
      </c>
      <c r="FK55" s="55">
        <f t="shared" ref="FK55:FL55" si="357">FK56+FK57+FK58+FK59+FK60+FK62+FK63+FK64+FK65+FK66+FK67+FK68+FK69+FK70+FK71+FK72</f>
        <v>7837.4</v>
      </c>
      <c r="FL55" s="55">
        <f t="shared" si="357"/>
        <v>1940.5666999999999</v>
      </c>
      <c r="FM55" s="54">
        <f t="shared" ref="FM55" si="358">FL55/FK55*100</f>
        <v>24.760337611963152</v>
      </c>
      <c r="FN55" s="55">
        <f t="shared" ref="FN55:FO55" si="359">FN56+FN57+FN58+FN59+FN60+FN62+FN63+FN64+FN65+FN66+FN67+FN68+FN69+FN70+FN71+FN72</f>
        <v>94</v>
      </c>
      <c r="FO55" s="55">
        <f t="shared" si="359"/>
        <v>94</v>
      </c>
      <c r="FP55" s="54">
        <f t="shared" ref="FP55" si="360">FO55/FN55*100</f>
        <v>100</v>
      </c>
      <c r="FQ55" s="55">
        <f t="shared" ref="FQ55:FR55" si="361">FQ56+FQ57+FQ58+FQ59+FQ60+FQ62+FQ63+FQ64+FQ65+FQ66+FQ67+FQ68+FQ69+FQ70+FQ71+FQ72</f>
        <v>0</v>
      </c>
      <c r="FR55" s="55">
        <f t="shared" si="361"/>
        <v>0</v>
      </c>
      <c r="FS55" s="54"/>
      <c r="FT55" s="55"/>
      <c r="FU55" s="55"/>
      <c r="FV55" s="54"/>
      <c r="FW55" s="55">
        <f>SUM(FW56:FW72)</f>
        <v>15344.94382</v>
      </c>
      <c r="FX55" s="55">
        <f>SUM(FX56:FX72)</f>
        <v>4603.48315</v>
      </c>
      <c r="FY55" s="54">
        <f t="shared" ref="FY55" si="362">FX55/FW55*100</f>
        <v>30.000000026067219</v>
      </c>
      <c r="FZ55" s="55">
        <f>SUM(FZ56:FZ72)</f>
        <v>0</v>
      </c>
      <c r="GA55" s="55">
        <f>SUM(GA56:GA72)</f>
        <v>0</v>
      </c>
      <c r="GB55" s="54"/>
      <c r="GC55" s="55">
        <f>SUM(GC56:GC72)</f>
        <v>0</v>
      </c>
      <c r="GD55" s="55">
        <f>SUM(GD56:GD72)</f>
        <v>0</v>
      </c>
      <c r="GE55" s="54"/>
      <c r="GF55" s="55">
        <f>SUM(GF56:GF72)</f>
        <v>0</v>
      </c>
      <c r="GG55" s="55">
        <f>SUM(GG56:GG72)</f>
        <v>0</v>
      </c>
      <c r="GH55" s="54"/>
      <c r="GI55" s="55">
        <f>SUM(GI56:GI72)</f>
        <v>0</v>
      </c>
      <c r="GJ55" s="55">
        <f>SUM(GJ56:GJ72)</f>
        <v>0</v>
      </c>
      <c r="GK55" s="54"/>
      <c r="GL55" s="55">
        <f>SUM(GL56:GL72)</f>
        <v>0</v>
      </c>
      <c r="GM55" s="55">
        <f>SUM(GM56:GM72)</f>
        <v>0</v>
      </c>
      <c r="GN55" s="54"/>
      <c r="GO55" s="55">
        <f t="shared" ref="GO55:GP55" si="363">GO56+GO57+GO58+GO59+GO60+GO62+GO63+GO64+GO65+GO66+GO67+GO68+GO69+GO70+GO71+GO72</f>
        <v>2854.3877599999996</v>
      </c>
      <c r="GP55" s="55">
        <f t="shared" si="363"/>
        <v>0</v>
      </c>
      <c r="GQ55" s="54">
        <f t="shared" ref="GQ55" si="364">GP55/GO55*100</f>
        <v>0</v>
      </c>
      <c r="GR55" s="55">
        <f t="shared" ref="GR55:GS55" si="365">GR56+GR57+GR58+GR59+GR60+GR62+GR63+GR64+GR65+GR66+GR67+GR68+GR69+GR70+GR71+GR72</f>
        <v>0</v>
      </c>
      <c r="GS55" s="55">
        <f t="shared" si="365"/>
        <v>0</v>
      </c>
      <c r="GT55" s="127"/>
    </row>
    <row r="56" spans="1:202" s="18" customFormat="1" ht="24" customHeight="1" x14ac:dyDescent="0.25">
      <c r="A56" s="30" t="s">
        <v>224</v>
      </c>
      <c r="B56" s="136">
        <f t="shared" si="125"/>
        <v>304282.75223000004</v>
      </c>
      <c r="C56" s="136">
        <f t="shared" si="126"/>
        <v>122908.79066999999</v>
      </c>
      <c r="D56" s="48">
        <f t="shared" si="216"/>
        <v>40.392953517488948</v>
      </c>
      <c r="E56" s="52">
        <v>1609.1</v>
      </c>
      <c r="F56" s="48">
        <v>1609.1</v>
      </c>
      <c r="G56" s="48">
        <f t="shared" si="319"/>
        <v>100</v>
      </c>
      <c r="H56" s="52"/>
      <c r="I56" s="52"/>
      <c r="J56" s="48"/>
      <c r="K56" s="52"/>
      <c r="L56" s="52"/>
      <c r="M56" s="48"/>
      <c r="N56" s="52"/>
      <c r="O56" s="52"/>
      <c r="P56" s="48"/>
      <c r="Q56" s="52"/>
      <c r="R56" s="52"/>
      <c r="S56" s="48"/>
      <c r="T56" s="52"/>
      <c r="U56" s="52"/>
      <c r="V56" s="48"/>
      <c r="W56" s="48">
        <v>9103.9410000000007</v>
      </c>
      <c r="X56" s="48">
        <v>8684.4811199999986</v>
      </c>
      <c r="Y56" s="52">
        <f t="shared" si="324"/>
        <v>95.392546151166812</v>
      </c>
      <c r="Z56" s="52"/>
      <c r="AA56" s="48"/>
      <c r="AB56" s="52"/>
      <c r="AC56" s="52">
        <v>4600</v>
      </c>
      <c r="AD56" s="52">
        <v>4600</v>
      </c>
      <c r="AE56" s="52">
        <f>AD56/AC56*100</f>
        <v>100</v>
      </c>
      <c r="AF56" s="52"/>
      <c r="AG56" s="52"/>
      <c r="AH56" s="48"/>
      <c r="AI56" s="52">
        <v>102.04082000000001</v>
      </c>
      <c r="AJ56" s="52">
        <v>102.04082000000001</v>
      </c>
      <c r="AK56" s="48">
        <f>AJ56/AI56*100</f>
        <v>100</v>
      </c>
      <c r="AL56" s="48">
        <v>51.020410000000005</v>
      </c>
      <c r="AM56" s="48">
        <v>51.020410000000005</v>
      </c>
      <c r="AN56" s="48">
        <f t="shared" si="272"/>
        <v>100</v>
      </c>
      <c r="AO56" s="48">
        <v>216.81279000000001</v>
      </c>
      <c r="AP56" s="48">
        <v>216.81279000000001</v>
      </c>
      <c r="AQ56" s="48">
        <f>AP56/AO56*100</f>
        <v>100</v>
      </c>
      <c r="AR56" s="48"/>
      <c r="AS56" s="48"/>
      <c r="AT56" s="48"/>
      <c r="AU56" s="52"/>
      <c r="AV56" s="52"/>
      <c r="AW56" s="48"/>
      <c r="AX56" s="48"/>
      <c r="AY56" s="48"/>
      <c r="AZ56" s="48"/>
      <c r="BA56" s="52">
        <v>0</v>
      </c>
      <c r="BB56" s="52"/>
      <c r="BC56" s="48"/>
      <c r="BD56" s="52">
        <v>94670.5</v>
      </c>
      <c r="BE56" s="48">
        <v>35000.796139999999</v>
      </c>
      <c r="BF56" s="52">
        <f t="shared" si="138"/>
        <v>36.971174906649907</v>
      </c>
      <c r="BG56" s="52"/>
      <c r="BH56" s="52"/>
      <c r="BI56" s="52"/>
      <c r="BJ56" s="52"/>
      <c r="BK56" s="52"/>
      <c r="BL56" s="52"/>
      <c r="BM56" s="52">
        <v>5016.3999999999996</v>
      </c>
      <c r="BN56" s="52">
        <v>2435.6510200000002</v>
      </c>
      <c r="BO56" s="52">
        <f t="shared" si="141"/>
        <v>48.553764053903201</v>
      </c>
      <c r="BP56" s="52">
        <v>840</v>
      </c>
      <c r="BQ56" s="52">
        <v>46.16</v>
      </c>
      <c r="BR56" s="52">
        <f t="shared" si="330"/>
        <v>5.4952380952380944</v>
      </c>
      <c r="BS56" s="52"/>
      <c r="BT56" s="74"/>
      <c r="BU56" s="74"/>
      <c r="BV56" s="52"/>
      <c r="BW56" s="74"/>
      <c r="BX56" s="48"/>
      <c r="BY56" s="52"/>
      <c r="BZ56" s="74"/>
      <c r="CA56" s="74"/>
      <c r="CB56" s="52"/>
      <c r="CC56" s="74"/>
      <c r="CD56" s="74"/>
      <c r="CE56" s="52"/>
      <c r="CF56" s="74"/>
      <c r="CG56" s="74"/>
      <c r="CH56" s="52"/>
      <c r="CI56" s="74"/>
      <c r="CJ56" s="74"/>
      <c r="CK56" s="52"/>
      <c r="CL56" s="74"/>
      <c r="CM56" s="74"/>
      <c r="CN56" s="52">
        <v>574.20000000000005</v>
      </c>
      <c r="CO56" s="74">
        <v>13.5</v>
      </c>
      <c r="CP56" s="52">
        <f t="shared" si="283"/>
        <v>2.3510971786833852</v>
      </c>
      <c r="CQ56" s="52">
        <v>10760.1</v>
      </c>
      <c r="CR56" s="52">
        <v>3539.9653800000001</v>
      </c>
      <c r="CS56" s="52">
        <f>CR56/CQ56*100</f>
        <v>32.899000752781113</v>
      </c>
      <c r="CT56" s="52">
        <v>3650</v>
      </c>
      <c r="CU56" s="52">
        <v>518.03215999999998</v>
      </c>
      <c r="CV56" s="52">
        <f>CU56/CT56*100</f>
        <v>14.19266191780822</v>
      </c>
      <c r="CW56" s="52">
        <v>41084.6</v>
      </c>
      <c r="CX56" s="52">
        <v>18945.826659999999</v>
      </c>
      <c r="CY56" s="52">
        <f t="shared" si="147"/>
        <v>46.114180641895011</v>
      </c>
      <c r="CZ56" s="52"/>
      <c r="DA56" s="74"/>
      <c r="DB56" s="48"/>
      <c r="DC56" s="52">
        <v>5864.5</v>
      </c>
      <c r="DD56" s="52">
        <v>1626.6456699999999</v>
      </c>
      <c r="DE56" s="52">
        <f>DD56/DC56*100</f>
        <v>27.737158666552986</v>
      </c>
      <c r="DF56" s="52">
        <v>1200.0999999999999</v>
      </c>
      <c r="DG56" s="52">
        <v>319.90800000000002</v>
      </c>
      <c r="DH56" s="52">
        <f>DG56/DF56*100</f>
        <v>26.656778601783188</v>
      </c>
      <c r="DI56" s="52">
        <v>7500</v>
      </c>
      <c r="DJ56" s="52">
        <v>2250</v>
      </c>
      <c r="DK56" s="52">
        <f t="shared" ref="DK56" si="366">DJ56/DI56*100</f>
        <v>30</v>
      </c>
      <c r="DL56" s="52">
        <v>8500</v>
      </c>
      <c r="DM56" s="52">
        <v>2500</v>
      </c>
      <c r="DN56" s="52">
        <f t="shared" ref="DN56" si="367">DM56/DL56*100</f>
        <v>29.411764705882355</v>
      </c>
      <c r="DO56" s="52"/>
      <c r="DP56" s="74"/>
      <c r="DQ56" s="74"/>
      <c r="DR56" s="52"/>
      <c r="DS56" s="74"/>
      <c r="DT56" s="74"/>
      <c r="DU56" s="52"/>
      <c r="DV56" s="74"/>
      <c r="DW56" s="126"/>
      <c r="DX56" s="52"/>
      <c r="DY56" s="74"/>
      <c r="DZ56" s="74"/>
      <c r="EA56" s="52"/>
      <c r="EB56" s="52"/>
      <c r="EC56" s="52"/>
      <c r="ED56" s="52"/>
      <c r="EE56" s="52"/>
      <c r="EF56" s="52"/>
      <c r="EG56" s="52"/>
      <c r="EH56" s="52"/>
      <c r="EI56" s="52"/>
      <c r="EJ56" s="52">
        <v>87150.44945</v>
      </c>
      <c r="EK56" s="52">
        <v>33993.404609999998</v>
      </c>
      <c r="EL56" s="52">
        <f t="shared" si="345"/>
        <v>39.005426620895065</v>
      </c>
      <c r="EM56" s="52">
        <v>8003.2</v>
      </c>
      <c r="EN56" s="52">
        <v>3759.7932099999998</v>
      </c>
      <c r="EO56" s="52">
        <f t="shared" si="347"/>
        <v>46.978623675529782</v>
      </c>
      <c r="EP56" s="52"/>
      <c r="EQ56" s="52"/>
      <c r="ER56" s="48"/>
      <c r="ES56" s="52"/>
      <c r="ET56" s="52"/>
      <c r="EU56" s="48"/>
      <c r="EV56" s="52"/>
      <c r="EW56" s="52"/>
      <c r="EX56" s="52"/>
      <c r="EY56" s="52"/>
      <c r="EZ56" s="52"/>
      <c r="FA56" s="48"/>
      <c r="FB56" s="52"/>
      <c r="FC56" s="52"/>
      <c r="FD56" s="48"/>
      <c r="FE56" s="52"/>
      <c r="FF56" s="52"/>
      <c r="FG56" s="48"/>
      <c r="FH56" s="52">
        <v>3000</v>
      </c>
      <c r="FI56" s="52">
        <v>661.08597999999995</v>
      </c>
      <c r="FJ56" s="48">
        <f>FI56/FH56*100</f>
        <v>22.036199333333332</v>
      </c>
      <c r="FK56" s="52">
        <v>7837.4</v>
      </c>
      <c r="FL56" s="52">
        <v>1940.5666999999999</v>
      </c>
      <c r="FM56" s="48">
        <f>FL56/FK56*100</f>
        <v>24.760337611963152</v>
      </c>
      <c r="FN56" s="52">
        <v>94</v>
      </c>
      <c r="FO56" s="52">
        <v>94</v>
      </c>
      <c r="FP56" s="48">
        <f>FO56/FN56*100</f>
        <v>100</v>
      </c>
      <c r="FQ56" s="52"/>
      <c r="FR56" s="52"/>
      <c r="FS56" s="48"/>
      <c r="FT56" s="52"/>
      <c r="FU56" s="52"/>
      <c r="FV56" s="48"/>
      <c r="FW56" s="52"/>
      <c r="FX56" s="52"/>
      <c r="FY56" s="48"/>
      <c r="FZ56" s="52"/>
      <c r="GA56" s="52"/>
      <c r="GB56" s="48"/>
      <c r="GC56" s="52"/>
      <c r="GD56" s="52"/>
      <c r="GE56" s="48"/>
      <c r="GF56" s="52"/>
      <c r="GG56" s="52"/>
      <c r="GH56" s="48"/>
      <c r="GI56" s="52"/>
      <c r="GJ56" s="52"/>
      <c r="GK56" s="48"/>
      <c r="GL56" s="52"/>
      <c r="GM56" s="52"/>
      <c r="GN56" s="48"/>
      <c r="GO56" s="52">
        <v>2854.3877599999996</v>
      </c>
      <c r="GP56" s="52"/>
      <c r="GQ56" s="48">
        <f>GP56/GO56*100</f>
        <v>0</v>
      </c>
      <c r="GR56" s="52"/>
      <c r="GS56" s="74"/>
      <c r="GT56" s="126"/>
    </row>
    <row r="57" spans="1:202" s="18" customFormat="1" ht="15.75" x14ac:dyDescent="0.25">
      <c r="A57" s="26" t="s">
        <v>393</v>
      </c>
      <c r="B57" s="136">
        <f t="shared" si="125"/>
        <v>472245.5466</v>
      </c>
      <c r="C57" s="136">
        <f t="shared" si="126"/>
        <v>122174.77166</v>
      </c>
      <c r="D57" s="48">
        <f>C57/B57*100</f>
        <v>25.871026744373747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>
        <v>216.81279999999998</v>
      </c>
      <c r="AP57" s="48">
        <v>216.81279999999998</v>
      </c>
      <c r="AQ57" s="48">
        <f>AP57/AO57*100</f>
        <v>100</v>
      </c>
      <c r="AR57" s="48"/>
      <c r="AS57" s="48"/>
      <c r="AT57" s="48"/>
      <c r="AU57" s="48"/>
      <c r="AV57" s="48"/>
      <c r="AW57" s="48"/>
      <c r="AX57" s="48">
        <v>3000</v>
      </c>
      <c r="AY57" s="48"/>
      <c r="AZ57" s="48"/>
      <c r="BA57" s="48">
        <v>5000</v>
      </c>
      <c r="BB57" s="48">
        <v>5000</v>
      </c>
      <c r="BC57" s="48">
        <f>BB57/BA57*100</f>
        <v>100</v>
      </c>
      <c r="BD57" s="116"/>
      <c r="BE57" s="116"/>
      <c r="BF57" s="116"/>
      <c r="BG57" s="48"/>
      <c r="BH57" s="48"/>
      <c r="BI57" s="75"/>
      <c r="BJ57" s="48"/>
      <c r="BK57" s="48"/>
      <c r="BL57" s="75"/>
      <c r="BM57" s="48"/>
      <c r="BN57" s="48"/>
      <c r="BO57" s="75"/>
      <c r="BP57" s="48"/>
      <c r="BQ57" s="48"/>
      <c r="BR57" s="75"/>
      <c r="BS57" s="48"/>
      <c r="BT57" s="48"/>
      <c r="BU57" s="75"/>
      <c r="BV57" s="48">
        <v>1965.5788799999998</v>
      </c>
      <c r="BW57" s="48">
        <v>1965.5788799999998</v>
      </c>
      <c r="BX57" s="48">
        <f>BW57/BV57*100</f>
        <v>100</v>
      </c>
      <c r="BY57" s="48"/>
      <c r="BZ57" s="48"/>
      <c r="CA57" s="75"/>
      <c r="CB57" s="48"/>
      <c r="CC57" s="48"/>
      <c r="CD57" s="75"/>
      <c r="CE57" s="48"/>
      <c r="CF57" s="48"/>
      <c r="CG57" s="75"/>
      <c r="CH57" s="48"/>
      <c r="CI57" s="48"/>
      <c r="CJ57" s="75"/>
      <c r="CK57" s="48"/>
      <c r="CL57" s="48"/>
      <c r="CM57" s="48"/>
      <c r="CN57" s="48"/>
      <c r="CO57" s="48"/>
      <c r="CP57" s="75"/>
      <c r="CQ57" s="52"/>
      <c r="CR57" s="48"/>
      <c r="CS57" s="75"/>
      <c r="CT57" s="52"/>
      <c r="CU57" s="48"/>
      <c r="CV57" s="75"/>
      <c r="CW57" s="52"/>
      <c r="CX57" s="48"/>
      <c r="CY57" s="75"/>
      <c r="CZ57" s="52"/>
      <c r="DA57" s="48"/>
      <c r="DB57" s="48"/>
      <c r="DC57" s="52"/>
      <c r="DD57" s="48"/>
      <c r="DE57" s="75"/>
      <c r="DF57" s="52"/>
      <c r="DG57" s="48"/>
      <c r="DH57" s="75"/>
      <c r="DI57" s="48"/>
      <c r="DJ57" s="48"/>
      <c r="DK57" s="75"/>
      <c r="DL57" s="48"/>
      <c r="DM57" s="48"/>
      <c r="DN57" s="75"/>
      <c r="DO57" s="52"/>
      <c r="DP57" s="48"/>
      <c r="DQ57" s="75"/>
      <c r="DR57" s="52"/>
      <c r="DS57" s="48"/>
      <c r="DT57" s="75"/>
      <c r="DU57" s="52">
        <v>6178.57143</v>
      </c>
      <c r="DV57" s="48">
        <v>6178.57143</v>
      </c>
      <c r="DW57" s="126">
        <f>DV57/DU57*100</f>
        <v>100</v>
      </c>
      <c r="DX57" s="52"/>
      <c r="DY57" s="48"/>
      <c r="DZ57" s="75"/>
      <c r="EA57" s="48"/>
      <c r="EB57" s="48"/>
      <c r="EC57" s="75"/>
      <c r="ED57" s="48"/>
      <c r="EE57" s="48"/>
      <c r="EF57" s="75"/>
      <c r="EG57" s="48"/>
      <c r="EH57" s="48"/>
      <c r="EI57" s="75"/>
      <c r="EJ57" s="48"/>
      <c r="EK57" s="48"/>
      <c r="EL57" s="75"/>
      <c r="EM57" s="48"/>
      <c r="EN57" s="48"/>
      <c r="EO57" s="75"/>
      <c r="EP57" s="48">
        <v>308784.11595000001</v>
      </c>
      <c r="EQ57" s="48">
        <v>60694.480710000003</v>
      </c>
      <c r="ER57" s="48">
        <f t="shared" si="349"/>
        <v>19.65595947941441</v>
      </c>
      <c r="ES57" s="48">
        <v>131755.52372</v>
      </c>
      <c r="ET57" s="48">
        <v>43515.844689999998</v>
      </c>
      <c r="EU57" s="48">
        <f t="shared" ref="EU57" si="368">ET57/ES57*100</f>
        <v>33.027719416513882</v>
      </c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>
        <v>15344.94382</v>
      </c>
      <c r="FX57" s="48">
        <v>4603.48315</v>
      </c>
      <c r="FY57" s="48">
        <f>FX57/FW57*100</f>
        <v>30.000000026067219</v>
      </c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52"/>
      <c r="GS57" s="48"/>
      <c r="GT57" s="126"/>
    </row>
    <row r="58" spans="1:202" s="18" customFormat="1" ht="15.75" x14ac:dyDescent="0.25">
      <c r="A58" s="26" t="s">
        <v>385</v>
      </c>
      <c r="B58" s="136">
        <f t="shared" si="125"/>
        <v>3666</v>
      </c>
      <c r="C58" s="136">
        <f t="shared" si="126"/>
        <v>0</v>
      </c>
      <c r="D58" s="48">
        <f t="shared" ref="D58:D72" si="369">C58/B58*100</f>
        <v>0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116"/>
      <c r="BE58" s="116"/>
      <c r="BF58" s="116"/>
      <c r="BG58" s="48"/>
      <c r="BH58" s="48"/>
      <c r="BI58" s="75"/>
      <c r="BJ58" s="48"/>
      <c r="BK58" s="48"/>
      <c r="BL58" s="75"/>
      <c r="BM58" s="48"/>
      <c r="BN58" s="48"/>
      <c r="BO58" s="75"/>
      <c r="BP58" s="48"/>
      <c r="BQ58" s="48"/>
      <c r="BR58" s="75"/>
      <c r="BS58" s="48"/>
      <c r="BT58" s="48"/>
      <c r="BU58" s="75"/>
      <c r="BV58" s="48"/>
      <c r="BW58" s="48"/>
      <c r="BX58" s="75"/>
      <c r="BY58" s="48"/>
      <c r="BZ58" s="48"/>
      <c r="CA58" s="75"/>
      <c r="CB58" s="48"/>
      <c r="CC58" s="48"/>
      <c r="CD58" s="75"/>
      <c r="CE58" s="48"/>
      <c r="CF58" s="48"/>
      <c r="CG58" s="75"/>
      <c r="CH58" s="48"/>
      <c r="CI58" s="48"/>
      <c r="CJ58" s="75"/>
      <c r="CK58" s="48"/>
      <c r="CL58" s="48"/>
      <c r="CM58" s="48"/>
      <c r="CN58" s="48"/>
      <c r="CO58" s="48"/>
      <c r="CP58" s="75"/>
      <c r="CQ58" s="52"/>
      <c r="CR58" s="48"/>
      <c r="CS58" s="75"/>
      <c r="CT58" s="52"/>
      <c r="CU58" s="48"/>
      <c r="CV58" s="75"/>
      <c r="CW58" s="52"/>
      <c r="CX58" s="48"/>
      <c r="CY58" s="75"/>
      <c r="CZ58" s="52">
        <v>3666</v>
      </c>
      <c r="DA58" s="48">
        <v>0</v>
      </c>
      <c r="DB58" s="48">
        <f t="shared" si="264"/>
        <v>0</v>
      </c>
      <c r="DC58" s="52"/>
      <c r="DD58" s="48"/>
      <c r="DE58" s="75"/>
      <c r="DF58" s="52"/>
      <c r="DG58" s="48"/>
      <c r="DH58" s="75"/>
      <c r="DI58" s="48"/>
      <c r="DJ58" s="48"/>
      <c r="DK58" s="75"/>
      <c r="DL58" s="48"/>
      <c r="DM58" s="48"/>
      <c r="DN58" s="75"/>
      <c r="DO58" s="52"/>
      <c r="DP58" s="48"/>
      <c r="DQ58" s="75"/>
      <c r="DR58" s="52"/>
      <c r="DS58" s="48"/>
      <c r="DT58" s="75"/>
      <c r="DU58" s="52"/>
      <c r="DV58" s="48"/>
      <c r="DW58" s="75"/>
      <c r="DX58" s="52"/>
      <c r="DY58" s="48"/>
      <c r="DZ58" s="75"/>
      <c r="EA58" s="48"/>
      <c r="EB58" s="48"/>
      <c r="EC58" s="75"/>
      <c r="ED58" s="48"/>
      <c r="EE58" s="48"/>
      <c r="EF58" s="75"/>
      <c r="EG58" s="48"/>
      <c r="EH58" s="48"/>
      <c r="EI58" s="75"/>
      <c r="EJ58" s="48"/>
      <c r="EK58" s="48"/>
      <c r="EL58" s="75"/>
      <c r="EM58" s="48"/>
      <c r="EN58" s="48"/>
      <c r="EO58" s="75"/>
      <c r="EP58" s="48"/>
      <c r="EQ58" s="48"/>
      <c r="ER58" s="75"/>
      <c r="ES58" s="48"/>
      <c r="ET58" s="48"/>
      <c r="EU58" s="75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52"/>
      <c r="GS58" s="48"/>
      <c r="GT58" s="75"/>
    </row>
    <row r="59" spans="1:202" s="18" customFormat="1" ht="15.75" x14ac:dyDescent="0.25">
      <c r="A59" s="26" t="s">
        <v>386</v>
      </c>
      <c r="B59" s="136">
        <f t="shared" si="125"/>
        <v>7140</v>
      </c>
      <c r="C59" s="136">
        <f t="shared" si="126"/>
        <v>6980.8450000000003</v>
      </c>
      <c r="D59" s="48">
        <f t="shared" si="369"/>
        <v>97.770938375350141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116"/>
      <c r="BE59" s="116"/>
      <c r="BF59" s="116"/>
      <c r="BG59" s="48"/>
      <c r="BH59" s="48"/>
      <c r="BI59" s="75"/>
      <c r="BJ59" s="48"/>
      <c r="BK59" s="48"/>
      <c r="BL59" s="75"/>
      <c r="BM59" s="48"/>
      <c r="BN59" s="48"/>
      <c r="BO59" s="75"/>
      <c r="BP59" s="48"/>
      <c r="BQ59" s="48"/>
      <c r="BR59" s="75"/>
      <c r="BS59" s="48"/>
      <c r="BT59" s="48"/>
      <c r="BU59" s="75"/>
      <c r="BV59" s="48"/>
      <c r="BW59" s="48"/>
      <c r="BX59" s="75"/>
      <c r="BY59" s="48"/>
      <c r="BZ59" s="48"/>
      <c r="CA59" s="75"/>
      <c r="CB59" s="48"/>
      <c r="CC59" s="48"/>
      <c r="CD59" s="75"/>
      <c r="CE59" s="48"/>
      <c r="CF59" s="48"/>
      <c r="CG59" s="75"/>
      <c r="CH59" s="48"/>
      <c r="CI59" s="48"/>
      <c r="CJ59" s="75"/>
      <c r="CK59" s="48"/>
      <c r="CL59" s="48"/>
      <c r="CM59" s="48"/>
      <c r="CN59" s="48"/>
      <c r="CO59" s="48"/>
      <c r="CP59" s="75"/>
      <c r="CQ59" s="52"/>
      <c r="CR59" s="48"/>
      <c r="CS59" s="75"/>
      <c r="CT59" s="52"/>
      <c r="CU59" s="48"/>
      <c r="CV59" s="75"/>
      <c r="CW59" s="52"/>
      <c r="CX59" s="48"/>
      <c r="CY59" s="75"/>
      <c r="CZ59" s="52">
        <v>7140</v>
      </c>
      <c r="DA59" s="48">
        <v>6980.8450000000003</v>
      </c>
      <c r="DB59" s="48">
        <f t="shared" si="264"/>
        <v>97.770938375350141</v>
      </c>
      <c r="DC59" s="52"/>
      <c r="DD59" s="48"/>
      <c r="DE59" s="75"/>
      <c r="DF59" s="52"/>
      <c r="DG59" s="48"/>
      <c r="DH59" s="75"/>
      <c r="DI59" s="48"/>
      <c r="DJ59" s="48"/>
      <c r="DK59" s="75"/>
      <c r="DL59" s="48"/>
      <c r="DM59" s="48"/>
      <c r="DN59" s="75"/>
      <c r="DO59" s="52"/>
      <c r="DP59" s="48"/>
      <c r="DQ59" s="75"/>
      <c r="DR59" s="52"/>
      <c r="DS59" s="48"/>
      <c r="DT59" s="75"/>
      <c r="DU59" s="52"/>
      <c r="DV59" s="48"/>
      <c r="DW59" s="75"/>
      <c r="DX59" s="52"/>
      <c r="DY59" s="48"/>
      <c r="DZ59" s="75"/>
      <c r="EA59" s="48"/>
      <c r="EB59" s="48"/>
      <c r="EC59" s="75"/>
      <c r="ED59" s="48"/>
      <c r="EE59" s="48"/>
      <c r="EF59" s="75"/>
      <c r="EG59" s="48"/>
      <c r="EH59" s="48"/>
      <c r="EI59" s="75"/>
      <c r="EJ59" s="48"/>
      <c r="EK59" s="48"/>
      <c r="EL59" s="75"/>
      <c r="EM59" s="48"/>
      <c r="EN59" s="48"/>
      <c r="EO59" s="75"/>
      <c r="EP59" s="48"/>
      <c r="EQ59" s="48"/>
      <c r="ER59" s="75"/>
      <c r="ES59" s="48"/>
      <c r="ET59" s="48"/>
      <c r="EU59" s="75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52"/>
      <c r="GS59" s="48"/>
      <c r="GT59" s="75"/>
    </row>
    <row r="60" spans="1:202" s="18" customFormat="1" ht="15.75" x14ac:dyDescent="0.25">
      <c r="A60" s="26" t="s">
        <v>387</v>
      </c>
      <c r="B60" s="136">
        <f t="shared" si="125"/>
        <v>2598</v>
      </c>
      <c r="C60" s="136">
        <f t="shared" si="126"/>
        <v>0</v>
      </c>
      <c r="D60" s="48">
        <f t="shared" si="369"/>
        <v>0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116"/>
      <c r="BE60" s="116"/>
      <c r="BF60" s="116"/>
      <c r="BG60" s="48"/>
      <c r="BH60" s="48"/>
      <c r="BI60" s="75"/>
      <c r="BJ60" s="48"/>
      <c r="BK60" s="48"/>
      <c r="BL60" s="75"/>
      <c r="BM60" s="48"/>
      <c r="BN60" s="48"/>
      <c r="BO60" s="75"/>
      <c r="BP60" s="48"/>
      <c r="BQ60" s="48"/>
      <c r="BR60" s="75"/>
      <c r="BS60" s="48"/>
      <c r="BT60" s="48"/>
      <c r="BU60" s="75"/>
      <c r="BV60" s="48"/>
      <c r="BW60" s="48"/>
      <c r="BX60" s="75"/>
      <c r="BY60" s="48"/>
      <c r="BZ60" s="48"/>
      <c r="CA60" s="75"/>
      <c r="CB60" s="48"/>
      <c r="CC60" s="48"/>
      <c r="CD60" s="75"/>
      <c r="CE60" s="48"/>
      <c r="CF60" s="48"/>
      <c r="CG60" s="75"/>
      <c r="CH60" s="48"/>
      <c r="CI60" s="48"/>
      <c r="CJ60" s="75"/>
      <c r="CK60" s="48"/>
      <c r="CL60" s="48"/>
      <c r="CM60" s="48"/>
      <c r="CN60" s="48"/>
      <c r="CO60" s="48"/>
      <c r="CP60" s="75"/>
      <c r="CQ60" s="52"/>
      <c r="CR60" s="48"/>
      <c r="CS60" s="75"/>
      <c r="CT60" s="52"/>
      <c r="CU60" s="48"/>
      <c r="CV60" s="75"/>
      <c r="CW60" s="52"/>
      <c r="CX60" s="48"/>
      <c r="CY60" s="75"/>
      <c r="CZ60" s="52">
        <v>2598</v>
      </c>
      <c r="DA60" s="48">
        <v>0</v>
      </c>
      <c r="DB60" s="48">
        <f t="shared" si="264"/>
        <v>0</v>
      </c>
      <c r="DC60" s="52"/>
      <c r="DD60" s="48"/>
      <c r="DE60" s="75"/>
      <c r="DF60" s="52"/>
      <c r="DG60" s="48"/>
      <c r="DH60" s="75"/>
      <c r="DI60" s="48"/>
      <c r="DJ60" s="48"/>
      <c r="DK60" s="75"/>
      <c r="DL60" s="48"/>
      <c r="DM60" s="48"/>
      <c r="DN60" s="75"/>
      <c r="DO60" s="52"/>
      <c r="DP60" s="48"/>
      <c r="DQ60" s="75"/>
      <c r="DR60" s="52"/>
      <c r="DS60" s="48"/>
      <c r="DT60" s="75"/>
      <c r="DU60" s="52"/>
      <c r="DV60" s="48"/>
      <c r="DW60" s="75"/>
      <c r="DX60" s="52"/>
      <c r="DY60" s="48"/>
      <c r="DZ60" s="75"/>
      <c r="EA60" s="48"/>
      <c r="EB60" s="48"/>
      <c r="EC60" s="75"/>
      <c r="ED60" s="48"/>
      <c r="EE60" s="48"/>
      <c r="EF60" s="75"/>
      <c r="EG60" s="48"/>
      <c r="EH60" s="48"/>
      <c r="EI60" s="75"/>
      <c r="EJ60" s="48"/>
      <c r="EK60" s="48"/>
      <c r="EL60" s="75"/>
      <c r="EM60" s="48"/>
      <c r="EN60" s="48"/>
      <c r="EO60" s="75"/>
      <c r="EP60" s="48"/>
      <c r="EQ60" s="48"/>
      <c r="ER60" s="75"/>
      <c r="ES60" s="48"/>
      <c r="ET60" s="48"/>
      <c r="EU60" s="75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52"/>
      <c r="GS60" s="48"/>
      <c r="GT60" s="75"/>
    </row>
    <row r="61" spans="1:202" s="18" customFormat="1" ht="15.75" x14ac:dyDescent="0.25">
      <c r="A61" s="26" t="s">
        <v>563</v>
      </c>
      <c r="B61" s="136">
        <f t="shared" si="125"/>
        <v>3087</v>
      </c>
      <c r="C61" s="136">
        <f t="shared" si="126"/>
        <v>0</v>
      </c>
      <c r="D61" s="48">
        <f t="shared" si="369"/>
        <v>0</v>
      </c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116"/>
      <c r="BE61" s="116"/>
      <c r="BF61" s="116"/>
      <c r="BG61" s="48"/>
      <c r="BH61" s="48"/>
      <c r="BI61" s="75"/>
      <c r="BJ61" s="48"/>
      <c r="BK61" s="48"/>
      <c r="BL61" s="75"/>
      <c r="BM61" s="48"/>
      <c r="BN61" s="48"/>
      <c r="BO61" s="75"/>
      <c r="BP61" s="48"/>
      <c r="BQ61" s="48"/>
      <c r="BR61" s="75"/>
      <c r="BS61" s="48"/>
      <c r="BT61" s="48"/>
      <c r="BU61" s="75"/>
      <c r="BV61" s="48"/>
      <c r="BW61" s="48"/>
      <c r="BX61" s="75"/>
      <c r="BY61" s="48"/>
      <c r="BZ61" s="48"/>
      <c r="CA61" s="75"/>
      <c r="CB61" s="48"/>
      <c r="CC61" s="48"/>
      <c r="CD61" s="75"/>
      <c r="CE61" s="48"/>
      <c r="CF61" s="48"/>
      <c r="CG61" s="75"/>
      <c r="CH61" s="48"/>
      <c r="CI61" s="48"/>
      <c r="CJ61" s="75"/>
      <c r="CK61" s="48"/>
      <c r="CL61" s="48"/>
      <c r="CM61" s="48"/>
      <c r="CN61" s="48"/>
      <c r="CO61" s="48"/>
      <c r="CP61" s="75"/>
      <c r="CQ61" s="52"/>
      <c r="CR61" s="48"/>
      <c r="CS61" s="75"/>
      <c r="CT61" s="52"/>
      <c r="CU61" s="48"/>
      <c r="CV61" s="75"/>
      <c r="CW61" s="52"/>
      <c r="CX61" s="48"/>
      <c r="CY61" s="75"/>
      <c r="CZ61" s="52">
        <v>3087</v>
      </c>
      <c r="DA61" s="48">
        <v>0</v>
      </c>
      <c r="DB61" s="48">
        <f t="shared" si="264"/>
        <v>0</v>
      </c>
      <c r="DC61" s="52"/>
      <c r="DD61" s="48"/>
      <c r="DE61" s="75"/>
      <c r="DF61" s="52"/>
      <c r="DG61" s="48"/>
      <c r="DH61" s="75"/>
      <c r="DI61" s="48"/>
      <c r="DJ61" s="48"/>
      <c r="DK61" s="75"/>
      <c r="DL61" s="48"/>
      <c r="DM61" s="48"/>
      <c r="DN61" s="75"/>
      <c r="DO61" s="52"/>
      <c r="DP61" s="48"/>
      <c r="DQ61" s="75"/>
      <c r="DR61" s="52"/>
      <c r="DS61" s="48"/>
      <c r="DT61" s="75"/>
      <c r="DU61" s="52"/>
      <c r="DV61" s="48"/>
      <c r="DW61" s="75"/>
      <c r="DX61" s="52"/>
      <c r="DY61" s="48"/>
      <c r="DZ61" s="75"/>
      <c r="EA61" s="48"/>
      <c r="EB61" s="48"/>
      <c r="EC61" s="75"/>
      <c r="ED61" s="48"/>
      <c r="EE61" s="48"/>
      <c r="EF61" s="75"/>
      <c r="EG61" s="48"/>
      <c r="EH61" s="48"/>
      <c r="EI61" s="75"/>
      <c r="EJ61" s="48"/>
      <c r="EK61" s="48"/>
      <c r="EL61" s="75"/>
      <c r="EM61" s="48"/>
      <c r="EN61" s="48"/>
      <c r="EO61" s="75"/>
      <c r="EP61" s="48"/>
      <c r="EQ61" s="48"/>
      <c r="ER61" s="75"/>
      <c r="ES61" s="48"/>
      <c r="ET61" s="48"/>
      <c r="EU61" s="75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52"/>
      <c r="GS61" s="48"/>
      <c r="GT61" s="75"/>
    </row>
    <row r="62" spans="1:202" s="18" customFormat="1" ht="15.75" x14ac:dyDescent="0.25">
      <c r="A62" s="26" t="s">
        <v>388</v>
      </c>
      <c r="B62" s="136">
        <f t="shared" si="125"/>
        <v>3768</v>
      </c>
      <c r="C62" s="136">
        <f t="shared" si="126"/>
        <v>0</v>
      </c>
      <c r="D62" s="48">
        <f t="shared" si="369"/>
        <v>0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116"/>
      <c r="BE62" s="116"/>
      <c r="BF62" s="116"/>
      <c r="BG62" s="48"/>
      <c r="BH62" s="48"/>
      <c r="BI62" s="75"/>
      <c r="BJ62" s="48"/>
      <c r="BK62" s="48"/>
      <c r="BL62" s="75"/>
      <c r="BM62" s="48"/>
      <c r="BN62" s="48"/>
      <c r="BO62" s="75"/>
      <c r="BP62" s="48"/>
      <c r="BQ62" s="48"/>
      <c r="BR62" s="75"/>
      <c r="BS62" s="48"/>
      <c r="BT62" s="48"/>
      <c r="BU62" s="75"/>
      <c r="BV62" s="48"/>
      <c r="BW62" s="48"/>
      <c r="BX62" s="75"/>
      <c r="BY62" s="48"/>
      <c r="BZ62" s="48"/>
      <c r="CA62" s="75"/>
      <c r="CB62" s="48"/>
      <c r="CC62" s="48"/>
      <c r="CD62" s="75"/>
      <c r="CE62" s="48"/>
      <c r="CF62" s="48"/>
      <c r="CG62" s="75"/>
      <c r="CH62" s="48"/>
      <c r="CI62" s="48"/>
      <c r="CJ62" s="75"/>
      <c r="CK62" s="48"/>
      <c r="CL62" s="48"/>
      <c r="CM62" s="48"/>
      <c r="CN62" s="48"/>
      <c r="CO62" s="48"/>
      <c r="CP62" s="75"/>
      <c r="CQ62" s="52"/>
      <c r="CR62" s="48"/>
      <c r="CS62" s="75"/>
      <c r="CT62" s="52"/>
      <c r="CU62" s="48"/>
      <c r="CV62" s="75"/>
      <c r="CW62" s="52"/>
      <c r="CX62" s="48"/>
      <c r="CY62" s="75"/>
      <c r="CZ62" s="52">
        <v>3768</v>
      </c>
      <c r="DA62" s="48">
        <v>0</v>
      </c>
      <c r="DB62" s="48">
        <f t="shared" si="264"/>
        <v>0</v>
      </c>
      <c r="DC62" s="52"/>
      <c r="DD62" s="48"/>
      <c r="DE62" s="75"/>
      <c r="DF62" s="52"/>
      <c r="DG62" s="48"/>
      <c r="DH62" s="75"/>
      <c r="DI62" s="48"/>
      <c r="DJ62" s="48"/>
      <c r="DK62" s="75"/>
      <c r="DL62" s="48"/>
      <c r="DM62" s="48"/>
      <c r="DN62" s="75"/>
      <c r="DO62" s="52"/>
      <c r="DP62" s="48"/>
      <c r="DQ62" s="75"/>
      <c r="DR62" s="52"/>
      <c r="DS62" s="48"/>
      <c r="DT62" s="75"/>
      <c r="DU62" s="52"/>
      <c r="DV62" s="48"/>
      <c r="DW62" s="75"/>
      <c r="DX62" s="52"/>
      <c r="DY62" s="48"/>
      <c r="DZ62" s="75"/>
      <c r="EA62" s="48"/>
      <c r="EB62" s="48"/>
      <c r="EC62" s="75"/>
      <c r="ED62" s="48"/>
      <c r="EE62" s="48"/>
      <c r="EF62" s="75"/>
      <c r="EG62" s="48"/>
      <c r="EH62" s="48"/>
      <c r="EI62" s="75"/>
      <c r="EJ62" s="48"/>
      <c r="EK62" s="48"/>
      <c r="EL62" s="75"/>
      <c r="EM62" s="48"/>
      <c r="EN62" s="48"/>
      <c r="EO62" s="75"/>
      <c r="EP62" s="48"/>
      <c r="EQ62" s="48"/>
      <c r="ER62" s="75"/>
      <c r="ES62" s="48"/>
      <c r="ET62" s="48"/>
      <c r="EU62" s="75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52"/>
      <c r="GS62" s="48"/>
      <c r="GT62" s="75"/>
    </row>
    <row r="63" spans="1:202" s="18" customFormat="1" ht="15.75" x14ac:dyDescent="0.25">
      <c r="A63" s="26" t="s">
        <v>223</v>
      </c>
      <c r="B63" s="136">
        <f t="shared" si="125"/>
        <v>4944</v>
      </c>
      <c r="C63" s="136">
        <f t="shared" si="126"/>
        <v>4323.4354699999994</v>
      </c>
      <c r="D63" s="48">
        <f t="shared" si="369"/>
        <v>87.448128438511318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116"/>
      <c r="BE63" s="116"/>
      <c r="BF63" s="116"/>
      <c r="BG63" s="48"/>
      <c r="BH63" s="48"/>
      <c r="BI63" s="75"/>
      <c r="BJ63" s="48"/>
      <c r="BK63" s="48"/>
      <c r="BL63" s="75"/>
      <c r="BM63" s="48"/>
      <c r="BN63" s="48"/>
      <c r="BO63" s="75"/>
      <c r="BP63" s="48"/>
      <c r="BQ63" s="48"/>
      <c r="BR63" s="75"/>
      <c r="BS63" s="48"/>
      <c r="BT63" s="48"/>
      <c r="BU63" s="75"/>
      <c r="BV63" s="48"/>
      <c r="BW63" s="48"/>
      <c r="BX63" s="75"/>
      <c r="BY63" s="48"/>
      <c r="BZ63" s="48"/>
      <c r="CA63" s="75"/>
      <c r="CB63" s="48"/>
      <c r="CC63" s="48"/>
      <c r="CD63" s="75"/>
      <c r="CE63" s="48"/>
      <c r="CF63" s="48"/>
      <c r="CG63" s="75"/>
      <c r="CH63" s="48"/>
      <c r="CI63" s="48"/>
      <c r="CJ63" s="75"/>
      <c r="CK63" s="48"/>
      <c r="CL63" s="48"/>
      <c r="CM63" s="48"/>
      <c r="CN63" s="48"/>
      <c r="CO63" s="48"/>
      <c r="CP63" s="75"/>
      <c r="CQ63" s="52"/>
      <c r="CR63" s="48"/>
      <c r="CS63" s="75"/>
      <c r="CT63" s="52"/>
      <c r="CU63" s="48"/>
      <c r="CV63" s="75"/>
      <c r="CW63" s="52"/>
      <c r="CX63" s="48"/>
      <c r="CY63" s="75"/>
      <c r="CZ63" s="52">
        <v>4944</v>
      </c>
      <c r="DA63" s="48">
        <v>4323.4354699999994</v>
      </c>
      <c r="DB63" s="48">
        <f t="shared" si="264"/>
        <v>87.448128438511318</v>
      </c>
      <c r="DC63" s="52"/>
      <c r="DD63" s="48"/>
      <c r="DE63" s="75"/>
      <c r="DF63" s="52"/>
      <c r="DG63" s="48"/>
      <c r="DH63" s="75"/>
      <c r="DI63" s="48"/>
      <c r="DJ63" s="48"/>
      <c r="DK63" s="75"/>
      <c r="DL63" s="48"/>
      <c r="DM63" s="48"/>
      <c r="DN63" s="75"/>
      <c r="DO63" s="52"/>
      <c r="DP63" s="48"/>
      <c r="DQ63" s="75"/>
      <c r="DR63" s="52"/>
      <c r="DS63" s="48"/>
      <c r="DT63" s="75"/>
      <c r="DU63" s="52"/>
      <c r="DV63" s="48"/>
      <c r="DW63" s="75"/>
      <c r="DX63" s="52"/>
      <c r="DY63" s="48"/>
      <c r="DZ63" s="75"/>
      <c r="EA63" s="48"/>
      <c r="EB63" s="48"/>
      <c r="EC63" s="75"/>
      <c r="ED63" s="48"/>
      <c r="EE63" s="48"/>
      <c r="EF63" s="75"/>
      <c r="EG63" s="48"/>
      <c r="EH63" s="48"/>
      <c r="EI63" s="75"/>
      <c r="EJ63" s="48"/>
      <c r="EK63" s="48"/>
      <c r="EL63" s="75"/>
      <c r="EM63" s="48"/>
      <c r="EN63" s="48"/>
      <c r="EO63" s="75"/>
      <c r="EP63" s="48"/>
      <c r="EQ63" s="48"/>
      <c r="ER63" s="75"/>
      <c r="ES63" s="48"/>
      <c r="ET63" s="48"/>
      <c r="EU63" s="75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52"/>
      <c r="GS63" s="48"/>
      <c r="GT63" s="75"/>
    </row>
    <row r="64" spans="1:202" s="18" customFormat="1" ht="15.75" x14ac:dyDescent="0.25">
      <c r="A64" s="26" t="s">
        <v>320</v>
      </c>
      <c r="B64" s="136">
        <f t="shared" si="125"/>
        <v>3543</v>
      </c>
      <c r="C64" s="136">
        <f t="shared" si="126"/>
        <v>3382.3270600000001</v>
      </c>
      <c r="D64" s="48">
        <f t="shared" si="369"/>
        <v>95.465059554050242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116"/>
      <c r="BE64" s="116"/>
      <c r="BF64" s="116"/>
      <c r="BG64" s="48"/>
      <c r="BH64" s="48"/>
      <c r="BI64" s="75"/>
      <c r="BJ64" s="48"/>
      <c r="BK64" s="48"/>
      <c r="BL64" s="75"/>
      <c r="BM64" s="48"/>
      <c r="BN64" s="48"/>
      <c r="BO64" s="75"/>
      <c r="BP64" s="48"/>
      <c r="BQ64" s="48"/>
      <c r="BR64" s="75"/>
      <c r="BS64" s="48"/>
      <c r="BT64" s="48"/>
      <c r="BU64" s="75"/>
      <c r="BV64" s="48"/>
      <c r="BW64" s="48"/>
      <c r="BX64" s="75"/>
      <c r="BY64" s="48"/>
      <c r="BZ64" s="48"/>
      <c r="CA64" s="75"/>
      <c r="CB64" s="48"/>
      <c r="CC64" s="48"/>
      <c r="CD64" s="75"/>
      <c r="CE64" s="48"/>
      <c r="CF64" s="48"/>
      <c r="CG64" s="75"/>
      <c r="CH64" s="48"/>
      <c r="CI64" s="48"/>
      <c r="CJ64" s="75"/>
      <c r="CK64" s="48"/>
      <c r="CL64" s="48"/>
      <c r="CM64" s="48"/>
      <c r="CN64" s="48"/>
      <c r="CO64" s="48"/>
      <c r="CP64" s="75"/>
      <c r="CQ64" s="52"/>
      <c r="CR64" s="48"/>
      <c r="CS64" s="75"/>
      <c r="CT64" s="52"/>
      <c r="CU64" s="48"/>
      <c r="CV64" s="75"/>
      <c r="CW64" s="52"/>
      <c r="CX64" s="48"/>
      <c r="CY64" s="75"/>
      <c r="CZ64" s="52">
        <v>3543</v>
      </c>
      <c r="DA64" s="48">
        <v>3382.3270600000001</v>
      </c>
      <c r="DB64" s="48">
        <f t="shared" si="264"/>
        <v>95.465059554050242</v>
      </c>
      <c r="DC64" s="52"/>
      <c r="DD64" s="48"/>
      <c r="DE64" s="75"/>
      <c r="DF64" s="52"/>
      <c r="DG64" s="48"/>
      <c r="DH64" s="75"/>
      <c r="DI64" s="48"/>
      <c r="DJ64" s="48"/>
      <c r="DK64" s="75"/>
      <c r="DL64" s="48"/>
      <c r="DM64" s="48"/>
      <c r="DN64" s="75"/>
      <c r="DO64" s="52"/>
      <c r="DP64" s="48"/>
      <c r="DQ64" s="75"/>
      <c r="DR64" s="52"/>
      <c r="DS64" s="48"/>
      <c r="DT64" s="75"/>
      <c r="DU64" s="52"/>
      <c r="DV64" s="48"/>
      <c r="DW64" s="75"/>
      <c r="DX64" s="52"/>
      <c r="DY64" s="48"/>
      <c r="DZ64" s="75"/>
      <c r="EA64" s="48"/>
      <c r="EB64" s="48"/>
      <c r="EC64" s="75"/>
      <c r="ED64" s="48"/>
      <c r="EE64" s="48"/>
      <c r="EF64" s="75"/>
      <c r="EG64" s="48"/>
      <c r="EH64" s="48"/>
      <c r="EI64" s="75"/>
      <c r="EJ64" s="48"/>
      <c r="EK64" s="48"/>
      <c r="EL64" s="75"/>
      <c r="EM64" s="48"/>
      <c r="EN64" s="48"/>
      <c r="EO64" s="75"/>
      <c r="EP64" s="48"/>
      <c r="EQ64" s="48"/>
      <c r="ER64" s="75"/>
      <c r="ES64" s="48"/>
      <c r="ET64" s="48"/>
      <c r="EU64" s="75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52"/>
      <c r="GS64" s="48"/>
      <c r="GT64" s="75"/>
    </row>
    <row r="65" spans="1:202" s="18" customFormat="1" ht="15.75" x14ac:dyDescent="0.25">
      <c r="A65" s="26" t="s">
        <v>220</v>
      </c>
      <c r="B65" s="136">
        <f t="shared" si="125"/>
        <v>1100</v>
      </c>
      <c r="C65" s="136">
        <f t="shared" si="126"/>
        <v>0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>
        <v>1100</v>
      </c>
      <c r="AY65" s="48"/>
      <c r="AZ65" s="48"/>
      <c r="BA65" s="48"/>
      <c r="BB65" s="48"/>
      <c r="BC65" s="48"/>
      <c r="BD65" s="116"/>
      <c r="BE65" s="116"/>
      <c r="BF65" s="116"/>
      <c r="BG65" s="48"/>
      <c r="BH65" s="48"/>
      <c r="BI65" s="75"/>
      <c r="BJ65" s="48"/>
      <c r="BK65" s="48"/>
      <c r="BL65" s="75"/>
      <c r="BM65" s="48"/>
      <c r="BN65" s="48"/>
      <c r="BO65" s="75"/>
      <c r="BP65" s="48"/>
      <c r="BQ65" s="48"/>
      <c r="BR65" s="75"/>
      <c r="BS65" s="48"/>
      <c r="BT65" s="48"/>
      <c r="BU65" s="75"/>
      <c r="BV65" s="48"/>
      <c r="BW65" s="48"/>
      <c r="BX65" s="75"/>
      <c r="BY65" s="48"/>
      <c r="BZ65" s="48"/>
      <c r="CA65" s="75"/>
      <c r="CB65" s="48"/>
      <c r="CC65" s="48"/>
      <c r="CD65" s="75"/>
      <c r="CE65" s="48"/>
      <c r="CF65" s="48"/>
      <c r="CG65" s="75"/>
      <c r="CH65" s="48"/>
      <c r="CI65" s="48"/>
      <c r="CJ65" s="75"/>
      <c r="CK65" s="48"/>
      <c r="CL65" s="48"/>
      <c r="CM65" s="48"/>
      <c r="CN65" s="48"/>
      <c r="CO65" s="48"/>
      <c r="CP65" s="75"/>
      <c r="CQ65" s="52"/>
      <c r="CR65" s="48"/>
      <c r="CS65" s="75"/>
      <c r="CT65" s="52"/>
      <c r="CU65" s="48"/>
      <c r="CV65" s="75"/>
      <c r="CW65" s="52"/>
      <c r="CX65" s="48"/>
      <c r="CY65" s="75"/>
      <c r="CZ65" s="52"/>
      <c r="DA65" s="48"/>
      <c r="DB65" s="48"/>
      <c r="DC65" s="52"/>
      <c r="DD65" s="48"/>
      <c r="DE65" s="75"/>
      <c r="DF65" s="52"/>
      <c r="DG65" s="48"/>
      <c r="DH65" s="75"/>
      <c r="DI65" s="48"/>
      <c r="DJ65" s="48"/>
      <c r="DK65" s="75"/>
      <c r="DL65" s="48"/>
      <c r="DM65" s="48"/>
      <c r="DN65" s="75"/>
      <c r="DO65" s="52"/>
      <c r="DP65" s="48"/>
      <c r="DQ65" s="75"/>
      <c r="DR65" s="52"/>
      <c r="DS65" s="48"/>
      <c r="DT65" s="75"/>
      <c r="DU65" s="52"/>
      <c r="DV65" s="48"/>
      <c r="DW65" s="75"/>
      <c r="DX65" s="52"/>
      <c r="DY65" s="48"/>
      <c r="DZ65" s="75"/>
      <c r="EA65" s="48"/>
      <c r="EB65" s="48"/>
      <c r="EC65" s="75"/>
      <c r="ED65" s="48"/>
      <c r="EE65" s="48"/>
      <c r="EF65" s="75"/>
      <c r="EG65" s="48"/>
      <c r="EH65" s="48"/>
      <c r="EI65" s="75"/>
      <c r="EJ65" s="48"/>
      <c r="EK65" s="48"/>
      <c r="EL65" s="75"/>
      <c r="EM65" s="48"/>
      <c r="EN65" s="48"/>
      <c r="EO65" s="75"/>
      <c r="EP65" s="48"/>
      <c r="EQ65" s="48"/>
      <c r="ER65" s="75"/>
      <c r="ES65" s="48"/>
      <c r="ET65" s="48"/>
      <c r="EU65" s="75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52"/>
      <c r="GS65" s="48"/>
      <c r="GT65" s="75"/>
    </row>
    <row r="66" spans="1:202" s="18" customFormat="1" ht="15.75" x14ac:dyDescent="0.25">
      <c r="A66" s="26" t="s">
        <v>219</v>
      </c>
      <c r="B66" s="136">
        <f t="shared" si="125"/>
        <v>139605.27208999998</v>
      </c>
      <c r="C66" s="136">
        <f t="shared" si="126"/>
        <v>91760.459879999995</v>
      </c>
      <c r="D66" s="48">
        <f t="shared" si="369"/>
        <v>65.728506170486426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>
        <v>370.61909000000003</v>
      </c>
      <c r="AY66" s="48"/>
      <c r="AZ66" s="48"/>
      <c r="BA66" s="48"/>
      <c r="BB66" s="48"/>
      <c r="BC66" s="48"/>
      <c r="BD66" s="116"/>
      <c r="BE66" s="116"/>
      <c r="BF66" s="116"/>
      <c r="BG66" s="48"/>
      <c r="BH66" s="48"/>
      <c r="BI66" s="75"/>
      <c r="BJ66" s="48"/>
      <c r="BK66" s="48"/>
      <c r="BL66" s="75"/>
      <c r="BM66" s="48"/>
      <c r="BN66" s="48"/>
      <c r="BO66" s="75"/>
      <c r="BP66" s="48"/>
      <c r="BQ66" s="48"/>
      <c r="BR66" s="75"/>
      <c r="BS66" s="48"/>
      <c r="BT66" s="48"/>
      <c r="BU66" s="48"/>
      <c r="BV66" s="48"/>
      <c r="BW66" s="48"/>
      <c r="BX66" s="48"/>
      <c r="BY66" s="48"/>
      <c r="BZ66" s="48"/>
      <c r="CA66" s="75"/>
      <c r="CB66" s="48"/>
      <c r="CC66" s="48"/>
      <c r="CD66" s="75"/>
      <c r="CE66" s="48">
        <v>129022.65300000001</v>
      </c>
      <c r="CF66" s="48">
        <v>91760.459879999995</v>
      </c>
      <c r="CG66" s="48">
        <f>CF66/CE66*100</f>
        <v>71.119650500443512</v>
      </c>
      <c r="CH66" s="48"/>
      <c r="CI66" s="48"/>
      <c r="CJ66" s="75"/>
      <c r="CK66" s="48"/>
      <c r="CL66" s="48"/>
      <c r="CM66" s="75"/>
      <c r="CN66" s="48"/>
      <c r="CO66" s="48"/>
      <c r="CP66" s="75"/>
      <c r="CQ66" s="52"/>
      <c r="CR66" s="48"/>
      <c r="CS66" s="75"/>
      <c r="CT66" s="52"/>
      <c r="CU66" s="48"/>
      <c r="CV66" s="75"/>
      <c r="CW66" s="52"/>
      <c r="CX66" s="48"/>
      <c r="CY66" s="75"/>
      <c r="CZ66" s="52">
        <v>10212</v>
      </c>
      <c r="DA66" s="48">
        <v>0</v>
      </c>
      <c r="DB66" s="48">
        <f t="shared" si="264"/>
        <v>0</v>
      </c>
      <c r="DC66" s="52"/>
      <c r="DD66" s="48"/>
      <c r="DE66" s="75"/>
      <c r="DF66" s="52"/>
      <c r="DG66" s="48"/>
      <c r="DH66" s="75"/>
      <c r="DI66" s="48"/>
      <c r="DJ66" s="48"/>
      <c r="DK66" s="75"/>
      <c r="DL66" s="48"/>
      <c r="DM66" s="48"/>
      <c r="DN66" s="75"/>
      <c r="DO66" s="52"/>
      <c r="DP66" s="48"/>
      <c r="DQ66" s="75"/>
      <c r="DR66" s="52"/>
      <c r="DS66" s="48"/>
      <c r="DT66" s="75"/>
      <c r="DU66" s="52"/>
      <c r="DV66" s="48"/>
      <c r="DW66" s="75"/>
      <c r="DX66" s="52"/>
      <c r="DY66" s="48"/>
      <c r="DZ66" s="75"/>
      <c r="EA66" s="48"/>
      <c r="EB66" s="48"/>
      <c r="EC66" s="75"/>
      <c r="ED66" s="48"/>
      <c r="EE66" s="48"/>
      <c r="EF66" s="75"/>
      <c r="EG66" s="48"/>
      <c r="EH66" s="48"/>
      <c r="EI66" s="75"/>
      <c r="EJ66" s="48"/>
      <c r="EK66" s="48"/>
      <c r="EL66" s="75"/>
      <c r="EM66" s="48"/>
      <c r="EN66" s="48"/>
      <c r="EO66" s="75"/>
      <c r="EP66" s="48"/>
      <c r="EQ66" s="48"/>
      <c r="ER66" s="75"/>
      <c r="ES66" s="48"/>
      <c r="ET66" s="48"/>
      <c r="EU66" s="75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52"/>
      <c r="GS66" s="48"/>
      <c r="GT66" s="75"/>
    </row>
    <row r="67" spans="1:202" s="18" customFormat="1" ht="15.75" x14ac:dyDescent="0.25">
      <c r="A67" s="26" t="s">
        <v>221</v>
      </c>
      <c r="B67" s="136">
        <f t="shared" si="125"/>
        <v>4812</v>
      </c>
      <c r="C67" s="136">
        <f t="shared" si="126"/>
        <v>4812</v>
      </c>
      <c r="D67" s="48">
        <f t="shared" si="369"/>
        <v>100</v>
      </c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116"/>
      <c r="BE67" s="116"/>
      <c r="BF67" s="116"/>
      <c r="BG67" s="48"/>
      <c r="BH67" s="48"/>
      <c r="BI67" s="75"/>
      <c r="BJ67" s="48"/>
      <c r="BK67" s="48"/>
      <c r="BL67" s="75"/>
      <c r="BM67" s="48"/>
      <c r="BN67" s="48"/>
      <c r="BO67" s="75"/>
      <c r="BP67" s="48"/>
      <c r="BQ67" s="48"/>
      <c r="BR67" s="75"/>
      <c r="BS67" s="48"/>
      <c r="BT67" s="48"/>
      <c r="BU67" s="75"/>
      <c r="BV67" s="48"/>
      <c r="BW67" s="48"/>
      <c r="BX67" s="75"/>
      <c r="BY67" s="48"/>
      <c r="BZ67" s="48"/>
      <c r="CA67" s="75"/>
      <c r="CB67" s="48"/>
      <c r="CC67" s="48"/>
      <c r="CD67" s="75"/>
      <c r="CE67" s="48"/>
      <c r="CF67" s="48"/>
      <c r="CG67" s="75"/>
      <c r="CH67" s="48"/>
      <c r="CI67" s="48"/>
      <c r="CJ67" s="75"/>
      <c r="CK67" s="48"/>
      <c r="CL67" s="48"/>
      <c r="CM67" s="75"/>
      <c r="CN67" s="48"/>
      <c r="CO67" s="48"/>
      <c r="CP67" s="75"/>
      <c r="CQ67" s="52"/>
      <c r="CR67" s="48"/>
      <c r="CS67" s="75"/>
      <c r="CT67" s="52"/>
      <c r="CU67" s="48"/>
      <c r="CV67" s="75"/>
      <c r="CW67" s="52"/>
      <c r="CX67" s="48"/>
      <c r="CY67" s="75"/>
      <c r="CZ67" s="52">
        <v>4812</v>
      </c>
      <c r="DA67" s="48">
        <v>4812</v>
      </c>
      <c r="DB67" s="48">
        <f t="shared" si="264"/>
        <v>100</v>
      </c>
      <c r="DC67" s="52"/>
      <c r="DD67" s="48"/>
      <c r="DE67" s="75"/>
      <c r="DF67" s="52"/>
      <c r="DG67" s="48"/>
      <c r="DH67" s="75"/>
      <c r="DI67" s="48"/>
      <c r="DJ67" s="48"/>
      <c r="DK67" s="75"/>
      <c r="DL67" s="48"/>
      <c r="DM67" s="48"/>
      <c r="DN67" s="75"/>
      <c r="DO67" s="52"/>
      <c r="DP67" s="48"/>
      <c r="DQ67" s="75"/>
      <c r="DR67" s="52"/>
      <c r="DS67" s="48"/>
      <c r="DT67" s="75"/>
      <c r="DU67" s="52"/>
      <c r="DV67" s="48"/>
      <c r="DW67" s="75"/>
      <c r="DX67" s="52"/>
      <c r="DY67" s="48"/>
      <c r="DZ67" s="75"/>
      <c r="EA67" s="48"/>
      <c r="EB67" s="48"/>
      <c r="EC67" s="75"/>
      <c r="ED67" s="48"/>
      <c r="EE67" s="48"/>
      <c r="EF67" s="75"/>
      <c r="EG67" s="48"/>
      <c r="EH67" s="48"/>
      <c r="EI67" s="75"/>
      <c r="EJ67" s="48"/>
      <c r="EK67" s="48"/>
      <c r="EL67" s="75"/>
      <c r="EM67" s="48"/>
      <c r="EN67" s="48"/>
      <c r="EO67" s="75"/>
      <c r="EP67" s="48"/>
      <c r="EQ67" s="48"/>
      <c r="ER67" s="75"/>
      <c r="ES67" s="48"/>
      <c r="ET67" s="48"/>
      <c r="EU67" s="75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52"/>
      <c r="GS67" s="48"/>
      <c r="GT67" s="75"/>
    </row>
    <row r="68" spans="1:202" s="18" customFormat="1" ht="15.75" x14ac:dyDescent="0.25">
      <c r="A68" s="26" t="s">
        <v>389</v>
      </c>
      <c r="B68" s="136">
        <f t="shared" si="125"/>
        <v>3453</v>
      </c>
      <c r="C68" s="136">
        <f t="shared" si="126"/>
        <v>3428.0752400000001</v>
      </c>
      <c r="D68" s="48">
        <f t="shared" si="369"/>
        <v>99.278170865913708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116"/>
      <c r="BE68" s="116"/>
      <c r="BF68" s="116"/>
      <c r="BG68" s="48"/>
      <c r="BH68" s="48"/>
      <c r="BI68" s="75"/>
      <c r="BJ68" s="48"/>
      <c r="BK68" s="48"/>
      <c r="BL68" s="75"/>
      <c r="BM68" s="48"/>
      <c r="BN68" s="48"/>
      <c r="BO68" s="75"/>
      <c r="BP68" s="48"/>
      <c r="BQ68" s="48"/>
      <c r="BR68" s="75"/>
      <c r="BS68" s="48"/>
      <c r="BT68" s="48"/>
      <c r="BU68" s="75"/>
      <c r="BV68" s="48"/>
      <c r="BW68" s="48"/>
      <c r="BX68" s="75"/>
      <c r="BY68" s="48"/>
      <c r="BZ68" s="48"/>
      <c r="CA68" s="75"/>
      <c r="CB68" s="48"/>
      <c r="CC68" s="48"/>
      <c r="CD68" s="75"/>
      <c r="CE68" s="48"/>
      <c r="CF68" s="48"/>
      <c r="CG68" s="75"/>
      <c r="CH68" s="48"/>
      <c r="CI68" s="48"/>
      <c r="CJ68" s="75"/>
      <c r="CK68" s="48"/>
      <c r="CL68" s="48"/>
      <c r="CM68" s="75"/>
      <c r="CN68" s="48"/>
      <c r="CO68" s="48"/>
      <c r="CP68" s="75"/>
      <c r="CQ68" s="52"/>
      <c r="CR68" s="48"/>
      <c r="CS68" s="75"/>
      <c r="CT68" s="52"/>
      <c r="CU68" s="48"/>
      <c r="CV68" s="75"/>
      <c r="CW68" s="52"/>
      <c r="CX68" s="48"/>
      <c r="CY68" s="75"/>
      <c r="CZ68" s="52">
        <v>3453</v>
      </c>
      <c r="DA68" s="48">
        <v>3428.0752400000001</v>
      </c>
      <c r="DB68" s="48">
        <f t="shared" si="264"/>
        <v>99.278170865913708</v>
      </c>
      <c r="DC68" s="52"/>
      <c r="DD68" s="48"/>
      <c r="DE68" s="75"/>
      <c r="DF68" s="52"/>
      <c r="DG68" s="48"/>
      <c r="DH68" s="75"/>
      <c r="DI68" s="48"/>
      <c r="DJ68" s="48"/>
      <c r="DK68" s="75"/>
      <c r="DL68" s="48"/>
      <c r="DM68" s="48"/>
      <c r="DN68" s="75"/>
      <c r="DO68" s="52"/>
      <c r="DP68" s="48"/>
      <c r="DQ68" s="75"/>
      <c r="DR68" s="52"/>
      <c r="DS68" s="48"/>
      <c r="DT68" s="75"/>
      <c r="DU68" s="52"/>
      <c r="DV68" s="48"/>
      <c r="DW68" s="75"/>
      <c r="DX68" s="52"/>
      <c r="DY68" s="48"/>
      <c r="DZ68" s="75"/>
      <c r="EA68" s="48"/>
      <c r="EB68" s="48"/>
      <c r="EC68" s="75"/>
      <c r="ED68" s="48"/>
      <c r="EE68" s="48"/>
      <c r="EF68" s="75"/>
      <c r="EG68" s="48"/>
      <c r="EH68" s="48"/>
      <c r="EI68" s="75"/>
      <c r="EJ68" s="48"/>
      <c r="EK68" s="48"/>
      <c r="EL68" s="75"/>
      <c r="EM68" s="48"/>
      <c r="EN68" s="48"/>
      <c r="EO68" s="75"/>
      <c r="EP68" s="48"/>
      <c r="EQ68" s="48"/>
      <c r="ER68" s="75"/>
      <c r="ES68" s="48"/>
      <c r="ET68" s="48"/>
      <c r="EU68" s="75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52"/>
      <c r="GS68" s="48"/>
      <c r="GT68" s="75"/>
    </row>
    <row r="69" spans="1:202" s="18" customFormat="1" ht="15.75" x14ac:dyDescent="0.25">
      <c r="A69" s="26" t="s">
        <v>392</v>
      </c>
      <c r="B69" s="136">
        <f t="shared" si="125"/>
        <v>2667</v>
      </c>
      <c r="C69" s="136">
        <f t="shared" si="126"/>
        <v>2544.4204799999998</v>
      </c>
      <c r="D69" s="48">
        <f t="shared" si="369"/>
        <v>95.403842519685028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116"/>
      <c r="BE69" s="116"/>
      <c r="BF69" s="116"/>
      <c r="BG69" s="48"/>
      <c r="BH69" s="48"/>
      <c r="BI69" s="75"/>
      <c r="BJ69" s="48"/>
      <c r="BK69" s="48"/>
      <c r="BL69" s="75"/>
      <c r="BM69" s="48"/>
      <c r="BN69" s="48"/>
      <c r="BO69" s="75"/>
      <c r="BP69" s="48"/>
      <c r="BQ69" s="48"/>
      <c r="BR69" s="75"/>
      <c r="BS69" s="48"/>
      <c r="BT69" s="48"/>
      <c r="BU69" s="75"/>
      <c r="BV69" s="48"/>
      <c r="BW69" s="48"/>
      <c r="BX69" s="75"/>
      <c r="BY69" s="48"/>
      <c r="BZ69" s="48"/>
      <c r="CA69" s="75"/>
      <c r="CB69" s="48"/>
      <c r="CC69" s="48"/>
      <c r="CD69" s="75"/>
      <c r="CE69" s="48"/>
      <c r="CF69" s="48"/>
      <c r="CG69" s="75"/>
      <c r="CH69" s="48"/>
      <c r="CI69" s="48"/>
      <c r="CJ69" s="75"/>
      <c r="CK69" s="48"/>
      <c r="CL69" s="48"/>
      <c r="CM69" s="75"/>
      <c r="CN69" s="48"/>
      <c r="CO69" s="48"/>
      <c r="CP69" s="75"/>
      <c r="CQ69" s="52"/>
      <c r="CR69" s="48"/>
      <c r="CS69" s="75"/>
      <c r="CT69" s="52"/>
      <c r="CU69" s="48"/>
      <c r="CV69" s="75"/>
      <c r="CW69" s="52"/>
      <c r="CX69" s="48"/>
      <c r="CY69" s="75"/>
      <c r="CZ69" s="52">
        <v>2667</v>
      </c>
      <c r="DA69" s="48">
        <v>2544.4204799999998</v>
      </c>
      <c r="DB69" s="48">
        <f t="shared" si="264"/>
        <v>95.403842519685028</v>
      </c>
      <c r="DC69" s="52"/>
      <c r="DD69" s="48"/>
      <c r="DE69" s="75"/>
      <c r="DF69" s="52"/>
      <c r="DG69" s="48"/>
      <c r="DH69" s="75"/>
      <c r="DI69" s="48"/>
      <c r="DJ69" s="48"/>
      <c r="DK69" s="75"/>
      <c r="DL69" s="48"/>
      <c r="DM69" s="48"/>
      <c r="DN69" s="75"/>
      <c r="DO69" s="52"/>
      <c r="DP69" s="48"/>
      <c r="DQ69" s="75"/>
      <c r="DR69" s="52"/>
      <c r="DS69" s="48"/>
      <c r="DT69" s="75"/>
      <c r="DU69" s="52"/>
      <c r="DV69" s="48"/>
      <c r="DW69" s="75"/>
      <c r="DX69" s="52"/>
      <c r="DY69" s="48"/>
      <c r="DZ69" s="75"/>
      <c r="EA69" s="48"/>
      <c r="EB69" s="48"/>
      <c r="EC69" s="75"/>
      <c r="ED69" s="48"/>
      <c r="EE69" s="48"/>
      <c r="EF69" s="75"/>
      <c r="EG69" s="48"/>
      <c r="EH69" s="48"/>
      <c r="EI69" s="75"/>
      <c r="EJ69" s="48"/>
      <c r="EK69" s="48"/>
      <c r="EL69" s="75"/>
      <c r="EM69" s="48"/>
      <c r="EN69" s="48"/>
      <c r="EO69" s="75"/>
      <c r="EP69" s="48"/>
      <c r="EQ69" s="48"/>
      <c r="ER69" s="75"/>
      <c r="ES69" s="48"/>
      <c r="ET69" s="48"/>
      <c r="EU69" s="75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52"/>
      <c r="GS69" s="48"/>
      <c r="GT69" s="75"/>
    </row>
    <row r="70" spans="1:202" s="18" customFormat="1" ht="15.75" x14ac:dyDescent="0.25">
      <c r="A70" s="26" t="s">
        <v>222</v>
      </c>
      <c r="B70" s="136">
        <f t="shared" si="125"/>
        <v>6183</v>
      </c>
      <c r="C70" s="136">
        <f t="shared" si="126"/>
        <v>0</v>
      </c>
      <c r="D70" s="48">
        <f t="shared" si="369"/>
        <v>0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116"/>
      <c r="BE70" s="116"/>
      <c r="BF70" s="116"/>
      <c r="BG70" s="48"/>
      <c r="BH70" s="48"/>
      <c r="BI70" s="75"/>
      <c r="BJ70" s="48"/>
      <c r="BK70" s="48"/>
      <c r="BL70" s="75"/>
      <c r="BM70" s="48"/>
      <c r="BN70" s="48"/>
      <c r="BO70" s="75"/>
      <c r="BP70" s="48"/>
      <c r="BQ70" s="48"/>
      <c r="BR70" s="75"/>
      <c r="BS70" s="48"/>
      <c r="BT70" s="48"/>
      <c r="BU70" s="75"/>
      <c r="BV70" s="48"/>
      <c r="BW70" s="48"/>
      <c r="BX70" s="75"/>
      <c r="BY70" s="48"/>
      <c r="BZ70" s="48"/>
      <c r="CA70" s="75"/>
      <c r="CB70" s="48"/>
      <c r="CC70" s="48"/>
      <c r="CD70" s="75"/>
      <c r="CE70" s="48"/>
      <c r="CF70" s="48"/>
      <c r="CG70" s="75"/>
      <c r="CH70" s="48"/>
      <c r="CI70" s="48"/>
      <c r="CJ70" s="75"/>
      <c r="CK70" s="48"/>
      <c r="CL70" s="48"/>
      <c r="CM70" s="75"/>
      <c r="CN70" s="48"/>
      <c r="CO70" s="48"/>
      <c r="CP70" s="75"/>
      <c r="CQ70" s="52"/>
      <c r="CR70" s="48"/>
      <c r="CS70" s="75"/>
      <c r="CT70" s="52"/>
      <c r="CU70" s="48"/>
      <c r="CV70" s="75"/>
      <c r="CW70" s="52"/>
      <c r="CX70" s="48"/>
      <c r="CY70" s="75"/>
      <c r="CZ70" s="52">
        <v>6183</v>
      </c>
      <c r="DA70" s="48">
        <v>0</v>
      </c>
      <c r="DB70" s="48">
        <f t="shared" si="264"/>
        <v>0</v>
      </c>
      <c r="DC70" s="52"/>
      <c r="DD70" s="48"/>
      <c r="DE70" s="75"/>
      <c r="DF70" s="52"/>
      <c r="DG70" s="48"/>
      <c r="DH70" s="75"/>
      <c r="DI70" s="48"/>
      <c r="DJ70" s="48"/>
      <c r="DK70" s="75"/>
      <c r="DL70" s="48"/>
      <c r="DM70" s="48"/>
      <c r="DN70" s="75"/>
      <c r="DO70" s="52"/>
      <c r="DP70" s="48"/>
      <c r="DQ70" s="75"/>
      <c r="DR70" s="52"/>
      <c r="DS70" s="48"/>
      <c r="DT70" s="75"/>
      <c r="DU70" s="52"/>
      <c r="DV70" s="48"/>
      <c r="DW70" s="75"/>
      <c r="DX70" s="52"/>
      <c r="DY70" s="48"/>
      <c r="DZ70" s="75"/>
      <c r="EA70" s="48"/>
      <c r="EB70" s="48"/>
      <c r="EC70" s="75"/>
      <c r="ED70" s="48"/>
      <c r="EE70" s="48"/>
      <c r="EF70" s="75"/>
      <c r="EG70" s="48"/>
      <c r="EH70" s="48"/>
      <c r="EI70" s="75"/>
      <c r="EJ70" s="48"/>
      <c r="EK70" s="48"/>
      <c r="EL70" s="75"/>
      <c r="EM70" s="48"/>
      <c r="EN70" s="48"/>
      <c r="EO70" s="75"/>
      <c r="EP70" s="48"/>
      <c r="EQ70" s="48"/>
      <c r="ER70" s="75"/>
      <c r="ES70" s="48"/>
      <c r="ET70" s="48"/>
      <c r="EU70" s="75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52"/>
      <c r="GS70" s="48"/>
      <c r="GT70" s="75"/>
    </row>
    <row r="71" spans="1:202" s="18" customFormat="1" ht="15.75" x14ac:dyDescent="0.25">
      <c r="A71" s="26" t="s">
        <v>391</v>
      </c>
      <c r="B71" s="136">
        <f t="shared" si="125"/>
        <v>9849.7000000000007</v>
      </c>
      <c r="C71" s="136">
        <f t="shared" si="126"/>
        <v>7152</v>
      </c>
      <c r="D71" s="48">
        <f t="shared" si="369"/>
        <v>72.611348568991943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116"/>
      <c r="BE71" s="116"/>
      <c r="BF71" s="116"/>
      <c r="BG71" s="48"/>
      <c r="BH71" s="48"/>
      <c r="BI71" s="75"/>
      <c r="BJ71" s="48"/>
      <c r="BK71" s="48"/>
      <c r="BL71" s="75"/>
      <c r="BM71" s="48"/>
      <c r="BN71" s="48"/>
      <c r="BO71" s="75"/>
      <c r="BP71" s="48"/>
      <c r="BQ71" s="48"/>
      <c r="BR71" s="75"/>
      <c r="BS71" s="48"/>
      <c r="BT71" s="48"/>
      <c r="BU71" s="75"/>
      <c r="BV71" s="48"/>
      <c r="BW71" s="48"/>
      <c r="BX71" s="75"/>
      <c r="BY71" s="48"/>
      <c r="BZ71" s="48"/>
      <c r="CA71" s="75"/>
      <c r="CB71" s="48"/>
      <c r="CC71" s="48"/>
      <c r="CD71" s="75"/>
      <c r="CE71" s="48"/>
      <c r="CF71" s="48"/>
      <c r="CG71" s="75"/>
      <c r="CH71" s="48"/>
      <c r="CI71" s="48"/>
      <c r="CJ71" s="75"/>
      <c r="CK71" s="48"/>
      <c r="CL71" s="48"/>
      <c r="CM71" s="75"/>
      <c r="CN71" s="48"/>
      <c r="CO71" s="48"/>
      <c r="CP71" s="75"/>
      <c r="CQ71" s="52"/>
      <c r="CR71" s="48"/>
      <c r="CS71" s="75"/>
      <c r="CT71" s="52"/>
      <c r="CU71" s="48"/>
      <c r="CV71" s="75"/>
      <c r="CW71" s="52"/>
      <c r="CX71" s="48"/>
      <c r="CY71" s="75"/>
      <c r="CZ71" s="52">
        <v>7152</v>
      </c>
      <c r="DA71" s="48">
        <v>7152</v>
      </c>
      <c r="DB71" s="48">
        <f t="shared" si="264"/>
        <v>100</v>
      </c>
      <c r="DC71" s="52"/>
      <c r="DD71" s="48"/>
      <c r="DE71" s="75"/>
      <c r="DF71" s="52"/>
      <c r="DG71" s="48"/>
      <c r="DH71" s="75"/>
      <c r="DI71" s="48"/>
      <c r="DJ71" s="48"/>
      <c r="DK71" s="75"/>
      <c r="DL71" s="48"/>
      <c r="DM71" s="48"/>
      <c r="DN71" s="75"/>
      <c r="DO71" s="52"/>
      <c r="DP71" s="48"/>
      <c r="DQ71" s="75"/>
      <c r="DR71" s="52"/>
      <c r="DS71" s="48"/>
      <c r="DT71" s="75"/>
      <c r="DU71" s="52"/>
      <c r="DV71" s="48"/>
      <c r="DW71" s="75"/>
      <c r="DX71" s="52"/>
      <c r="DY71" s="48"/>
      <c r="DZ71" s="75"/>
      <c r="EA71" s="48"/>
      <c r="EB71" s="48"/>
      <c r="EC71" s="75"/>
      <c r="ED71" s="48">
        <v>2697.7</v>
      </c>
      <c r="EE71" s="48"/>
      <c r="EF71" s="75"/>
      <c r="EG71" s="48"/>
      <c r="EH71" s="48"/>
      <c r="EI71" s="75"/>
      <c r="EJ71" s="48"/>
      <c r="EK71" s="48"/>
      <c r="EL71" s="75"/>
      <c r="EM71" s="48"/>
      <c r="EN71" s="48"/>
      <c r="EO71" s="75"/>
      <c r="EP71" s="48"/>
      <c r="EQ71" s="48"/>
      <c r="ER71" s="75"/>
      <c r="ES71" s="48"/>
      <c r="ET71" s="48"/>
      <c r="EU71" s="75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52"/>
      <c r="GS71" s="48"/>
      <c r="GT71" s="75"/>
    </row>
    <row r="72" spans="1:202" s="18" customFormat="1" ht="15.75" x14ac:dyDescent="0.25">
      <c r="A72" s="26" t="s">
        <v>390</v>
      </c>
      <c r="B72" s="136">
        <f t="shared" si="125"/>
        <v>7680</v>
      </c>
      <c r="C72" s="136">
        <f t="shared" si="126"/>
        <v>6858.3999599999997</v>
      </c>
      <c r="D72" s="48">
        <f t="shared" si="369"/>
        <v>89.302082812499989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116"/>
      <c r="BE72" s="116"/>
      <c r="BF72" s="116"/>
      <c r="BG72" s="48"/>
      <c r="BH72" s="48"/>
      <c r="BI72" s="75"/>
      <c r="BJ72" s="48"/>
      <c r="BK72" s="48"/>
      <c r="BL72" s="75"/>
      <c r="BM72" s="48"/>
      <c r="BN72" s="48"/>
      <c r="BO72" s="75"/>
      <c r="BP72" s="48"/>
      <c r="BQ72" s="48"/>
      <c r="BR72" s="75"/>
      <c r="BS72" s="48"/>
      <c r="BT72" s="48"/>
      <c r="BU72" s="75"/>
      <c r="BV72" s="48"/>
      <c r="BW72" s="48"/>
      <c r="BX72" s="75"/>
      <c r="BY72" s="48"/>
      <c r="BZ72" s="48"/>
      <c r="CA72" s="75"/>
      <c r="CB72" s="48"/>
      <c r="CC72" s="48"/>
      <c r="CD72" s="75"/>
      <c r="CE72" s="48"/>
      <c r="CF72" s="48"/>
      <c r="CG72" s="75"/>
      <c r="CH72" s="48"/>
      <c r="CI72" s="48"/>
      <c r="CJ72" s="75"/>
      <c r="CK72" s="48"/>
      <c r="CL72" s="48"/>
      <c r="CM72" s="75"/>
      <c r="CN72" s="48"/>
      <c r="CO72" s="48"/>
      <c r="CP72" s="75"/>
      <c r="CQ72" s="52"/>
      <c r="CR72" s="48"/>
      <c r="CS72" s="75"/>
      <c r="CT72" s="52"/>
      <c r="CU72" s="48"/>
      <c r="CV72" s="75"/>
      <c r="CW72" s="52"/>
      <c r="CX72" s="48"/>
      <c r="CY72" s="75"/>
      <c r="CZ72" s="52">
        <v>7680</v>
      </c>
      <c r="DA72" s="48">
        <v>6858.3999599999997</v>
      </c>
      <c r="DB72" s="48">
        <f t="shared" si="264"/>
        <v>89.302082812499989</v>
      </c>
      <c r="DC72" s="52"/>
      <c r="DD72" s="48"/>
      <c r="DE72" s="75"/>
      <c r="DF72" s="52"/>
      <c r="DG72" s="48"/>
      <c r="DH72" s="75"/>
      <c r="DI72" s="48"/>
      <c r="DJ72" s="48"/>
      <c r="DK72" s="75"/>
      <c r="DL72" s="48"/>
      <c r="DM72" s="48"/>
      <c r="DN72" s="75"/>
      <c r="DO72" s="52"/>
      <c r="DP72" s="48"/>
      <c r="DQ72" s="75"/>
      <c r="DR72" s="52"/>
      <c r="DS72" s="48"/>
      <c r="DT72" s="75"/>
      <c r="DU72" s="52"/>
      <c r="DV72" s="48"/>
      <c r="DW72" s="75"/>
      <c r="DX72" s="52"/>
      <c r="DY72" s="48"/>
      <c r="DZ72" s="75"/>
      <c r="EA72" s="48"/>
      <c r="EB72" s="48"/>
      <c r="EC72" s="75"/>
      <c r="ED72" s="48"/>
      <c r="EE72" s="48"/>
      <c r="EF72" s="75"/>
      <c r="EG72" s="48"/>
      <c r="EH72" s="48"/>
      <c r="EI72" s="75"/>
      <c r="EJ72" s="48"/>
      <c r="EK72" s="48"/>
      <c r="EL72" s="75"/>
      <c r="EM72" s="48"/>
      <c r="EN72" s="48"/>
      <c r="EO72" s="75"/>
      <c r="EP72" s="48"/>
      <c r="EQ72" s="48"/>
      <c r="ER72" s="75"/>
      <c r="ES72" s="48"/>
      <c r="ET72" s="48"/>
      <c r="EU72" s="75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52"/>
      <c r="GS72" s="48"/>
      <c r="GT72" s="75"/>
    </row>
    <row r="73" spans="1:202" s="19" customFormat="1" ht="31.5" x14ac:dyDescent="0.25">
      <c r="A73" s="25" t="s">
        <v>229</v>
      </c>
      <c r="B73" s="135">
        <f t="shared" si="125"/>
        <v>167948.19255000001</v>
      </c>
      <c r="C73" s="135">
        <f t="shared" si="126"/>
        <v>58205.325980000001</v>
      </c>
      <c r="D73" s="54">
        <f t="shared" ref="D73" si="370">C73/B73*100</f>
        <v>34.65671472628182</v>
      </c>
      <c r="E73" s="55">
        <f t="shared" ref="E73:BF73" si="371">E74+E75+E76+E77+E78</f>
        <v>1609.1</v>
      </c>
      <c r="F73" s="55">
        <f t="shared" si="371"/>
        <v>1609.1</v>
      </c>
      <c r="G73" s="54">
        <f>F73/E73*100</f>
        <v>100</v>
      </c>
      <c r="H73" s="55">
        <f t="shared" si="371"/>
        <v>0</v>
      </c>
      <c r="I73" s="55">
        <f t="shared" si="371"/>
        <v>0</v>
      </c>
      <c r="J73" s="55">
        <f t="shared" si="371"/>
        <v>0</v>
      </c>
      <c r="K73" s="55">
        <f t="shared" ref="K73:M73" si="372">K74+K75+K76+K77+K78</f>
        <v>0</v>
      </c>
      <c r="L73" s="55">
        <f t="shared" si="372"/>
        <v>0</v>
      </c>
      <c r="M73" s="55">
        <f t="shared" si="372"/>
        <v>0</v>
      </c>
      <c r="N73" s="55">
        <f t="shared" ref="N73:P73" si="373">N74+N75+N76+N77+N78</f>
        <v>0</v>
      </c>
      <c r="O73" s="55">
        <f t="shared" si="373"/>
        <v>0</v>
      </c>
      <c r="P73" s="55">
        <f t="shared" si="373"/>
        <v>0</v>
      </c>
      <c r="Q73" s="55">
        <f t="shared" ref="Q73:S73" si="374">Q74+Q75+Q76+Q77+Q78</f>
        <v>0</v>
      </c>
      <c r="R73" s="55">
        <f t="shared" si="374"/>
        <v>0</v>
      </c>
      <c r="S73" s="55">
        <f t="shared" si="374"/>
        <v>0</v>
      </c>
      <c r="T73" s="55">
        <f t="shared" ref="T73:V73" si="375">T74+T75+T76+T77+T78</f>
        <v>0</v>
      </c>
      <c r="U73" s="55">
        <f t="shared" si="375"/>
        <v>0</v>
      </c>
      <c r="V73" s="55">
        <f t="shared" si="375"/>
        <v>0</v>
      </c>
      <c r="W73" s="55">
        <f t="shared" si="371"/>
        <v>860.73119999999994</v>
      </c>
      <c r="X73" s="55">
        <f t="shared" si="371"/>
        <v>860.73119999999994</v>
      </c>
      <c r="Y73" s="55">
        <f t="shared" ref="Y73:Y74" si="376">X73/W73*100</f>
        <v>100</v>
      </c>
      <c r="Z73" s="55">
        <f t="shared" si="371"/>
        <v>0</v>
      </c>
      <c r="AA73" s="55">
        <f t="shared" si="371"/>
        <v>0</v>
      </c>
      <c r="AB73" s="55">
        <f t="shared" si="371"/>
        <v>0</v>
      </c>
      <c r="AC73" s="55">
        <f t="shared" si="371"/>
        <v>0</v>
      </c>
      <c r="AD73" s="55">
        <f t="shared" si="371"/>
        <v>0</v>
      </c>
      <c r="AE73" s="55">
        <f t="shared" si="371"/>
        <v>0</v>
      </c>
      <c r="AF73" s="55">
        <f t="shared" si="371"/>
        <v>0</v>
      </c>
      <c r="AG73" s="55">
        <f t="shared" si="371"/>
        <v>0</v>
      </c>
      <c r="AH73" s="55">
        <f t="shared" si="371"/>
        <v>0</v>
      </c>
      <c r="AI73" s="55"/>
      <c r="AJ73" s="55"/>
      <c r="AK73" s="54"/>
      <c r="AL73" s="55">
        <f t="shared" si="371"/>
        <v>51.020410000000005</v>
      </c>
      <c r="AM73" s="55">
        <f t="shared" si="371"/>
        <v>51.020410000000005</v>
      </c>
      <c r="AN73" s="54">
        <f t="shared" ref="AN73:AN74" si="377">AM73/AL73*100</f>
        <v>100</v>
      </c>
      <c r="AO73" s="55">
        <f t="shared" ref="AO73:AP73" si="378">AO74+AO75+AO76+AO77+AO78</f>
        <v>43.836080000000003</v>
      </c>
      <c r="AP73" s="55">
        <f t="shared" si="378"/>
        <v>43.836080000000003</v>
      </c>
      <c r="AQ73" s="54">
        <f>AP73/AO73*100</f>
        <v>100</v>
      </c>
      <c r="AR73" s="55"/>
      <c r="AS73" s="55"/>
      <c r="AT73" s="54"/>
      <c r="AU73" s="55">
        <f t="shared" si="371"/>
        <v>0</v>
      </c>
      <c r="AV73" s="55">
        <f t="shared" si="371"/>
        <v>0</v>
      </c>
      <c r="AW73" s="55">
        <f t="shared" si="371"/>
        <v>0</v>
      </c>
      <c r="AX73" s="55">
        <f t="shared" si="371"/>
        <v>1683.95316</v>
      </c>
      <c r="AY73" s="55">
        <f t="shared" si="371"/>
        <v>0</v>
      </c>
      <c r="AZ73" s="54"/>
      <c r="BA73" s="55">
        <f t="shared" si="371"/>
        <v>10000</v>
      </c>
      <c r="BB73" s="55">
        <f t="shared" si="371"/>
        <v>6928.6435499999998</v>
      </c>
      <c r="BC73" s="54">
        <f t="shared" ref="BC73" si="379">BB73/BA73*100</f>
        <v>69.286435499999996</v>
      </c>
      <c r="BD73" s="55">
        <f t="shared" si="371"/>
        <v>15725.8</v>
      </c>
      <c r="BE73" s="55">
        <f t="shared" si="371"/>
        <v>5903.1839900000004</v>
      </c>
      <c r="BF73" s="55">
        <f t="shared" si="371"/>
        <v>37.538211029009652</v>
      </c>
      <c r="BG73" s="55">
        <f t="shared" ref="BG73:CP73" si="380">BG74+BG75+BG76+BG77+BG78</f>
        <v>0</v>
      </c>
      <c r="BH73" s="55">
        <f t="shared" si="380"/>
        <v>0</v>
      </c>
      <c r="BI73" s="55">
        <f t="shared" si="380"/>
        <v>0</v>
      </c>
      <c r="BJ73" s="55">
        <f t="shared" ref="BJ73:BL73" si="381">BJ74+BJ75+BJ76+BJ77+BJ78</f>
        <v>0</v>
      </c>
      <c r="BK73" s="55">
        <f t="shared" si="381"/>
        <v>0</v>
      </c>
      <c r="BL73" s="55">
        <f t="shared" si="381"/>
        <v>0</v>
      </c>
      <c r="BM73" s="55">
        <f t="shared" si="380"/>
        <v>3345.7</v>
      </c>
      <c r="BN73" s="55">
        <f t="shared" si="380"/>
        <v>1400</v>
      </c>
      <c r="BO73" s="55">
        <f t="shared" si="380"/>
        <v>41.844755955405446</v>
      </c>
      <c r="BP73" s="55">
        <f t="shared" ref="BP73:BQ73" si="382">BP74+BP75+BP76+BP77+BP78</f>
        <v>560</v>
      </c>
      <c r="BQ73" s="55">
        <f t="shared" si="382"/>
        <v>80</v>
      </c>
      <c r="BR73" s="55">
        <f t="shared" ref="BR73:BR74" si="383">BQ73/BP73*100</f>
        <v>14.285714285714285</v>
      </c>
      <c r="BS73" s="55">
        <f t="shared" si="380"/>
        <v>0</v>
      </c>
      <c r="BT73" s="55">
        <f t="shared" si="380"/>
        <v>0</v>
      </c>
      <c r="BU73" s="55">
        <f t="shared" si="380"/>
        <v>0</v>
      </c>
      <c r="BV73" s="55">
        <f t="shared" si="380"/>
        <v>0</v>
      </c>
      <c r="BW73" s="55">
        <f t="shared" si="380"/>
        <v>0</v>
      </c>
      <c r="BX73" s="55">
        <f t="shared" si="380"/>
        <v>0</v>
      </c>
      <c r="BY73" s="55">
        <f t="shared" si="380"/>
        <v>0</v>
      </c>
      <c r="BZ73" s="55">
        <f t="shared" si="380"/>
        <v>0</v>
      </c>
      <c r="CA73" s="55">
        <f t="shared" si="380"/>
        <v>0</v>
      </c>
      <c r="CB73" s="55">
        <f t="shared" ref="CB73:CD73" si="384">CB74+CB75+CB76+CB77+CB78</f>
        <v>0</v>
      </c>
      <c r="CC73" s="55">
        <f t="shared" si="384"/>
        <v>0</v>
      </c>
      <c r="CD73" s="55">
        <f t="shared" si="384"/>
        <v>0</v>
      </c>
      <c r="CE73" s="55">
        <f t="shared" si="380"/>
        <v>0</v>
      </c>
      <c r="CF73" s="55">
        <f t="shared" si="380"/>
        <v>0</v>
      </c>
      <c r="CG73" s="55">
        <f t="shared" si="380"/>
        <v>0</v>
      </c>
      <c r="CH73" s="55">
        <f t="shared" si="380"/>
        <v>0</v>
      </c>
      <c r="CI73" s="55">
        <f t="shared" si="380"/>
        <v>0</v>
      </c>
      <c r="CJ73" s="55">
        <f t="shared" si="380"/>
        <v>0</v>
      </c>
      <c r="CK73" s="55">
        <f t="shared" si="380"/>
        <v>0</v>
      </c>
      <c r="CL73" s="55">
        <f t="shared" si="380"/>
        <v>0</v>
      </c>
      <c r="CM73" s="55">
        <f t="shared" si="380"/>
        <v>0</v>
      </c>
      <c r="CN73" s="55">
        <f t="shared" si="380"/>
        <v>318.39999999999998</v>
      </c>
      <c r="CO73" s="55">
        <f t="shared" si="380"/>
        <v>0</v>
      </c>
      <c r="CP73" s="55">
        <f t="shared" si="380"/>
        <v>0</v>
      </c>
      <c r="CQ73" s="55">
        <f t="shared" ref="CQ73:DA73" si="385">CQ74+CQ75+CQ76+CQ77+CQ78</f>
        <v>0</v>
      </c>
      <c r="CR73" s="55">
        <f t="shared" si="385"/>
        <v>0</v>
      </c>
      <c r="CS73" s="55">
        <f t="shared" si="385"/>
        <v>0</v>
      </c>
      <c r="CT73" s="55">
        <f t="shared" ref="CT73:CV73" si="386">CT74+CT75+CT76+CT77+CT78</f>
        <v>0</v>
      </c>
      <c r="CU73" s="55">
        <f t="shared" si="386"/>
        <v>0</v>
      </c>
      <c r="CV73" s="55">
        <f t="shared" si="386"/>
        <v>0</v>
      </c>
      <c r="CW73" s="55">
        <f t="shared" si="385"/>
        <v>4001.8</v>
      </c>
      <c r="CX73" s="55">
        <f t="shared" si="385"/>
        <v>1791.5575900000001</v>
      </c>
      <c r="CY73" s="55">
        <f t="shared" si="147"/>
        <v>44.768793792793247</v>
      </c>
      <c r="CZ73" s="55">
        <f t="shared" si="385"/>
        <v>30819</v>
      </c>
      <c r="DA73" s="55">
        <f t="shared" si="385"/>
        <v>10179</v>
      </c>
      <c r="DB73" s="54">
        <f t="shared" si="264"/>
        <v>33.028326681592524</v>
      </c>
      <c r="DC73" s="55">
        <f t="shared" ref="DC73:DD73" si="387">DC74+DC75+DC76+DC77+DC78</f>
        <v>5864.6</v>
      </c>
      <c r="DD73" s="55">
        <f t="shared" si="387"/>
        <v>1152</v>
      </c>
      <c r="DE73" s="55">
        <f>DD73/DC73*100</f>
        <v>19.643283429389896</v>
      </c>
      <c r="DF73" s="55">
        <f t="shared" ref="DF73:DG73" si="388">DF74+DF75+DF76+DF77+DF78</f>
        <v>1000</v>
      </c>
      <c r="DG73" s="55">
        <f t="shared" si="388"/>
        <v>120</v>
      </c>
      <c r="DH73" s="55">
        <f>DG73/DF73*100</f>
        <v>12</v>
      </c>
      <c r="DI73" s="55">
        <f t="shared" ref="DI73:DN73" si="389">DI74+DI75+DI76+DI77+DI78</f>
        <v>2000</v>
      </c>
      <c r="DJ73" s="55">
        <f t="shared" si="389"/>
        <v>2000</v>
      </c>
      <c r="DK73" s="55">
        <f t="shared" si="389"/>
        <v>100</v>
      </c>
      <c r="DL73" s="55">
        <f t="shared" si="389"/>
        <v>2000</v>
      </c>
      <c r="DM73" s="55">
        <f t="shared" si="389"/>
        <v>2000</v>
      </c>
      <c r="DN73" s="55">
        <f t="shared" si="389"/>
        <v>100</v>
      </c>
      <c r="DO73" s="55">
        <f t="shared" ref="DO73:DQ73" si="390">DO74+DO75+DO76+DO77+DO78</f>
        <v>0</v>
      </c>
      <c r="DP73" s="55">
        <f t="shared" si="390"/>
        <v>0</v>
      </c>
      <c r="DQ73" s="55">
        <f t="shared" si="390"/>
        <v>0</v>
      </c>
      <c r="DR73" s="55">
        <f t="shared" ref="DR73:DT73" si="391">DR74+DR75+DR76+DR77+DR78</f>
        <v>0</v>
      </c>
      <c r="DS73" s="55">
        <f t="shared" si="391"/>
        <v>0</v>
      </c>
      <c r="DT73" s="55">
        <f t="shared" si="391"/>
        <v>0</v>
      </c>
      <c r="DU73" s="55">
        <f t="shared" ref="DU73:DW73" si="392">DU74+DU75+DU76+DU77+DU78</f>
        <v>0</v>
      </c>
      <c r="DV73" s="55">
        <f t="shared" si="392"/>
        <v>0</v>
      </c>
      <c r="DW73" s="55">
        <f t="shared" si="392"/>
        <v>0</v>
      </c>
      <c r="DX73" s="55">
        <f t="shared" ref="DX73:DZ73" si="393">DX74+DX75+DX76+DX77+DX78</f>
        <v>0</v>
      </c>
      <c r="DY73" s="55">
        <f t="shared" si="393"/>
        <v>0</v>
      </c>
      <c r="DZ73" s="55">
        <f t="shared" si="393"/>
        <v>0</v>
      </c>
      <c r="EA73" s="55"/>
      <c r="EB73" s="55"/>
      <c r="EC73" s="55"/>
      <c r="ED73" s="55"/>
      <c r="EE73" s="55"/>
      <c r="EF73" s="55"/>
      <c r="EG73" s="55">
        <f t="shared" ref="EG73:EK73" si="394">EG74+EG75+EG76+EG77+EG78</f>
        <v>0</v>
      </c>
      <c r="EH73" s="55">
        <f t="shared" si="394"/>
        <v>0</v>
      </c>
      <c r="EI73" s="55">
        <f t="shared" si="394"/>
        <v>0</v>
      </c>
      <c r="EJ73" s="55">
        <f t="shared" si="394"/>
        <v>67188.651700000002</v>
      </c>
      <c r="EK73" s="55">
        <f t="shared" si="394"/>
        <v>12265.319660000001</v>
      </c>
      <c r="EL73" s="55">
        <f>EK73/EJ73*100</f>
        <v>18.255046573586771</v>
      </c>
      <c r="EM73" s="55">
        <f t="shared" ref="EM73:EN73" si="395">EM74+EM75+EM76+EM77+EM78</f>
        <v>4078</v>
      </c>
      <c r="EN73" s="55">
        <f t="shared" si="395"/>
        <v>3388</v>
      </c>
      <c r="EO73" s="55">
        <f>EN73/EM73*100</f>
        <v>83.079941147621383</v>
      </c>
      <c r="EP73" s="55">
        <f t="shared" ref="EP73:ER73" si="396">EP74+EP75+EP76+EP77+EP78</f>
        <v>0</v>
      </c>
      <c r="EQ73" s="55">
        <f t="shared" si="396"/>
        <v>0</v>
      </c>
      <c r="ER73" s="55">
        <f t="shared" si="396"/>
        <v>0</v>
      </c>
      <c r="ES73" s="55">
        <f t="shared" ref="ES73:EU73" si="397">ES74+ES75+ES76+ES77+ES78</f>
        <v>0</v>
      </c>
      <c r="ET73" s="55">
        <f t="shared" si="397"/>
        <v>0</v>
      </c>
      <c r="EU73" s="55">
        <f t="shared" si="397"/>
        <v>0</v>
      </c>
      <c r="EV73" s="55">
        <f t="shared" ref="EV73:EX73" si="398">EV74+EV75+EV76+EV77+EV78</f>
        <v>0</v>
      </c>
      <c r="EW73" s="55">
        <f t="shared" si="398"/>
        <v>0</v>
      </c>
      <c r="EX73" s="55">
        <f t="shared" si="398"/>
        <v>0</v>
      </c>
      <c r="EY73" s="55"/>
      <c r="EZ73" s="55"/>
      <c r="FA73" s="54"/>
      <c r="FB73" s="55">
        <f t="shared" ref="FB73:FC73" si="399">FB74+FB75+FB76+FB77+FB78</f>
        <v>0</v>
      </c>
      <c r="FC73" s="55">
        <f t="shared" si="399"/>
        <v>0</v>
      </c>
      <c r="FD73" s="54"/>
      <c r="FE73" s="55">
        <f t="shared" ref="FE73:FF73" si="400">FE74+FE75+FE76+FE77+FE78</f>
        <v>0</v>
      </c>
      <c r="FF73" s="55">
        <f t="shared" si="400"/>
        <v>0</v>
      </c>
      <c r="FG73" s="54"/>
      <c r="FH73" s="55">
        <f t="shared" ref="FH73:FI73" si="401">FH74+FH75+FH76+FH77+FH78</f>
        <v>1500</v>
      </c>
      <c r="FI73" s="55">
        <f t="shared" si="401"/>
        <v>1500</v>
      </c>
      <c r="FJ73" s="54">
        <f t="shared" ref="FJ73" si="402">FI73/FH73*100</f>
        <v>100</v>
      </c>
      <c r="FK73" s="55">
        <f t="shared" ref="FK73:FL73" si="403">FK74+FK75+FK76+FK77+FK78</f>
        <v>1633.1</v>
      </c>
      <c r="FL73" s="55">
        <f t="shared" si="403"/>
        <v>490.96600000000001</v>
      </c>
      <c r="FM73" s="54">
        <f t="shared" ref="FM73" si="404">FL73/FK73*100</f>
        <v>30.063437633947711</v>
      </c>
      <c r="FN73" s="55">
        <f t="shared" ref="FN73:FO73" si="405">FN74+FN75+FN76+FN77+FN78</f>
        <v>0</v>
      </c>
      <c r="FO73" s="55">
        <f t="shared" si="405"/>
        <v>0</v>
      </c>
      <c r="FP73" s="54"/>
      <c r="FQ73" s="55">
        <f t="shared" ref="FQ73:FR73" si="406">FQ74+FQ75+FQ76+FQ77+FQ78</f>
        <v>13664.5</v>
      </c>
      <c r="FR73" s="55">
        <f t="shared" si="406"/>
        <v>6441.9674999999997</v>
      </c>
      <c r="FS73" s="54">
        <f>FR73/FQ73*100</f>
        <v>47.143821581470227</v>
      </c>
      <c r="FT73" s="55"/>
      <c r="FU73" s="55"/>
      <c r="FV73" s="54"/>
      <c r="FW73" s="55"/>
      <c r="FX73" s="55"/>
      <c r="FY73" s="54"/>
      <c r="FZ73" s="55"/>
      <c r="GA73" s="55"/>
      <c r="GB73" s="54"/>
      <c r="GC73" s="55"/>
      <c r="GD73" s="55"/>
      <c r="GE73" s="54"/>
      <c r="GF73" s="55"/>
      <c r="GG73" s="55"/>
      <c r="GH73" s="54"/>
      <c r="GI73" s="55"/>
      <c r="GJ73" s="55"/>
      <c r="GK73" s="54"/>
      <c r="GL73" s="55"/>
      <c r="GM73" s="55"/>
      <c r="GN73" s="54"/>
      <c r="GO73" s="55">
        <f t="shared" ref="GO73:GP73" si="407">GO74+GO75+GO76+GO77+GO78</f>
        <v>0</v>
      </c>
      <c r="GP73" s="55">
        <f t="shared" si="407"/>
        <v>0</v>
      </c>
      <c r="GQ73" s="54"/>
      <c r="GR73" s="55">
        <f t="shared" ref="GR73:GT73" si="408">GR74+GR75+GR76+GR77+GR78</f>
        <v>0</v>
      </c>
      <c r="GS73" s="55">
        <f t="shared" si="408"/>
        <v>0</v>
      </c>
      <c r="GT73" s="55">
        <f t="shared" si="408"/>
        <v>0</v>
      </c>
    </row>
    <row r="74" spans="1:202" s="18" customFormat="1" ht="15.75" x14ac:dyDescent="0.25">
      <c r="A74" s="26" t="s">
        <v>228</v>
      </c>
      <c r="B74" s="136">
        <f t="shared" si="125"/>
        <v>125445.23939</v>
      </c>
      <c r="C74" s="136">
        <f t="shared" si="126"/>
        <v>41097.682430000001</v>
      </c>
      <c r="D74" s="48">
        <f t="shared" si="216"/>
        <v>32.761452431232037</v>
      </c>
      <c r="E74" s="52">
        <v>1609.1</v>
      </c>
      <c r="F74" s="48">
        <v>1609.1</v>
      </c>
      <c r="G74" s="48">
        <f>F74/E74*100</f>
        <v>100</v>
      </c>
      <c r="H74" s="52"/>
      <c r="I74" s="52"/>
      <c r="J74" s="48"/>
      <c r="K74" s="52"/>
      <c r="L74" s="52"/>
      <c r="M74" s="48"/>
      <c r="N74" s="52"/>
      <c r="O74" s="52"/>
      <c r="P74" s="48"/>
      <c r="Q74" s="52"/>
      <c r="R74" s="52"/>
      <c r="S74" s="48"/>
      <c r="T74" s="52"/>
      <c r="U74" s="52"/>
      <c r="V74" s="48"/>
      <c r="W74" s="48">
        <v>860.73119999999994</v>
      </c>
      <c r="X74" s="48">
        <v>860.73119999999994</v>
      </c>
      <c r="Y74" s="52">
        <f t="shared" si="376"/>
        <v>100</v>
      </c>
      <c r="Z74" s="52"/>
      <c r="AA74" s="48"/>
      <c r="AB74" s="52"/>
      <c r="AC74" s="52">
        <v>0</v>
      </c>
      <c r="AD74" s="52">
        <v>0</v>
      </c>
      <c r="AE74" s="48"/>
      <c r="AF74" s="52"/>
      <c r="AG74" s="52"/>
      <c r="AH74" s="48"/>
      <c r="AI74" s="52"/>
      <c r="AJ74" s="52"/>
      <c r="AK74" s="48"/>
      <c r="AL74" s="52">
        <v>51.020410000000005</v>
      </c>
      <c r="AM74" s="52">
        <v>51.020410000000005</v>
      </c>
      <c r="AN74" s="48">
        <f t="shared" si="377"/>
        <v>100</v>
      </c>
      <c r="AO74" s="52">
        <v>43.836080000000003</v>
      </c>
      <c r="AP74" s="52">
        <v>43.836080000000003</v>
      </c>
      <c r="AQ74" s="48">
        <f>AP74/AO74*100</f>
        <v>100</v>
      </c>
      <c r="AR74" s="52"/>
      <c r="AS74" s="52"/>
      <c r="AT74" s="48"/>
      <c r="AU74" s="52"/>
      <c r="AV74" s="52"/>
      <c r="AW74" s="48"/>
      <c r="AX74" s="48"/>
      <c r="AY74" s="48"/>
      <c r="AZ74" s="48"/>
      <c r="BA74" s="52">
        <v>0</v>
      </c>
      <c r="BB74" s="52"/>
      <c r="BC74" s="48"/>
      <c r="BD74" s="52">
        <v>15725.8</v>
      </c>
      <c r="BE74" s="48">
        <v>5903.1839900000004</v>
      </c>
      <c r="BF74" s="52">
        <f t="shared" si="138"/>
        <v>37.538211029009652</v>
      </c>
      <c r="BG74" s="52"/>
      <c r="BH74" s="52"/>
      <c r="BI74" s="52"/>
      <c r="BJ74" s="52"/>
      <c r="BK74" s="52"/>
      <c r="BL74" s="52"/>
      <c r="BM74" s="52">
        <v>3345.7</v>
      </c>
      <c r="BN74" s="52">
        <v>1400</v>
      </c>
      <c r="BO74" s="52">
        <f t="shared" si="141"/>
        <v>41.844755955405446</v>
      </c>
      <c r="BP74" s="52">
        <v>560</v>
      </c>
      <c r="BQ74" s="52">
        <v>80</v>
      </c>
      <c r="BR74" s="52">
        <f t="shared" si="383"/>
        <v>14.285714285714285</v>
      </c>
      <c r="BS74" s="52"/>
      <c r="BT74" s="74"/>
      <c r="BU74" s="74"/>
      <c r="BV74" s="52"/>
      <c r="BW74" s="74"/>
      <c r="BX74" s="74"/>
      <c r="BY74" s="52"/>
      <c r="BZ74" s="74"/>
      <c r="CA74" s="74"/>
      <c r="CB74" s="52"/>
      <c r="CC74" s="74"/>
      <c r="CD74" s="74"/>
      <c r="CE74" s="52"/>
      <c r="CF74" s="74"/>
      <c r="CG74" s="74"/>
      <c r="CH74" s="52"/>
      <c r="CI74" s="74"/>
      <c r="CJ74" s="74"/>
      <c r="CK74" s="52"/>
      <c r="CL74" s="74"/>
      <c r="CM74" s="74"/>
      <c r="CN74" s="52">
        <v>318.39999999999998</v>
      </c>
      <c r="CO74" s="74"/>
      <c r="CP74" s="74"/>
      <c r="CQ74" s="52"/>
      <c r="CR74" s="74"/>
      <c r="CS74" s="74"/>
      <c r="CT74" s="52"/>
      <c r="CU74" s="74"/>
      <c r="CV74" s="74"/>
      <c r="CW74" s="52">
        <v>4001.8</v>
      </c>
      <c r="CX74" s="52">
        <v>1791.5575900000001</v>
      </c>
      <c r="CY74" s="52">
        <f t="shared" si="147"/>
        <v>44.768793792793247</v>
      </c>
      <c r="CZ74" s="52"/>
      <c r="DA74" s="74"/>
      <c r="DB74" s="48"/>
      <c r="DC74" s="52">
        <v>5864.6</v>
      </c>
      <c r="DD74" s="52">
        <v>1152</v>
      </c>
      <c r="DE74" s="52">
        <f>DD74/DC74*100</f>
        <v>19.643283429389896</v>
      </c>
      <c r="DF74" s="52">
        <v>1000</v>
      </c>
      <c r="DG74" s="52">
        <v>120</v>
      </c>
      <c r="DH74" s="52">
        <f>DG74/DF74*100</f>
        <v>12</v>
      </c>
      <c r="DI74" s="52">
        <v>2000</v>
      </c>
      <c r="DJ74" s="52">
        <v>2000</v>
      </c>
      <c r="DK74" s="52">
        <f t="shared" ref="DK74" si="409">DJ74/DI74*100</f>
        <v>100</v>
      </c>
      <c r="DL74" s="52">
        <v>2000</v>
      </c>
      <c r="DM74" s="52">
        <v>2000</v>
      </c>
      <c r="DN74" s="52">
        <f t="shared" ref="DN74" si="410">DM74/DL74*100</f>
        <v>100</v>
      </c>
      <c r="DO74" s="52"/>
      <c r="DP74" s="74"/>
      <c r="DQ74" s="74"/>
      <c r="DR74" s="52"/>
      <c r="DS74" s="74"/>
      <c r="DT74" s="74"/>
      <c r="DU74" s="52"/>
      <c r="DV74" s="74"/>
      <c r="DW74" s="74"/>
      <c r="DX74" s="52"/>
      <c r="DY74" s="74"/>
      <c r="DZ74" s="74"/>
      <c r="EA74" s="52"/>
      <c r="EB74" s="52"/>
      <c r="EC74" s="52"/>
      <c r="ED74" s="52"/>
      <c r="EE74" s="52"/>
      <c r="EF74" s="52"/>
      <c r="EG74" s="52"/>
      <c r="EH74" s="52"/>
      <c r="EI74" s="52"/>
      <c r="EJ74" s="52">
        <v>67188.651700000002</v>
      </c>
      <c r="EK74" s="52">
        <v>12265.319660000001</v>
      </c>
      <c r="EL74" s="52">
        <f>EK74/EJ74*100</f>
        <v>18.255046573586771</v>
      </c>
      <c r="EM74" s="52">
        <v>4078</v>
      </c>
      <c r="EN74" s="52">
        <v>3388</v>
      </c>
      <c r="EO74" s="52">
        <f>EN74/EM74*100</f>
        <v>83.079941147621383</v>
      </c>
      <c r="EP74" s="52"/>
      <c r="EQ74" s="52"/>
      <c r="ER74" s="52"/>
      <c r="ES74" s="52"/>
      <c r="ET74" s="52"/>
      <c r="EU74" s="52"/>
      <c r="EV74" s="52">
        <v>0</v>
      </c>
      <c r="EW74" s="52">
        <v>0</v>
      </c>
      <c r="EX74" s="48"/>
      <c r="EY74" s="52"/>
      <c r="EZ74" s="52"/>
      <c r="FA74" s="48"/>
      <c r="FB74" s="52"/>
      <c r="FC74" s="52"/>
      <c r="FD74" s="48"/>
      <c r="FE74" s="52"/>
      <c r="FF74" s="52"/>
      <c r="FG74" s="48"/>
      <c r="FH74" s="52">
        <v>1500</v>
      </c>
      <c r="FI74" s="52">
        <v>1500</v>
      </c>
      <c r="FJ74" s="48">
        <f>FI74/FH74*100</f>
        <v>100</v>
      </c>
      <c r="FK74" s="52">
        <v>1633.1</v>
      </c>
      <c r="FL74" s="52">
        <v>490.96600000000001</v>
      </c>
      <c r="FM74" s="48">
        <f>FL74/FK74*100</f>
        <v>30.063437633947711</v>
      </c>
      <c r="FN74" s="52"/>
      <c r="FO74" s="52"/>
      <c r="FP74" s="48"/>
      <c r="FQ74" s="52">
        <v>13664.5</v>
      </c>
      <c r="FR74" s="52">
        <v>6441.9674999999997</v>
      </c>
      <c r="FS74" s="48">
        <f>FR74/FQ74*100</f>
        <v>47.143821581470227</v>
      </c>
      <c r="FT74" s="52"/>
      <c r="FU74" s="52"/>
      <c r="FV74" s="48"/>
      <c r="FW74" s="52"/>
      <c r="FX74" s="52"/>
      <c r="FY74" s="48"/>
      <c r="FZ74" s="52"/>
      <c r="GA74" s="52"/>
      <c r="GB74" s="48"/>
      <c r="GC74" s="52"/>
      <c r="GD74" s="52"/>
      <c r="GE74" s="48"/>
      <c r="GF74" s="52"/>
      <c r="GG74" s="52"/>
      <c r="GH74" s="48"/>
      <c r="GI74" s="52"/>
      <c r="GJ74" s="52"/>
      <c r="GK74" s="48"/>
      <c r="GL74" s="52"/>
      <c r="GM74" s="52"/>
      <c r="GN74" s="48"/>
      <c r="GO74" s="52"/>
      <c r="GP74" s="52"/>
      <c r="GQ74" s="48"/>
      <c r="GR74" s="52"/>
      <c r="GS74" s="74"/>
      <c r="GT74" s="74"/>
    </row>
    <row r="75" spans="1:202" s="18" customFormat="1" ht="15.75" x14ac:dyDescent="0.25">
      <c r="A75" s="26" t="s">
        <v>226</v>
      </c>
      <c r="B75" s="136">
        <f t="shared" si="125"/>
        <v>26153.898160000001</v>
      </c>
      <c r="C75" s="136">
        <f t="shared" si="126"/>
        <v>6928.6435499999998</v>
      </c>
      <c r="D75" s="48">
        <f>C75/B75*100</f>
        <v>26.49181971885448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52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>
        <v>982.89816000000008</v>
      </c>
      <c r="AY75" s="48"/>
      <c r="AZ75" s="48"/>
      <c r="BA75" s="48">
        <v>10000</v>
      </c>
      <c r="BB75" s="48">
        <v>6928.6435499999998</v>
      </c>
      <c r="BC75" s="48">
        <f>BB75/BA75*100</f>
        <v>69.286435499999996</v>
      </c>
      <c r="BD75" s="116"/>
      <c r="BE75" s="116"/>
      <c r="BF75" s="116"/>
      <c r="BG75" s="48"/>
      <c r="BH75" s="48"/>
      <c r="BI75" s="75"/>
      <c r="BJ75" s="48"/>
      <c r="BK75" s="48"/>
      <c r="BL75" s="75"/>
      <c r="BM75" s="48"/>
      <c r="BN75" s="48"/>
      <c r="BO75" s="75"/>
      <c r="BP75" s="48"/>
      <c r="BQ75" s="48"/>
      <c r="BR75" s="75"/>
      <c r="BS75" s="48"/>
      <c r="BT75" s="48"/>
      <c r="BU75" s="75"/>
      <c r="BV75" s="48"/>
      <c r="BW75" s="48"/>
      <c r="BX75" s="75"/>
      <c r="BY75" s="48"/>
      <c r="BZ75" s="48"/>
      <c r="CA75" s="75"/>
      <c r="CB75" s="48"/>
      <c r="CC75" s="48"/>
      <c r="CD75" s="75"/>
      <c r="CE75" s="48"/>
      <c r="CF75" s="48"/>
      <c r="CG75" s="75"/>
      <c r="CH75" s="48"/>
      <c r="CI75" s="48"/>
      <c r="CJ75" s="75"/>
      <c r="CK75" s="48"/>
      <c r="CL75" s="48"/>
      <c r="CM75" s="75"/>
      <c r="CN75" s="48"/>
      <c r="CO75" s="48"/>
      <c r="CP75" s="75"/>
      <c r="CQ75" s="52"/>
      <c r="CR75" s="48"/>
      <c r="CS75" s="75"/>
      <c r="CT75" s="52"/>
      <c r="CU75" s="48"/>
      <c r="CV75" s="75"/>
      <c r="CW75" s="52"/>
      <c r="CX75" s="48"/>
      <c r="CY75" s="75"/>
      <c r="CZ75" s="52">
        <v>15171</v>
      </c>
      <c r="DA75" s="48">
        <v>0</v>
      </c>
      <c r="DB75" s="48">
        <f t="shared" si="264"/>
        <v>0</v>
      </c>
      <c r="DC75" s="52"/>
      <c r="DD75" s="48"/>
      <c r="DE75" s="52"/>
      <c r="DF75" s="52"/>
      <c r="DG75" s="48"/>
      <c r="DH75" s="52"/>
      <c r="DI75" s="48"/>
      <c r="DJ75" s="48"/>
      <c r="DK75" s="75"/>
      <c r="DL75" s="48"/>
      <c r="DM75" s="48"/>
      <c r="DN75" s="75"/>
      <c r="DO75" s="52"/>
      <c r="DP75" s="48"/>
      <c r="DQ75" s="75"/>
      <c r="DR75" s="52"/>
      <c r="DS75" s="48"/>
      <c r="DT75" s="75"/>
      <c r="DU75" s="52"/>
      <c r="DV75" s="48"/>
      <c r="DW75" s="75"/>
      <c r="DX75" s="52"/>
      <c r="DY75" s="48"/>
      <c r="DZ75" s="75"/>
      <c r="EA75" s="48"/>
      <c r="EB75" s="48"/>
      <c r="EC75" s="75"/>
      <c r="ED75" s="48"/>
      <c r="EE75" s="48"/>
      <c r="EF75" s="75"/>
      <c r="EG75" s="48"/>
      <c r="EH75" s="48"/>
      <c r="EI75" s="75"/>
      <c r="EJ75" s="48"/>
      <c r="EK75" s="48"/>
      <c r="EL75" s="75"/>
      <c r="EM75" s="48"/>
      <c r="EN75" s="48"/>
      <c r="EO75" s="75"/>
      <c r="EP75" s="48"/>
      <c r="EQ75" s="48"/>
      <c r="ER75" s="75"/>
      <c r="ES75" s="48"/>
      <c r="ET75" s="48"/>
      <c r="EU75" s="75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52"/>
      <c r="GS75" s="48"/>
      <c r="GT75" s="75"/>
    </row>
    <row r="76" spans="1:202" s="18" customFormat="1" ht="15.75" x14ac:dyDescent="0.25">
      <c r="A76" s="26" t="s">
        <v>395</v>
      </c>
      <c r="B76" s="136">
        <f t="shared" ref="B76:B139" si="411">E76+H76+K76+N76+Q76+T76+W76+Z76+AC76+AF76+AI76+AL76+AO76+AR76+AU76+AX76+BA76+BD76+BG76+BJ76+BM76+BP76+BS76+BV76+BY76+CB76+CE76+CH76+CK76+CN76+CQ76+CT76+CW76+CZ76+DC76+DF76+DI76+DL76+DO76+DR76+DU76+DX76+EA76+ED76+EG76+EJ76+EM76+EP76+ES76+EV76+EY76+FB76+FE76+FH76+FK76+FN76+FQ76+FT76+FW76+FZ76+GC76+GF76+GI76+GL76+GO76+GR76</f>
        <v>3558</v>
      </c>
      <c r="C76" s="136">
        <f t="shared" ref="C76:C139" si="412">F76+I76+L76+O76+R76+U76+X76+AA76+AD76+AG76+AJ76+AM76+AP76+AS76+AV76+AY76+BB76+BE76+BH76+BK76+BN76+BQ76+BT76+BW76+BZ76+CC76+CF76+CI76+CL76+CO76+CR76+CU76+CX76+DA76+DD76+DG76+DJ76+DM76+DP76+DS76+DV76+DY76+EB76+EE76+EH76+EK76+EN76+EQ76+ET76+EW76+EZ76+FC76+FF76+FI76+FL76+FO76+FR76+FU76+FX76+GA76+GD76+GG76+GJ76+GM76+GP76+GS76</f>
        <v>3558</v>
      </c>
      <c r="D76" s="48">
        <f t="shared" ref="D76:D78" si="413">C76/B76*100</f>
        <v>100</v>
      </c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52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116"/>
      <c r="BE76" s="116"/>
      <c r="BF76" s="116"/>
      <c r="BG76" s="48"/>
      <c r="BH76" s="48"/>
      <c r="BI76" s="75"/>
      <c r="BJ76" s="48"/>
      <c r="BK76" s="48"/>
      <c r="BL76" s="75"/>
      <c r="BM76" s="48"/>
      <c r="BN76" s="48"/>
      <c r="BO76" s="75"/>
      <c r="BP76" s="48"/>
      <c r="BQ76" s="48"/>
      <c r="BR76" s="75"/>
      <c r="BS76" s="48"/>
      <c r="BT76" s="48"/>
      <c r="BU76" s="75"/>
      <c r="BV76" s="48"/>
      <c r="BW76" s="48"/>
      <c r="BX76" s="75"/>
      <c r="BY76" s="48"/>
      <c r="BZ76" s="48"/>
      <c r="CA76" s="75"/>
      <c r="CB76" s="48"/>
      <c r="CC76" s="48"/>
      <c r="CD76" s="75"/>
      <c r="CE76" s="48"/>
      <c r="CF76" s="48"/>
      <c r="CG76" s="75"/>
      <c r="CH76" s="48"/>
      <c r="CI76" s="48"/>
      <c r="CJ76" s="75"/>
      <c r="CK76" s="48"/>
      <c r="CL76" s="48"/>
      <c r="CM76" s="75"/>
      <c r="CN76" s="48"/>
      <c r="CO76" s="48"/>
      <c r="CP76" s="75"/>
      <c r="CQ76" s="52"/>
      <c r="CR76" s="48"/>
      <c r="CS76" s="75"/>
      <c r="CT76" s="52"/>
      <c r="CU76" s="48"/>
      <c r="CV76" s="75"/>
      <c r="CW76" s="52"/>
      <c r="CX76" s="48"/>
      <c r="CY76" s="75"/>
      <c r="CZ76" s="52">
        <v>3558</v>
      </c>
      <c r="DA76" s="48">
        <v>3558</v>
      </c>
      <c r="DB76" s="48">
        <f t="shared" si="264"/>
        <v>100</v>
      </c>
      <c r="DC76" s="52"/>
      <c r="DD76" s="48"/>
      <c r="DE76" s="52"/>
      <c r="DF76" s="52"/>
      <c r="DG76" s="48"/>
      <c r="DH76" s="52"/>
      <c r="DI76" s="48"/>
      <c r="DJ76" s="48"/>
      <c r="DK76" s="75"/>
      <c r="DL76" s="48"/>
      <c r="DM76" s="48"/>
      <c r="DN76" s="75"/>
      <c r="DO76" s="52"/>
      <c r="DP76" s="48"/>
      <c r="DQ76" s="75"/>
      <c r="DR76" s="52"/>
      <c r="DS76" s="48"/>
      <c r="DT76" s="75"/>
      <c r="DU76" s="52"/>
      <c r="DV76" s="48"/>
      <c r="DW76" s="75"/>
      <c r="DX76" s="52"/>
      <c r="DY76" s="48"/>
      <c r="DZ76" s="75"/>
      <c r="EA76" s="48"/>
      <c r="EB76" s="48"/>
      <c r="EC76" s="75"/>
      <c r="ED76" s="48"/>
      <c r="EE76" s="48"/>
      <c r="EF76" s="75"/>
      <c r="EG76" s="48"/>
      <c r="EH76" s="48"/>
      <c r="EI76" s="75"/>
      <c r="EJ76" s="48"/>
      <c r="EK76" s="48"/>
      <c r="EL76" s="75"/>
      <c r="EM76" s="48"/>
      <c r="EN76" s="48"/>
      <c r="EO76" s="75"/>
      <c r="EP76" s="48"/>
      <c r="EQ76" s="48"/>
      <c r="ER76" s="75"/>
      <c r="ES76" s="48"/>
      <c r="ET76" s="48"/>
      <c r="EU76" s="75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52"/>
      <c r="GS76" s="48"/>
      <c r="GT76" s="75"/>
    </row>
    <row r="77" spans="1:202" s="18" customFormat="1" ht="15.75" x14ac:dyDescent="0.25">
      <c r="A77" s="26" t="s">
        <v>394</v>
      </c>
      <c r="B77" s="136">
        <f t="shared" si="411"/>
        <v>6170.0550000000003</v>
      </c>
      <c r="C77" s="136">
        <f t="shared" si="412"/>
        <v>0</v>
      </c>
      <c r="D77" s="48">
        <f t="shared" si="413"/>
        <v>0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52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>
        <v>701.05499999999995</v>
      </c>
      <c r="AY77" s="48"/>
      <c r="AZ77" s="48"/>
      <c r="BA77" s="48"/>
      <c r="BB77" s="48"/>
      <c r="BC77" s="48"/>
      <c r="BD77" s="116"/>
      <c r="BE77" s="116"/>
      <c r="BF77" s="116"/>
      <c r="BG77" s="48"/>
      <c r="BH77" s="48"/>
      <c r="BI77" s="75"/>
      <c r="BJ77" s="48"/>
      <c r="BK77" s="48"/>
      <c r="BL77" s="75"/>
      <c r="BM77" s="48"/>
      <c r="BN77" s="48"/>
      <c r="BO77" s="75"/>
      <c r="BP77" s="48"/>
      <c r="BQ77" s="48"/>
      <c r="BR77" s="75"/>
      <c r="BS77" s="48"/>
      <c r="BT77" s="48"/>
      <c r="BU77" s="75"/>
      <c r="BV77" s="48"/>
      <c r="BW77" s="48"/>
      <c r="BX77" s="75"/>
      <c r="BY77" s="48"/>
      <c r="BZ77" s="48"/>
      <c r="CA77" s="75"/>
      <c r="CB77" s="48"/>
      <c r="CC77" s="48"/>
      <c r="CD77" s="75"/>
      <c r="CE77" s="48"/>
      <c r="CF77" s="48"/>
      <c r="CG77" s="75"/>
      <c r="CH77" s="48"/>
      <c r="CI77" s="48"/>
      <c r="CJ77" s="75"/>
      <c r="CK77" s="48"/>
      <c r="CL77" s="48"/>
      <c r="CM77" s="75"/>
      <c r="CN77" s="48"/>
      <c r="CO77" s="48"/>
      <c r="CP77" s="75"/>
      <c r="CQ77" s="52"/>
      <c r="CR77" s="48"/>
      <c r="CS77" s="75"/>
      <c r="CT77" s="52"/>
      <c r="CU77" s="48"/>
      <c r="CV77" s="75"/>
      <c r="CW77" s="52"/>
      <c r="CX77" s="48"/>
      <c r="CY77" s="75"/>
      <c r="CZ77" s="52">
        <v>5469</v>
      </c>
      <c r="DA77" s="48">
        <v>0</v>
      </c>
      <c r="DB77" s="48">
        <f t="shared" si="264"/>
        <v>0</v>
      </c>
      <c r="DC77" s="52"/>
      <c r="DD77" s="48"/>
      <c r="DE77" s="52"/>
      <c r="DF77" s="52"/>
      <c r="DG77" s="48"/>
      <c r="DH77" s="52"/>
      <c r="DI77" s="48"/>
      <c r="DJ77" s="48"/>
      <c r="DK77" s="75"/>
      <c r="DL77" s="48"/>
      <c r="DM77" s="48"/>
      <c r="DN77" s="75"/>
      <c r="DO77" s="52"/>
      <c r="DP77" s="48"/>
      <c r="DQ77" s="75"/>
      <c r="DR77" s="52"/>
      <c r="DS77" s="48"/>
      <c r="DT77" s="75"/>
      <c r="DU77" s="52"/>
      <c r="DV77" s="48"/>
      <c r="DW77" s="75"/>
      <c r="DX77" s="52"/>
      <c r="DY77" s="48"/>
      <c r="DZ77" s="75"/>
      <c r="EA77" s="48"/>
      <c r="EB77" s="48"/>
      <c r="EC77" s="75"/>
      <c r="ED77" s="48"/>
      <c r="EE77" s="48"/>
      <c r="EF77" s="75"/>
      <c r="EG77" s="48"/>
      <c r="EH77" s="48"/>
      <c r="EI77" s="75"/>
      <c r="EJ77" s="48"/>
      <c r="EK77" s="48"/>
      <c r="EL77" s="75"/>
      <c r="EM77" s="48"/>
      <c r="EN77" s="48"/>
      <c r="EO77" s="75"/>
      <c r="EP77" s="48"/>
      <c r="EQ77" s="48"/>
      <c r="ER77" s="75"/>
      <c r="ES77" s="48"/>
      <c r="ET77" s="48"/>
      <c r="EU77" s="75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52"/>
      <c r="GS77" s="48"/>
      <c r="GT77" s="75"/>
    </row>
    <row r="78" spans="1:202" s="18" customFormat="1" ht="15.75" x14ac:dyDescent="0.25">
      <c r="A78" s="26" t="s">
        <v>227</v>
      </c>
      <c r="B78" s="136">
        <f t="shared" si="411"/>
        <v>6621</v>
      </c>
      <c r="C78" s="136">
        <f t="shared" si="412"/>
        <v>6621</v>
      </c>
      <c r="D78" s="48">
        <f t="shared" si="413"/>
        <v>100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52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116"/>
      <c r="BE78" s="116"/>
      <c r="BF78" s="116"/>
      <c r="BG78" s="48"/>
      <c r="BH78" s="48"/>
      <c r="BI78" s="75"/>
      <c r="BJ78" s="48"/>
      <c r="BK78" s="48"/>
      <c r="BL78" s="75"/>
      <c r="BM78" s="48"/>
      <c r="BN78" s="48"/>
      <c r="BO78" s="75"/>
      <c r="BP78" s="48"/>
      <c r="BQ78" s="48"/>
      <c r="BR78" s="75"/>
      <c r="BS78" s="48"/>
      <c r="BT78" s="48"/>
      <c r="BU78" s="75"/>
      <c r="BV78" s="48"/>
      <c r="BW78" s="48"/>
      <c r="BX78" s="75"/>
      <c r="BY78" s="48"/>
      <c r="BZ78" s="48"/>
      <c r="CA78" s="75"/>
      <c r="CB78" s="48"/>
      <c r="CC78" s="48"/>
      <c r="CD78" s="75"/>
      <c r="CE78" s="48"/>
      <c r="CF78" s="48"/>
      <c r="CG78" s="75"/>
      <c r="CH78" s="48"/>
      <c r="CI78" s="48"/>
      <c r="CJ78" s="75"/>
      <c r="CK78" s="48"/>
      <c r="CL78" s="48"/>
      <c r="CM78" s="75"/>
      <c r="CN78" s="48"/>
      <c r="CO78" s="48"/>
      <c r="CP78" s="75"/>
      <c r="CQ78" s="52"/>
      <c r="CR78" s="48"/>
      <c r="CS78" s="75"/>
      <c r="CT78" s="52"/>
      <c r="CU78" s="48"/>
      <c r="CV78" s="75"/>
      <c r="CW78" s="52"/>
      <c r="CX78" s="48"/>
      <c r="CY78" s="75"/>
      <c r="CZ78" s="52">
        <v>6621</v>
      </c>
      <c r="DA78" s="48">
        <v>6621</v>
      </c>
      <c r="DB78" s="48">
        <f t="shared" si="264"/>
        <v>100</v>
      </c>
      <c r="DC78" s="52"/>
      <c r="DD78" s="48"/>
      <c r="DE78" s="52"/>
      <c r="DF78" s="52"/>
      <c r="DG78" s="48"/>
      <c r="DH78" s="52"/>
      <c r="DI78" s="48"/>
      <c r="DJ78" s="48"/>
      <c r="DK78" s="75"/>
      <c r="DL78" s="48"/>
      <c r="DM78" s="48"/>
      <c r="DN78" s="75"/>
      <c r="DO78" s="52"/>
      <c r="DP78" s="48"/>
      <c r="DQ78" s="75"/>
      <c r="DR78" s="52"/>
      <c r="DS78" s="48"/>
      <c r="DT78" s="75"/>
      <c r="DU78" s="52"/>
      <c r="DV78" s="48"/>
      <c r="DW78" s="75"/>
      <c r="DX78" s="52"/>
      <c r="DY78" s="48"/>
      <c r="DZ78" s="75"/>
      <c r="EA78" s="48"/>
      <c r="EB78" s="48"/>
      <c r="EC78" s="75"/>
      <c r="ED78" s="48"/>
      <c r="EE78" s="48"/>
      <c r="EF78" s="75"/>
      <c r="EG78" s="48"/>
      <c r="EH78" s="48"/>
      <c r="EI78" s="75"/>
      <c r="EJ78" s="48"/>
      <c r="EK78" s="48"/>
      <c r="EL78" s="75"/>
      <c r="EM78" s="48"/>
      <c r="EN78" s="48"/>
      <c r="EO78" s="75"/>
      <c r="EP78" s="48"/>
      <c r="EQ78" s="48"/>
      <c r="ER78" s="75"/>
      <c r="ES78" s="48"/>
      <c r="ET78" s="48"/>
      <c r="EU78" s="75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52"/>
      <c r="GS78" s="48"/>
      <c r="GT78" s="75"/>
    </row>
    <row r="79" spans="1:202" s="19" customFormat="1" ht="31.5" x14ac:dyDescent="0.25">
      <c r="A79" s="25" t="s">
        <v>407</v>
      </c>
      <c r="B79" s="135">
        <f t="shared" si="411"/>
        <v>532847.91784999997</v>
      </c>
      <c r="C79" s="135">
        <f t="shared" si="412"/>
        <v>134242.83438999997</v>
      </c>
      <c r="D79" s="54">
        <f>C79/B79*100</f>
        <v>25.193461378559835</v>
      </c>
      <c r="E79" s="55"/>
      <c r="F79" s="55"/>
      <c r="G79" s="54"/>
      <c r="H79" s="55">
        <f t="shared" ref="H79:BF79" si="414">H80+H81+H82+H83+H84+H85+H86+H87+H88+H89+H90+H91+H92+H93+H94+H95</f>
        <v>810.19361000000004</v>
      </c>
      <c r="I79" s="55">
        <f t="shared" si="414"/>
        <v>124.01863</v>
      </c>
      <c r="J79" s="54">
        <f>I79/H79*100</f>
        <v>15.307283156676588</v>
      </c>
      <c r="K79" s="55">
        <f t="shared" ref="K79:M79" si="415">K80+K81+K82+K83+K84+K85+K86+K87+K88+K89+K90+K91+K92+K93+K94+K95</f>
        <v>0</v>
      </c>
      <c r="L79" s="55">
        <f t="shared" si="415"/>
        <v>0</v>
      </c>
      <c r="M79" s="55">
        <f t="shared" si="415"/>
        <v>0</v>
      </c>
      <c r="N79" s="55">
        <f t="shared" ref="N79:P79" si="416">N80+N81+N82+N83+N84+N85+N86+N87+N88+N89+N90+N91+N92+N93+N94+N95</f>
        <v>0</v>
      </c>
      <c r="O79" s="55">
        <f t="shared" si="416"/>
        <v>0</v>
      </c>
      <c r="P79" s="55">
        <f t="shared" si="416"/>
        <v>0</v>
      </c>
      <c r="Q79" s="55">
        <f t="shared" ref="Q79:S79" si="417">Q80+Q81+Q82+Q83+Q84+Q85+Q86+Q87+Q88+Q89+Q90+Q91+Q92+Q93+Q94+Q95</f>
        <v>0</v>
      </c>
      <c r="R79" s="55">
        <f t="shared" si="417"/>
        <v>0</v>
      </c>
      <c r="S79" s="55">
        <f t="shared" si="417"/>
        <v>0</v>
      </c>
      <c r="T79" s="55">
        <f t="shared" ref="T79:V79" si="418">T80+T81+T82+T83+T84+T85+T86+T87+T88+T89+T90+T91+T92+T93+T94+T95</f>
        <v>0</v>
      </c>
      <c r="U79" s="55">
        <f t="shared" si="418"/>
        <v>0</v>
      </c>
      <c r="V79" s="55">
        <f t="shared" si="418"/>
        <v>0</v>
      </c>
      <c r="W79" s="55">
        <f t="shared" si="414"/>
        <v>1512.7560000000001</v>
      </c>
      <c r="X79" s="55">
        <f t="shared" si="414"/>
        <v>1512.7560000000001</v>
      </c>
      <c r="Y79" s="55">
        <f>X79/W79*100</f>
        <v>100</v>
      </c>
      <c r="Z79" s="55">
        <f t="shared" si="414"/>
        <v>0</v>
      </c>
      <c r="AA79" s="55">
        <f t="shared" si="414"/>
        <v>0</v>
      </c>
      <c r="AB79" s="55">
        <f t="shared" si="414"/>
        <v>0</v>
      </c>
      <c r="AC79" s="55">
        <f t="shared" si="414"/>
        <v>0</v>
      </c>
      <c r="AD79" s="55">
        <f t="shared" si="414"/>
        <v>0</v>
      </c>
      <c r="AE79" s="55">
        <f t="shared" si="414"/>
        <v>0</v>
      </c>
      <c r="AF79" s="55">
        <f t="shared" si="414"/>
        <v>2514.6448999999998</v>
      </c>
      <c r="AG79" s="55">
        <f t="shared" si="414"/>
        <v>2514.6448999999998</v>
      </c>
      <c r="AH79" s="54">
        <f>AG79/AF79*100</f>
        <v>100</v>
      </c>
      <c r="AI79" s="55">
        <f t="shared" si="414"/>
        <v>0</v>
      </c>
      <c r="AJ79" s="55">
        <f t="shared" si="414"/>
        <v>0</v>
      </c>
      <c r="AK79" s="55">
        <f t="shared" si="414"/>
        <v>0</v>
      </c>
      <c r="AL79" s="55">
        <f t="shared" si="414"/>
        <v>51.020410000000005</v>
      </c>
      <c r="AM79" s="55">
        <f t="shared" si="414"/>
        <v>51.020410000000005</v>
      </c>
      <c r="AN79" s="54">
        <f>AM79/AL79*100</f>
        <v>100</v>
      </c>
      <c r="AO79" s="55">
        <f t="shared" ref="AO79:AP79" si="419">AO80+AO81+AO82+AO83+AO84+AO85+AO86+AO87+AO88+AO89+AO90+AO91+AO92+AO93+AO94+AO95</f>
        <v>376.22863000000001</v>
      </c>
      <c r="AP79" s="55">
        <f t="shared" si="419"/>
        <v>376.22863000000001</v>
      </c>
      <c r="AQ79" s="54">
        <f>AP79/AO79*100</f>
        <v>100</v>
      </c>
      <c r="AR79" s="55"/>
      <c r="AS79" s="55"/>
      <c r="AT79" s="54"/>
      <c r="AU79" s="55">
        <f t="shared" si="414"/>
        <v>0</v>
      </c>
      <c r="AV79" s="55">
        <f t="shared" si="414"/>
        <v>0</v>
      </c>
      <c r="AW79" s="55">
        <f t="shared" si="414"/>
        <v>0</v>
      </c>
      <c r="AX79" s="55">
        <f t="shared" si="414"/>
        <v>4892.42</v>
      </c>
      <c r="AY79" s="55">
        <f t="shared" si="414"/>
        <v>0</v>
      </c>
      <c r="AZ79" s="54"/>
      <c r="BA79" s="55">
        <f t="shared" si="414"/>
        <v>20000</v>
      </c>
      <c r="BB79" s="55">
        <f t="shared" si="414"/>
        <v>10000</v>
      </c>
      <c r="BC79" s="54">
        <f t="shared" ref="BC79" si="420">BB79/BA79*100</f>
        <v>50</v>
      </c>
      <c r="BD79" s="55">
        <f t="shared" si="414"/>
        <v>49779.1</v>
      </c>
      <c r="BE79" s="55">
        <f t="shared" si="414"/>
        <v>18241.35183</v>
      </c>
      <c r="BF79" s="55">
        <f t="shared" si="414"/>
        <v>36.644599500593621</v>
      </c>
      <c r="BG79" s="55">
        <f t="shared" ref="BG79:CO79" si="421">BG80+BG81+BG82+BG83+BG84+BG85+BG86+BG87+BG88+BG89+BG90+BG91+BG92+BG93+BG94+BG95</f>
        <v>9174.2696699999997</v>
      </c>
      <c r="BH79" s="55">
        <f t="shared" si="421"/>
        <v>2752.2808999999997</v>
      </c>
      <c r="BI79" s="55">
        <f>BH79/BG79*100</f>
        <v>29.999999989099948</v>
      </c>
      <c r="BJ79" s="55">
        <f t="shared" ref="BJ79:BL79" si="422">BJ80+BJ81+BJ82+BJ83+BJ84+BJ85+BJ86+BJ87+BJ88+BJ89+BJ90+BJ91+BJ92+BJ93+BJ94+BJ95</f>
        <v>0</v>
      </c>
      <c r="BK79" s="55">
        <f t="shared" si="422"/>
        <v>0</v>
      </c>
      <c r="BL79" s="55">
        <f t="shared" si="422"/>
        <v>0</v>
      </c>
      <c r="BM79" s="55">
        <f t="shared" si="421"/>
        <v>5162</v>
      </c>
      <c r="BN79" s="55">
        <f t="shared" si="421"/>
        <v>2377.44823</v>
      </c>
      <c r="BO79" s="55">
        <f t="shared" si="421"/>
        <v>46.056726656334753</v>
      </c>
      <c r="BP79" s="55">
        <f t="shared" ref="BP79:BQ79" si="423">BP80+BP81+BP82+BP83+BP84+BP85+BP86+BP87+BP88+BP89+BP90+BP91+BP92+BP93+BP94+BP95</f>
        <v>840</v>
      </c>
      <c r="BQ79" s="55">
        <f t="shared" si="423"/>
        <v>160.83600000000001</v>
      </c>
      <c r="BR79" s="55">
        <f t="shared" ref="BR79:BR80" si="424">BQ79/BP79*100</f>
        <v>19.14714285714286</v>
      </c>
      <c r="BS79" s="55">
        <f t="shared" si="421"/>
        <v>0</v>
      </c>
      <c r="BT79" s="55">
        <f t="shared" si="421"/>
        <v>0</v>
      </c>
      <c r="BU79" s="55">
        <f t="shared" si="421"/>
        <v>0</v>
      </c>
      <c r="BV79" s="55">
        <f t="shared" si="421"/>
        <v>0</v>
      </c>
      <c r="BW79" s="55">
        <f t="shared" si="421"/>
        <v>0</v>
      </c>
      <c r="BX79" s="55">
        <f t="shared" si="421"/>
        <v>0</v>
      </c>
      <c r="BY79" s="55">
        <f t="shared" si="421"/>
        <v>0</v>
      </c>
      <c r="BZ79" s="55">
        <f t="shared" si="421"/>
        <v>0</v>
      </c>
      <c r="CA79" s="55">
        <f t="shared" si="421"/>
        <v>0</v>
      </c>
      <c r="CB79" s="55">
        <f t="shared" ref="CB79:CD79" si="425">CB80+CB81+CB82+CB83+CB84+CB85+CB86+CB87+CB88+CB89+CB90+CB91+CB92+CB93+CB94+CB95</f>
        <v>0</v>
      </c>
      <c r="CC79" s="55">
        <f t="shared" si="425"/>
        <v>0</v>
      </c>
      <c r="CD79" s="55">
        <f t="shared" si="425"/>
        <v>0</v>
      </c>
      <c r="CE79" s="55">
        <f t="shared" si="421"/>
        <v>0</v>
      </c>
      <c r="CF79" s="55">
        <f t="shared" si="421"/>
        <v>0</v>
      </c>
      <c r="CG79" s="55">
        <f t="shared" si="421"/>
        <v>0</v>
      </c>
      <c r="CH79" s="55">
        <f t="shared" si="421"/>
        <v>0</v>
      </c>
      <c r="CI79" s="55">
        <f t="shared" si="421"/>
        <v>0</v>
      </c>
      <c r="CJ79" s="55">
        <f t="shared" si="421"/>
        <v>0</v>
      </c>
      <c r="CK79" s="55">
        <f t="shared" si="421"/>
        <v>0</v>
      </c>
      <c r="CL79" s="55">
        <f t="shared" si="421"/>
        <v>0</v>
      </c>
      <c r="CM79" s="54"/>
      <c r="CN79" s="55">
        <f t="shared" si="421"/>
        <v>391.5</v>
      </c>
      <c r="CO79" s="55">
        <f t="shared" si="421"/>
        <v>365.4</v>
      </c>
      <c r="CP79" s="55">
        <f>CO79/CN79*100</f>
        <v>93.333333333333329</v>
      </c>
      <c r="CQ79" s="55">
        <f t="shared" ref="CQ79:DA79" si="426">CQ80+CQ81+CQ82+CQ83+CQ84+CQ85+CQ86+CQ87+CQ88+CQ89+CQ90+CQ91+CQ92+CQ93+CQ94+CQ95</f>
        <v>10760.1</v>
      </c>
      <c r="CR79" s="55">
        <f t="shared" si="426"/>
        <v>4494.8817300000001</v>
      </c>
      <c r="CS79" s="55">
        <f t="shared" si="426"/>
        <v>41.773605542699414</v>
      </c>
      <c r="CT79" s="55">
        <f t="shared" ref="CT79:CV79" si="427">CT80+CT81+CT82+CT83+CT84+CT85+CT86+CT87+CT88+CT89+CT90+CT91+CT92+CT93+CT94+CT95</f>
        <v>3650</v>
      </c>
      <c r="CU79" s="55">
        <f t="shared" si="427"/>
        <v>609.10900000000004</v>
      </c>
      <c r="CV79" s="55">
        <f t="shared" si="427"/>
        <v>16.687917808219179</v>
      </c>
      <c r="CW79" s="55">
        <f t="shared" si="426"/>
        <v>35004.1</v>
      </c>
      <c r="CX79" s="55">
        <f t="shared" si="426"/>
        <v>17502.05</v>
      </c>
      <c r="CY79" s="55">
        <f t="shared" si="147"/>
        <v>50</v>
      </c>
      <c r="CZ79" s="55">
        <f t="shared" si="426"/>
        <v>49824</v>
      </c>
      <c r="DA79" s="55">
        <f t="shared" si="426"/>
        <v>4734</v>
      </c>
      <c r="DB79" s="54">
        <f t="shared" si="264"/>
        <v>9.5014450867052034</v>
      </c>
      <c r="DC79" s="55">
        <f t="shared" ref="DC79:DD79" si="428">DC80+DC81+DC82+DC83+DC84+DC85+DC86+DC87+DC88+DC89+DC90+DC91+DC92+DC93+DC94+DC95</f>
        <v>7624</v>
      </c>
      <c r="DD79" s="55">
        <f t="shared" si="428"/>
        <v>2661.8360899999998</v>
      </c>
      <c r="DE79" s="55">
        <f t="shared" ref="DE79:DE80" si="429">DD79/DC79*100</f>
        <v>34.913904643231895</v>
      </c>
      <c r="DF79" s="55">
        <f t="shared" ref="DF79:DG79" si="430">DF80+DF81+DF82+DF83+DF84+DF85+DF86+DF87+DF88+DF89+DF90+DF91+DF92+DF93+DF94+DF95</f>
        <v>1280</v>
      </c>
      <c r="DG79" s="55">
        <f t="shared" si="430"/>
        <v>160</v>
      </c>
      <c r="DH79" s="55">
        <f t="shared" ref="DH79:DH80" si="431">DG79/DF79*100</f>
        <v>12.5</v>
      </c>
      <c r="DI79" s="55">
        <f t="shared" ref="DI79:DN79" si="432">DI80+DI81+DI82+DI83+DI84+DI85+DI86+DI87+DI88+DI89+DI90+DI91+DI92+DI93+DI94+DI95</f>
        <v>8000</v>
      </c>
      <c r="DJ79" s="55">
        <f t="shared" si="432"/>
        <v>2400</v>
      </c>
      <c r="DK79" s="55">
        <f t="shared" si="432"/>
        <v>30</v>
      </c>
      <c r="DL79" s="55">
        <f t="shared" si="432"/>
        <v>7600</v>
      </c>
      <c r="DM79" s="55">
        <f t="shared" si="432"/>
        <v>2280</v>
      </c>
      <c r="DN79" s="55">
        <f t="shared" si="432"/>
        <v>30</v>
      </c>
      <c r="DO79" s="55">
        <f t="shared" ref="DO79:DQ79" si="433">DO80+DO81+DO82+DO83+DO84+DO85+DO86+DO87+DO88+DO89+DO90+DO91+DO92+DO93+DO94+DO95</f>
        <v>0</v>
      </c>
      <c r="DP79" s="55">
        <f t="shared" si="433"/>
        <v>0</v>
      </c>
      <c r="DQ79" s="55">
        <f t="shared" si="433"/>
        <v>0</v>
      </c>
      <c r="DR79" s="55">
        <f t="shared" ref="DR79:DT79" si="434">DR80+DR81+DR82+DR83+DR84+DR85+DR86+DR87+DR88+DR89+DR90+DR91+DR92+DR93+DR94+DR95</f>
        <v>0</v>
      </c>
      <c r="DS79" s="55">
        <f t="shared" si="434"/>
        <v>0</v>
      </c>
      <c r="DT79" s="55">
        <f t="shared" si="434"/>
        <v>0</v>
      </c>
      <c r="DU79" s="55">
        <f t="shared" ref="DU79:DV79" si="435">DU80+DU81+DU82+DU83+DU84+DU85+DU86+DU87+DU88+DU89+DU90+DU91+DU92+DU93+DU94+DU95</f>
        <v>0</v>
      </c>
      <c r="DV79" s="55">
        <f t="shared" si="435"/>
        <v>0</v>
      </c>
      <c r="DW79" s="55"/>
      <c r="DX79" s="55">
        <f t="shared" ref="DX79:EB79" si="436">DX80+DX81+DX82+DX83+DX84+DX85+DX86+DX87+DX88+DX89+DX90+DX91+DX92+DX93+DX94+DX95</f>
        <v>0</v>
      </c>
      <c r="DY79" s="55">
        <f t="shared" si="436"/>
        <v>0</v>
      </c>
      <c r="DZ79" s="55">
        <f t="shared" si="436"/>
        <v>0</v>
      </c>
      <c r="EA79" s="55">
        <f t="shared" si="436"/>
        <v>0</v>
      </c>
      <c r="EB79" s="55">
        <f t="shared" si="436"/>
        <v>0</v>
      </c>
      <c r="EC79" s="55"/>
      <c r="ED79" s="55">
        <f>SUM(ED80:ED95)</f>
        <v>0</v>
      </c>
      <c r="EE79" s="55">
        <f>SUM(EE80:EE95)</f>
        <v>0</v>
      </c>
      <c r="EF79" s="55"/>
      <c r="EG79" s="55">
        <f t="shared" ref="EG79:EL79" si="437">EG80+EG81+EG82+EG83+EG84+EG85+EG86+EG87+EG88+EG89+EG90+EG91+EG92+EG93+EG94+EG95</f>
        <v>0</v>
      </c>
      <c r="EH79" s="55">
        <f t="shared" si="437"/>
        <v>0</v>
      </c>
      <c r="EI79" s="55">
        <f t="shared" si="437"/>
        <v>0</v>
      </c>
      <c r="EJ79" s="55">
        <f t="shared" si="437"/>
        <v>0</v>
      </c>
      <c r="EK79" s="55">
        <f t="shared" si="437"/>
        <v>0</v>
      </c>
      <c r="EL79" s="55">
        <f t="shared" si="437"/>
        <v>0</v>
      </c>
      <c r="EM79" s="55">
        <f t="shared" ref="EM79:EO79" si="438">EM80+EM81+EM82+EM83+EM84+EM85+EM86+EM87+EM88+EM89+EM90+EM91+EM92+EM93+EM94+EM95</f>
        <v>0</v>
      </c>
      <c r="EN79" s="55">
        <f t="shared" si="438"/>
        <v>0</v>
      </c>
      <c r="EO79" s="55">
        <f t="shared" si="438"/>
        <v>0</v>
      </c>
      <c r="EP79" s="55">
        <f t="shared" ref="EP79:EQ79" si="439">EP80+EP81+EP82+EP83+EP84+EP85+EP86+EP87+EP88+EP89+EP90+EP91+EP92+EP93+EP94+EP95</f>
        <v>211420.41191999998</v>
      </c>
      <c r="EQ79" s="55">
        <f t="shared" si="439"/>
        <v>37346.42368</v>
      </c>
      <c r="ER79" s="54">
        <f t="shared" ref="ER79" si="440">EQ79/EP79*100</f>
        <v>17.664530752182824</v>
      </c>
      <c r="ES79" s="55">
        <f t="shared" ref="ES79:ET79" si="441">ES80+ES81+ES82+ES83+ES84+ES85+ES86+ES87+ES88+ES89+ES90+ES91+ES92+ES93+ES94+ES95</f>
        <v>96048.072709999993</v>
      </c>
      <c r="ET79" s="55">
        <f t="shared" si="441"/>
        <v>20510.158319999999</v>
      </c>
      <c r="EU79" s="54">
        <f t="shared" ref="EU79" si="442">ET79/ES79*100</f>
        <v>21.354055049003179</v>
      </c>
      <c r="EV79" s="55">
        <f t="shared" ref="EV79:EX79" si="443">EV80+EV81+EV82+EV83+EV84+EV85+EV86+EV87+EV88+EV89+EV90+EV91+EV92+EV93+EV94+EV95</f>
        <v>0</v>
      </c>
      <c r="EW79" s="55">
        <f t="shared" si="443"/>
        <v>0</v>
      </c>
      <c r="EX79" s="55">
        <f t="shared" si="443"/>
        <v>0</v>
      </c>
      <c r="EY79" s="55"/>
      <c r="EZ79" s="55"/>
      <c r="FA79" s="54"/>
      <c r="FB79" s="55">
        <f t="shared" ref="FB79:FC79" si="444">FB80+FB81+FB82+FB83+FB84+FB85+FB86+FB87+FB88+FB89+FB90+FB91+FB92+FB93+FB94+FB95</f>
        <v>0</v>
      </c>
      <c r="FC79" s="55">
        <f t="shared" si="444"/>
        <v>0</v>
      </c>
      <c r="FD79" s="54"/>
      <c r="FE79" s="55">
        <f t="shared" ref="FE79:FF79" si="445">FE80+FE81+FE82+FE83+FE84+FE85+FE86+FE87+FE88+FE89+FE90+FE91+FE92+FE93+FE94+FE95</f>
        <v>0</v>
      </c>
      <c r="FF79" s="55">
        <f t="shared" si="445"/>
        <v>0</v>
      </c>
      <c r="FG79" s="54"/>
      <c r="FH79" s="55">
        <f t="shared" ref="FH79:FI79" si="446">FH80+FH81+FH82+FH83+FH84+FH85+FH86+FH87+FH88+FH89+FH90+FH91+FH92+FH93+FH94+FH95</f>
        <v>4500</v>
      </c>
      <c r="FI79" s="55">
        <f t="shared" si="446"/>
        <v>2389</v>
      </c>
      <c r="FJ79" s="54">
        <f t="shared" ref="FJ79" si="447">FI79/FH79*100</f>
        <v>53.088888888888889</v>
      </c>
      <c r="FK79" s="55">
        <f t="shared" ref="FK79:FL79" si="448">FK80+FK81+FK82+FK83+FK84+FK85+FK86+FK87+FK88+FK89+FK90+FK91+FK92+FK93+FK94+FK95</f>
        <v>1633.1</v>
      </c>
      <c r="FL79" s="55">
        <f t="shared" si="448"/>
        <v>679.39004</v>
      </c>
      <c r="FM79" s="54">
        <f t="shared" ref="FM79" si="449">FL79/FK79*100</f>
        <v>41.601251607372483</v>
      </c>
      <c r="FN79" s="55">
        <f t="shared" ref="FN79:FO79" si="450">FN80+FN81+FN82+FN83+FN84+FN85+FN86+FN87+FN88+FN89+FN90+FN91+FN92+FN93+FN94+FN95</f>
        <v>0</v>
      </c>
      <c r="FO79" s="55">
        <f t="shared" si="450"/>
        <v>0</v>
      </c>
      <c r="FP79" s="54"/>
      <c r="FQ79" s="55">
        <f t="shared" ref="FQ79:FR79" si="451">FQ80+FQ81+FQ82+FQ83+FQ84+FQ85+FQ86+FQ87+FQ88+FQ89+FQ90+FQ91+FQ92+FQ93+FQ94+FQ95</f>
        <v>0</v>
      </c>
      <c r="FR79" s="55">
        <f t="shared" si="451"/>
        <v>0</v>
      </c>
      <c r="FS79" s="54"/>
      <c r="FT79" s="55"/>
      <c r="FU79" s="55"/>
      <c r="FV79" s="54"/>
      <c r="FW79" s="55"/>
      <c r="FX79" s="55"/>
      <c r="FY79" s="54"/>
      <c r="FZ79" s="55"/>
      <c r="GA79" s="55"/>
      <c r="GB79" s="54"/>
      <c r="GC79" s="55"/>
      <c r="GD79" s="55"/>
      <c r="GE79" s="54"/>
      <c r="GF79" s="55"/>
      <c r="GG79" s="55"/>
      <c r="GH79" s="54"/>
      <c r="GI79" s="55"/>
      <c r="GJ79" s="55"/>
      <c r="GK79" s="54"/>
      <c r="GL79" s="55"/>
      <c r="GM79" s="55"/>
      <c r="GN79" s="54"/>
      <c r="GO79" s="55">
        <f t="shared" ref="GO79:GP79" si="452">GO80+GO81+GO82+GO83+GO84+GO85+GO86+GO87+GO88+GO89+GO90+GO91+GO92+GO93+GO94+GO95</f>
        <v>0</v>
      </c>
      <c r="GP79" s="55">
        <f t="shared" si="452"/>
        <v>0</v>
      </c>
      <c r="GQ79" s="54"/>
      <c r="GR79" s="55">
        <f t="shared" ref="GR79:GS79" si="453">GR80+GR81+GR82+GR83+GR84+GR85+GR86+GR87+GR88+GR89+GR90+GR91+GR92+GR93+GR94+GR95</f>
        <v>0</v>
      </c>
      <c r="GS79" s="55">
        <f t="shared" si="453"/>
        <v>0</v>
      </c>
      <c r="GT79" s="55"/>
    </row>
    <row r="80" spans="1:202" s="18" customFormat="1" ht="15.75" x14ac:dyDescent="0.25">
      <c r="A80" s="26" t="s">
        <v>232</v>
      </c>
      <c r="B80" s="136">
        <f t="shared" si="411"/>
        <v>150663.01322000002</v>
      </c>
      <c r="C80" s="136">
        <f t="shared" si="412"/>
        <v>61652.252389999994</v>
      </c>
      <c r="D80" s="48">
        <f t="shared" si="216"/>
        <v>40.920628807532609</v>
      </c>
      <c r="E80" s="52"/>
      <c r="F80" s="48"/>
      <c r="G80" s="48"/>
      <c r="H80" s="52">
        <v>810.19361000000004</v>
      </c>
      <c r="I80" s="52">
        <v>124.01863</v>
      </c>
      <c r="J80" s="48">
        <f>I80/H80*100</f>
        <v>15.307283156676588</v>
      </c>
      <c r="K80" s="52"/>
      <c r="L80" s="52"/>
      <c r="M80" s="48"/>
      <c r="N80" s="52"/>
      <c r="O80" s="52"/>
      <c r="P80" s="48"/>
      <c r="Q80" s="52"/>
      <c r="R80" s="52"/>
      <c r="S80" s="48"/>
      <c r="T80" s="52"/>
      <c r="U80" s="52"/>
      <c r="V80" s="48"/>
      <c r="W80" s="48">
        <v>1512.7560000000001</v>
      </c>
      <c r="X80" s="48">
        <v>1512.7560000000001</v>
      </c>
      <c r="Y80" s="52">
        <f>X80/W80*100</f>
        <v>100</v>
      </c>
      <c r="Z80" s="52"/>
      <c r="AA80" s="48"/>
      <c r="AB80" s="52"/>
      <c r="AC80" s="52">
        <v>0</v>
      </c>
      <c r="AD80" s="52">
        <v>0</v>
      </c>
      <c r="AE80" s="48"/>
      <c r="AF80" s="52">
        <v>2514.6448999999998</v>
      </c>
      <c r="AG80" s="52">
        <v>2514.6448999999998</v>
      </c>
      <c r="AH80" s="48">
        <f>AG80/AF80*100</f>
        <v>100</v>
      </c>
      <c r="AI80" s="52"/>
      <c r="AJ80" s="52"/>
      <c r="AK80" s="48"/>
      <c r="AL80" s="48">
        <v>51.020410000000005</v>
      </c>
      <c r="AM80" s="48">
        <v>51.020410000000005</v>
      </c>
      <c r="AN80" s="48">
        <f>AM80/AL80*100</f>
        <v>100</v>
      </c>
      <c r="AO80" s="48">
        <v>376.22863000000001</v>
      </c>
      <c r="AP80" s="48">
        <v>376.22863000000001</v>
      </c>
      <c r="AQ80" s="48">
        <f>AP80/AO80*100</f>
        <v>100</v>
      </c>
      <c r="AR80" s="48"/>
      <c r="AS80" s="48"/>
      <c r="AT80" s="48"/>
      <c r="AU80" s="52"/>
      <c r="AV80" s="52"/>
      <c r="AW80" s="48"/>
      <c r="AX80" s="48"/>
      <c r="AY80" s="48"/>
      <c r="AZ80" s="48"/>
      <c r="BA80" s="52">
        <v>0</v>
      </c>
      <c r="BB80" s="52"/>
      <c r="BC80" s="48"/>
      <c r="BD80" s="52">
        <v>49779.1</v>
      </c>
      <c r="BE80" s="48">
        <v>18241.35183</v>
      </c>
      <c r="BF80" s="52">
        <f t="shared" si="138"/>
        <v>36.644599500593621</v>
      </c>
      <c r="BG80" s="52">
        <v>9174.2696699999997</v>
      </c>
      <c r="BH80" s="52">
        <v>2752.2808999999997</v>
      </c>
      <c r="BI80" s="52">
        <f>BH80/BG80*100</f>
        <v>29.999999989099948</v>
      </c>
      <c r="BJ80" s="52"/>
      <c r="BK80" s="52"/>
      <c r="BL80" s="52"/>
      <c r="BM80" s="52">
        <v>5162</v>
      </c>
      <c r="BN80" s="52">
        <v>2377.44823</v>
      </c>
      <c r="BO80" s="52">
        <f t="shared" si="141"/>
        <v>46.056726656334753</v>
      </c>
      <c r="BP80" s="52">
        <v>840</v>
      </c>
      <c r="BQ80" s="52">
        <v>160.83600000000001</v>
      </c>
      <c r="BR80" s="52">
        <f t="shared" si="424"/>
        <v>19.14714285714286</v>
      </c>
      <c r="BS80" s="52"/>
      <c r="BT80" s="74"/>
      <c r="BU80" s="74"/>
      <c r="BV80" s="52"/>
      <c r="BW80" s="74"/>
      <c r="BX80" s="74"/>
      <c r="BY80" s="52"/>
      <c r="BZ80" s="74"/>
      <c r="CA80" s="74"/>
      <c r="CB80" s="52"/>
      <c r="CC80" s="74"/>
      <c r="CD80" s="74"/>
      <c r="CE80" s="52"/>
      <c r="CF80" s="74"/>
      <c r="CG80" s="74"/>
      <c r="CH80" s="52"/>
      <c r="CI80" s="74"/>
      <c r="CJ80" s="74"/>
      <c r="CK80" s="52"/>
      <c r="CL80" s="74"/>
      <c r="CM80" s="48"/>
      <c r="CN80" s="52">
        <v>391.5</v>
      </c>
      <c r="CO80" s="74">
        <v>365.4</v>
      </c>
      <c r="CP80" s="52">
        <f>CO80/CN80*100</f>
        <v>93.333333333333329</v>
      </c>
      <c r="CQ80" s="52">
        <v>10760.1</v>
      </c>
      <c r="CR80" s="52">
        <v>4494.8817300000001</v>
      </c>
      <c r="CS80" s="52">
        <f>CR80/CQ80*100</f>
        <v>41.773605542699414</v>
      </c>
      <c r="CT80" s="52">
        <v>3650</v>
      </c>
      <c r="CU80" s="52">
        <v>609.10900000000004</v>
      </c>
      <c r="CV80" s="52">
        <f>CU80/CT80*100</f>
        <v>16.687917808219179</v>
      </c>
      <c r="CW80" s="52">
        <v>35004.1</v>
      </c>
      <c r="CX80" s="52">
        <v>17502.05</v>
      </c>
      <c r="CY80" s="52">
        <f t="shared" si="147"/>
        <v>50</v>
      </c>
      <c r="CZ80" s="52"/>
      <c r="DA80" s="74"/>
      <c r="DB80" s="48"/>
      <c r="DC80" s="52">
        <v>7624</v>
      </c>
      <c r="DD80" s="52">
        <v>2661.8360899999998</v>
      </c>
      <c r="DE80" s="52">
        <f t="shared" si="429"/>
        <v>34.913904643231895</v>
      </c>
      <c r="DF80" s="52">
        <v>1280</v>
      </c>
      <c r="DG80" s="52">
        <v>160</v>
      </c>
      <c r="DH80" s="52">
        <f t="shared" si="431"/>
        <v>12.5</v>
      </c>
      <c r="DI80" s="52">
        <v>8000</v>
      </c>
      <c r="DJ80" s="52">
        <v>2400</v>
      </c>
      <c r="DK80" s="52">
        <f t="shared" ref="DK80" si="454">DJ80/DI80*100</f>
        <v>30</v>
      </c>
      <c r="DL80" s="52">
        <v>7600</v>
      </c>
      <c r="DM80" s="52">
        <v>2280</v>
      </c>
      <c r="DN80" s="52">
        <f t="shared" ref="DN80" si="455">DM80/DL80*100</f>
        <v>30</v>
      </c>
      <c r="DO80" s="52"/>
      <c r="DP80" s="74"/>
      <c r="DQ80" s="74"/>
      <c r="DR80" s="52"/>
      <c r="DS80" s="74"/>
      <c r="DT80" s="74"/>
      <c r="DU80" s="52"/>
      <c r="DV80" s="52"/>
      <c r="DW80" s="52"/>
      <c r="DX80" s="52"/>
      <c r="DY80" s="74"/>
      <c r="DZ80" s="74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48"/>
      <c r="ES80" s="52"/>
      <c r="ET80" s="52"/>
      <c r="EU80" s="48"/>
      <c r="EV80" s="52">
        <v>0</v>
      </c>
      <c r="EW80" s="52">
        <v>0</v>
      </c>
      <c r="EX80" s="48"/>
      <c r="EY80" s="52"/>
      <c r="EZ80" s="52"/>
      <c r="FA80" s="48"/>
      <c r="FB80" s="52"/>
      <c r="FC80" s="52"/>
      <c r="FD80" s="48"/>
      <c r="FE80" s="52"/>
      <c r="FF80" s="52"/>
      <c r="FG80" s="48"/>
      <c r="FH80" s="52">
        <v>4500</v>
      </c>
      <c r="FI80" s="52">
        <v>2389</v>
      </c>
      <c r="FJ80" s="48">
        <f>FI80/FH80*100</f>
        <v>53.088888888888889</v>
      </c>
      <c r="FK80" s="52">
        <v>1633.1</v>
      </c>
      <c r="FL80" s="52">
        <v>679.39004</v>
      </c>
      <c r="FM80" s="48">
        <f>FL80/FK80*100</f>
        <v>41.601251607372483</v>
      </c>
      <c r="FN80" s="52"/>
      <c r="FO80" s="52"/>
      <c r="FP80" s="48"/>
      <c r="FQ80" s="52"/>
      <c r="FR80" s="52"/>
      <c r="FS80" s="48"/>
      <c r="FT80" s="52"/>
      <c r="FU80" s="52"/>
      <c r="FV80" s="48"/>
      <c r="FW80" s="52"/>
      <c r="FX80" s="52"/>
      <c r="FY80" s="48"/>
      <c r="FZ80" s="52"/>
      <c r="GA80" s="52"/>
      <c r="GB80" s="48"/>
      <c r="GC80" s="52"/>
      <c r="GD80" s="52"/>
      <c r="GE80" s="48"/>
      <c r="GF80" s="52"/>
      <c r="GG80" s="52"/>
      <c r="GH80" s="48"/>
      <c r="GI80" s="52"/>
      <c r="GJ80" s="52"/>
      <c r="GK80" s="48"/>
      <c r="GL80" s="52"/>
      <c r="GM80" s="52"/>
      <c r="GN80" s="48"/>
      <c r="GO80" s="52"/>
      <c r="GP80" s="52"/>
      <c r="GQ80" s="48"/>
      <c r="GR80" s="52"/>
      <c r="GS80" s="52"/>
      <c r="GT80" s="52"/>
    </row>
    <row r="81" spans="1:202" s="18" customFormat="1" ht="15.75" x14ac:dyDescent="0.25">
      <c r="A81" s="26" t="s">
        <v>231</v>
      </c>
      <c r="B81" s="136">
        <f t="shared" si="411"/>
        <v>329768.48462999996</v>
      </c>
      <c r="C81" s="136">
        <f t="shared" si="412"/>
        <v>67856.581999999995</v>
      </c>
      <c r="D81" s="48">
        <f>C81/B81*100</f>
        <v>20.577036667447178</v>
      </c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>
        <v>2300</v>
      </c>
      <c r="AY81" s="48"/>
      <c r="AZ81" s="48"/>
      <c r="BA81" s="48">
        <v>20000</v>
      </c>
      <c r="BB81" s="48">
        <v>10000</v>
      </c>
      <c r="BC81" s="48">
        <f>BB81/BA81*100</f>
        <v>50</v>
      </c>
      <c r="BD81" s="116"/>
      <c r="BE81" s="116"/>
      <c r="BF81" s="116"/>
      <c r="BG81" s="48"/>
      <c r="BH81" s="48"/>
      <c r="BI81" s="75"/>
      <c r="BJ81" s="48"/>
      <c r="BK81" s="48"/>
      <c r="BL81" s="75"/>
      <c r="BM81" s="48"/>
      <c r="BN81" s="48"/>
      <c r="BO81" s="75"/>
      <c r="BP81" s="48"/>
      <c r="BQ81" s="48"/>
      <c r="BR81" s="75"/>
      <c r="BS81" s="48"/>
      <c r="BT81" s="48"/>
      <c r="BU81" s="75"/>
      <c r="BV81" s="48"/>
      <c r="BW81" s="48"/>
      <c r="BX81" s="75"/>
      <c r="BY81" s="48"/>
      <c r="BZ81" s="48"/>
      <c r="CA81" s="75"/>
      <c r="CB81" s="48"/>
      <c r="CC81" s="48"/>
      <c r="CD81" s="75"/>
      <c r="CE81" s="48"/>
      <c r="CF81" s="48"/>
      <c r="CG81" s="75"/>
      <c r="CH81" s="48"/>
      <c r="CI81" s="48"/>
      <c r="CJ81" s="75"/>
      <c r="CK81" s="48"/>
      <c r="CL81" s="48"/>
      <c r="CM81" s="48"/>
      <c r="CN81" s="48"/>
      <c r="CO81" s="48"/>
      <c r="CP81" s="75"/>
      <c r="CQ81" s="52"/>
      <c r="CR81" s="48"/>
      <c r="CS81" s="75"/>
      <c r="CT81" s="52"/>
      <c r="CU81" s="48"/>
      <c r="CV81" s="75"/>
      <c r="CW81" s="52"/>
      <c r="CX81" s="48"/>
      <c r="CY81" s="75"/>
      <c r="CZ81" s="52"/>
      <c r="DA81" s="48"/>
      <c r="DB81" s="48"/>
      <c r="DC81" s="52"/>
      <c r="DD81" s="48"/>
      <c r="DE81" s="75"/>
      <c r="DF81" s="52"/>
      <c r="DG81" s="48"/>
      <c r="DH81" s="75"/>
      <c r="DI81" s="48"/>
      <c r="DJ81" s="48"/>
      <c r="DK81" s="75"/>
      <c r="DL81" s="48"/>
      <c r="DM81" s="48"/>
      <c r="DN81" s="75"/>
      <c r="DO81" s="52"/>
      <c r="DP81" s="48"/>
      <c r="DQ81" s="75"/>
      <c r="DR81" s="52"/>
      <c r="DS81" s="48"/>
      <c r="DT81" s="75"/>
      <c r="DU81" s="52"/>
      <c r="DV81" s="48"/>
      <c r="DW81" s="75"/>
      <c r="DX81" s="52"/>
      <c r="DY81" s="48"/>
      <c r="DZ81" s="75"/>
      <c r="EA81" s="48"/>
      <c r="EB81" s="48"/>
      <c r="EC81" s="75"/>
      <c r="ED81" s="48"/>
      <c r="EE81" s="48"/>
      <c r="EF81" s="75"/>
      <c r="EG81" s="48"/>
      <c r="EH81" s="48"/>
      <c r="EI81" s="75"/>
      <c r="EJ81" s="48"/>
      <c r="EK81" s="48"/>
      <c r="EL81" s="75"/>
      <c r="EM81" s="48"/>
      <c r="EN81" s="48"/>
      <c r="EO81" s="75"/>
      <c r="EP81" s="48">
        <v>211420.41191999998</v>
      </c>
      <c r="EQ81" s="48">
        <v>37346.42368</v>
      </c>
      <c r="ER81" s="48">
        <f>EQ81/EP81*100</f>
        <v>17.664530752182824</v>
      </c>
      <c r="ES81" s="48">
        <v>96048.072709999993</v>
      </c>
      <c r="ET81" s="48">
        <v>20510.158319999999</v>
      </c>
      <c r="EU81" s="48">
        <f>ET81/ES81*100</f>
        <v>21.354055049003179</v>
      </c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52"/>
      <c r="GS81" s="48"/>
      <c r="GT81" s="75"/>
    </row>
    <row r="82" spans="1:202" s="18" customFormat="1" ht="15.75" x14ac:dyDescent="0.25">
      <c r="A82" s="26" t="s">
        <v>206</v>
      </c>
      <c r="B82" s="136">
        <f t="shared" si="411"/>
        <v>3060</v>
      </c>
      <c r="C82" s="136">
        <f t="shared" si="412"/>
        <v>0</v>
      </c>
      <c r="D82" s="48">
        <f t="shared" ref="D82:D94" si="456">C82/B82*100</f>
        <v>0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116"/>
      <c r="BE82" s="116"/>
      <c r="BF82" s="116"/>
      <c r="BG82" s="48"/>
      <c r="BH82" s="48"/>
      <c r="BI82" s="75"/>
      <c r="BJ82" s="48"/>
      <c r="BK82" s="48"/>
      <c r="BL82" s="75"/>
      <c r="BM82" s="48"/>
      <c r="BN82" s="48"/>
      <c r="BO82" s="75"/>
      <c r="BP82" s="48"/>
      <c r="BQ82" s="48"/>
      <c r="BR82" s="75"/>
      <c r="BS82" s="48"/>
      <c r="BT82" s="48"/>
      <c r="BU82" s="75"/>
      <c r="BV82" s="48"/>
      <c r="BW82" s="48"/>
      <c r="BX82" s="75"/>
      <c r="BY82" s="48"/>
      <c r="BZ82" s="48"/>
      <c r="CA82" s="75"/>
      <c r="CB82" s="48"/>
      <c r="CC82" s="48"/>
      <c r="CD82" s="75"/>
      <c r="CE82" s="48"/>
      <c r="CF82" s="48"/>
      <c r="CG82" s="75"/>
      <c r="CH82" s="48"/>
      <c r="CI82" s="48"/>
      <c r="CJ82" s="75"/>
      <c r="CK82" s="48"/>
      <c r="CL82" s="48"/>
      <c r="CM82" s="48"/>
      <c r="CN82" s="48"/>
      <c r="CO82" s="48"/>
      <c r="CP82" s="75"/>
      <c r="CQ82" s="52"/>
      <c r="CR82" s="48"/>
      <c r="CS82" s="75"/>
      <c r="CT82" s="52"/>
      <c r="CU82" s="48"/>
      <c r="CV82" s="75"/>
      <c r="CW82" s="52"/>
      <c r="CX82" s="48"/>
      <c r="CY82" s="75"/>
      <c r="CZ82" s="52">
        <v>3060</v>
      </c>
      <c r="DA82" s="48"/>
      <c r="DB82" s="48">
        <f t="shared" si="264"/>
        <v>0</v>
      </c>
      <c r="DC82" s="52"/>
      <c r="DD82" s="48"/>
      <c r="DE82" s="75"/>
      <c r="DF82" s="52"/>
      <c r="DG82" s="48"/>
      <c r="DH82" s="75"/>
      <c r="DI82" s="48"/>
      <c r="DJ82" s="48"/>
      <c r="DK82" s="75"/>
      <c r="DL82" s="48"/>
      <c r="DM82" s="48"/>
      <c r="DN82" s="75"/>
      <c r="DO82" s="52"/>
      <c r="DP82" s="48"/>
      <c r="DQ82" s="75"/>
      <c r="DR82" s="52"/>
      <c r="DS82" s="48"/>
      <c r="DT82" s="75"/>
      <c r="DU82" s="52"/>
      <c r="DV82" s="48"/>
      <c r="DW82" s="75"/>
      <c r="DX82" s="52"/>
      <c r="DY82" s="48"/>
      <c r="DZ82" s="75"/>
      <c r="EA82" s="48"/>
      <c r="EB82" s="48"/>
      <c r="EC82" s="75"/>
      <c r="ED82" s="48"/>
      <c r="EE82" s="48"/>
      <c r="EF82" s="75"/>
      <c r="EG82" s="48"/>
      <c r="EH82" s="48"/>
      <c r="EI82" s="75"/>
      <c r="EJ82" s="48"/>
      <c r="EK82" s="48"/>
      <c r="EL82" s="75"/>
      <c r="EM82" s="48"/>
      <c r="EN82" s="48"/>
      <c r="EO82" s="75"/>
      <c r="EP82" s="48"/>
      <c r="EQ82" s="48"/>
      <c r="ER82" s="75"/>
      <c r="ES82" s="48"/>
      <c r="ET82" s="48"/>
      <c r="EU82" s="75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52"/>
      <c r="GS82" s="48"/>
      <c r="GT82" s="75"/>
    </row>
    <row r="83" spans="1:202" s="18" customFormat="1" ht="15.75" x14ac:dyDescent="0.25">
      <c r="A83" s="26" t="s">
        <v>396</v>
      </c>
      <c r="B83" s="136">
        <f t="shared" si="411"/>
        <v>2451</v>
      </c>
      <c r="C83" s="136">
        <f t="shared" si="412"/>
        <v>0</v>
      </c>
      <c r="D83" s="48">
        <f t="shared" si="456"/>
        <v>0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116"/>
      <c r="BE83" s="116"/>
      <c r="BF83" s="116"/>
      <c r="BG83" s="48"/>
      <c r="BH83" s="48"/>
      <c r="BI83" s="75"/>
      <c r="BJ83" s="48"/>
      <c r="BK83" s="48"/>
      <c r="BL83" s="75"/>
      <c r="BM83" s="48"/>
      <c r="BN83" s="48"/>
      <c r="BO83" s="75"/>
      <c r="BP83" s="48"/>
      <c r="BQ83" s="48"/>
      <c r="BR83" s="75"/>
      <c r="BS83" s="48"/>
      <c r="BT83" s="48"/>
      <c r="BU83" s="75"/>
      <c r="BV83" s="48"/>
      <c r="BW83" s="48"/>
      <c r="BX83" s="75"/>
      <c r="BY83" s="48"/>
      <c r="BZ83" s="48"/>
      <c r="CA83" s="75"/>
      <c r="CB83" s="48"/>
      <c r="CC83" s="48"/>
      <c r="CD83" s="75"/>
      <c r="CE83" s="48"/>
      <c r="CF83" s="48"/>
      <c r="CG83" s="75"/>
      <c r="CH83" s="48"/>
      <c r="CI83" s="48"/>
      <c r="CJ83" s="75"/>
      <c r="CK83" s="48"/>
      <c r="CL83" s="48"/>
      <c r="CM83" s="48"/>
      <c r="CN83" s="48"/>
      <c r="CO83" s="48"/>
      <c r="CP83" s="75"/>
      <c r="CQ83" s="52"/>
      <c r="CR83" s="48"/>
      <c r="CS83" s="75"/>
      <c r="CT83" s="52"/>
      <c r="CU83" s="48"/>
      <c r="CV83" s="75"/>
      <c r="CW83" s="52"/>
      <c r="CX83" s="48"/>
      <c r="CY83" s="75"/>
      <c r="CZ83" s="52">
        <v>2451</v>
      </c>
      <c r="DA83" s="48"/>
      <c r="DB83" s="48">
        <f t="shared" si="264"/>
        <v>0</v>
      </c>
      <c r="DC83" s="52"/>
      <c r="DD83" s="48"/>
      <c r="DE83" s="75"/>
      <c r="DF83" s="52"/>
      <c r="DG83" s="48"/>
      <c r="DH83" s="75"/>
      <c r="DI83" s="48"/>
      <c r="DJ83" s="48"/>
      <c r="DK83" s="75"/>
      <c r="DL83" s="48"/>
      <c r="DM83" s="48"/>
      <c r="DN83" s="75"/>
      <c r="DO83" s="52"/>
      <c r="DP83" s="48"/>
      <c r="DQ83" s="75"/>
      <c r="DR83" s="52"/>
      <c r="DS83" s="48"/>
      <c r="DT83" s="75"/>
      <c r="DU83" s="52"/>
      <c r="DV83" s="48"/>
      <c r="DW83" s="75"/>
      <c r="DX83" s="52"/>
      <c r="DY83" s="48"/>
      <c r="DZ83" s="75"/>
      <c r="EA83" s="48"/>
      <c r="EB83" s="48"/>
      <c r="EC83" s="75"/>
      <c r="ED83" s="48"/>
      <c r="EE83" s="48"/>
      <c r="EF83" s="75"/>
      <c r="EG83" s="48"/>
      <c r="EH83" s="48"/>
      <c r="EI83" s="75"/>
      <c r="EJ83" s="48"/>
      <c r="EK83" s="48"/>
      <c r="EL83" s="75"/>
      <c r="EM83" s="48"/>
      <c r="EN83" s="48"/>
      <c r="EO83" s="75"/>
      <c r="EP83" s="48"/>
      <c r="EQ83" s="48"/>
      <c r="ER83" s="75"/>
      <c r="ES83" s="48"/>
      <c r="ET83" s="48"/>
      <c r="EU83" s="75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52"/>
      <c r="GS83" s="48"/>
      <c r="GT83" s="75"/>
    </row>
    <row r="84" spans="1:202" s="18" customFormat="1" ht="15.75" x14ac:dyDescent="0.25">
      <c r="A84" s="26" t="s">
        <v>397</v>
      </c>
      <c r="B84" s="136">
        <f t="shared" si="411"/>
        <v>2991</v>
      </c>
      <c r="C84" s="136">
        <f t="shared" si="412"/>
        <v>0</v>
      </c>
      <c r="D84" s="48">
        <f t="shared" si="456"/>
        <v>0</v>
      </c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116"/>
      <c r="BE84" s="116"/>
      <c r="BF84" s="116"/>
      <c r="BG84" s="48"/>
      <c r="BH84" s="48"/>
      <c r="BI84" s="75"/>
      <c r="BJ84" s="48"/>
      <c r="BK84" s="48"/>
      <c r="BL84" s="75"/>
      <c r="BM84" s="48"/>
      <c r="BN84" s="48"/>
      <c r="BO84" s="75"/>
      <c r="BP84" s="48"/>
      <c r="BQ84" s="48"/>
      <c r="BR84" s="75"/>
      <c r="BS84" s="48"/>
      <c r="BT84" s="48"/>
      <c r="BU84" s="75"/>
      <c r="BV84" s="48"/>
      <c r="BW84" s="48"/>
      <c r="BX84" s="75"/>
      <c r="BY84" s="48"/>
      <c r="BZ84" s="48"/>
      <c r="CA84" s="75"/>
      <c r="CB84" s="48"/>
      <c r="CC84" s="48"/>
      <c r="CD84" s="75"/>
      <c r="CE84" s="48"/>
      <c r="CF84" s="48"/>
      <c r="CG84" s="75"/>
      <c r="CH84" s="48"/>
      <c r="CI84" s="48"/>
      <c r="CJ84" s="75"/>
      <c r="CK84" s="48"/>
      <c r="CL84" s="48"/>
      <c r="CM84" s="48"/>
      <c r="CN84" s="48"/>
      <c r="CO84" s="48"/>
      <c r="CP84" s="75"/>
      <c r="CQ84" s="52"/>
      <c r="CR84" s="48"/>
      <c r="CS84" s="75"/>
      <c r="CT84" s="52"/>
      <c r="CU84" s="48"/>
      <c r="CV84" s="75"/>
      <c r="CW84" s="52"/>
      <c r="CX84" s="48"/>
      <c r="CY84" s="75"/>
      <c r="CZ84" s="52">
        <v>2991</v>
      </c>
      <c r="DA84" s="48"/>
      <c r="DB84" s="48">
        <f t="shared" si="264"/>
        <v>0</v>
      </c>
      <c r="DC84" s="52"/>
      <c r="DD84" s="48"/>
      <c r="DE84" s="75"/>
      <c r="DF84" s="52"/>
      <c r="DG84" s="48"/>
      <c r="DH84" s="75"/>
      <c r="DI84" s="48"/>
      <c r="DJ84" s="48"/>
      <c r="DK84" s="75"/>
      <c r="DL84" s="48"/>
      <c r="DM84" s="48"/>
      <c r="DN84" s="75"/>
      <c r="DO84" s="52"/>
      <c r="DP84" s="48"/>
      <c r="DQ84" s="75"/>
      <c r="DR84" s="52"/>
      <c r="DS84" s="48"/>
      <c r="DT84" s="75"/>
      <c r="DU84" s="52"/>
      <c r="DV84" s="48"/>
      <c r="DW84" s="75"/>
      <c r="DX84" s="52"/>
      <c r="DY84" s="48"/>
      <c r="DZ84" s="75"/>
      <c r="EA84" s="48"/>
      <c r="EB84" s="48"/>
      <c r="EC84" s="75"/>
      <c r="ED84" s="48"/>
      <c r="EE84" s="48"/>
      <c r="EF84" s="75"/>
      <c r="EG84" s="48"/>
      <c r="EH84" s="48"/>
      <c r="EI84" s="75"/>
      <c r="EJ84" s="48"/>
      <c r="EK84" s="48"/>
      <c r="EL84" s="75"/>
      <c r="EM84" s="48"/>
      <c r="EN84" s="48"/>
      <c r="EO84" s="75"/>
      <c r="EP84" s="48"/>
      <c r="EQ84" s="48"/>
      <c r="ER84" s="75"/>
      <c r="ES84" s="48"/>
      <c r="ET84" s="48"/>
      <c r="EU84" s="75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52"/>
      <c r="GS84" s="48"/>
      <c r="GT84" s="75"/>
    </row>
    <row r="85" spans="1:202" s="18" customFormat="1" ht="15.75" x14ac:dyDescent="0.25">
      <c r="A85" s="26" t="s">
        <v>399</v>
      </c>
      <c r="B85" s="136">
        <f t="shared" si="411"/>
        <v>2043</v>
      </c>
      <c r="C85" s="136">
        <f t="shared" si="412"/>
        <v>0</v>
      </c>
      <c r="D85" s="48">
        <f t="shared" si="456"/>
        <v>0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116"/>
      <c r="BE85" s="116"/>
      <c r="BF85" s="116"/>
      <c r="BG85" s="48"/>
      <c r="BH85" s="48"/>
      <c r="BI85" s="75"/>
      <c r="BJ85" s="48"/>
      <c r="BK85" s="48"/>
      <c r="BL85" s="75"/>
      <c r="BM85" s="48"/>
      <c r="BN85" s="48"/>
      <c r="BO85" s="75"/>
      <c r="BP85" s="48"/>
      <c r="BQ85" s="48"/>
      <c r="BR85" s="75"/>
      <c r="BS85" s="48"/>
      <c r="BT85" s="48"/>
      <c r="BU85" s="75"/>
      <c r="BV85" s="48"/>
      <c r="BW85" s="48"/>
      <c r="BX85" s="75"/>
      <c r="BY85" s="48"/>
      <c r="BZ85" s="48"/>
      <c r="CA85" s="75"/>
      <c r="CB85" s="48"/>
      <c r="CC85" s="48"/>
      <c r="CD85" s="75"/>
      <c r="CE85" s="48"/>
      <c r="CF85" s="48"/>
      <c r="CG85" s="75"/>
      <c r="CH85" s="48"/>
      <c r="CI85" s="48"/>
      <c r="CJ85" s="75"/>
      <c r="CK85" s="48"/>
      <c r="CL85" s="48"/>
      <c r="CM85" s="48"/>
      <c r="CN85" s="48"/>
      <c r="CO85" s="48"/>
      <c r="CP85" s="75"/>
      <c r="CQ85" s="52"/>
      <c r="CR85" s="48"/>
      <c r="CS85" s="75"/>
      <c r="CT85" s="52"/>
      <c r="CU85" s="48"/>
      <c r="CV85" s="75"/>
      <c r="CW85" s="52"/>
      <c r="CX85" s="48"/>
      <c r="CY85" s="75"/>
      <c r="CZ85" s="52">
        <v>2043</v>
      </c>
      <c r="DA85" s="48"/>
      <c r="DB85" s="48">
        <f t="shared" si="264"/>
        <v>0</v>
      </c>
      <c r="DC85" s="52"/>
      <c r="DD85" s="48"/>
      <c r="DE85" s="75"/>
      <c r="DF85" s="52"/>
      <c r="DG85" s="48"/>
      <c r="DH85" s="75"/>
      <c r="DI85" s="48"/>
      <c r="DJ85" s="48"/>
      <c r="DK85" s="75"/>
      <c r="DL85" s="48"/>
      <c r="DM85" s="48"/>
      <c r="DN85" s="75"/>
      <c r="DO85" s="52"/>
      <c r="DP85" s="48"/>
      <c r="DQ85" s="75"/>
      <c r="DR85" s="52"/>
      <c r="DS85" s="48"/>
      <c r="DT85" s="75"/>
      <c r="DU85" s="52"/>
      <c r="DV85" s="48"/>
      <c r="DW85" s="75"/>
      <c r="DX85" s="52"/>
      <c r="DY85" s="48"/>
      <c r="DZ85" s="75"/>
      <c r="EA85" s="48"/>
      <c r="EB85" s="48"/>
      <c r="EC85" s="75"/>
      <c r="ED85" s="48"/>
      <c r="EE85" s="48"/>
      <c r="EF85" s="75"/>
      <c r="EG85" s="48"/>
      <c r="EH85" s="48"/>
      <c r="EI85" s="75"/>
      <c r="EJ85" s="48"/>
      <c r="EK85" s="48"/>
      <c r="EL85" s="75"/>
      <c r="EM85" s="48"/>
      <c r="EN85" s="48"/>
      <c r="EO85" s="75"/>
      <c r="EP85" s="48"/>
      <c r="EQ85" s="48"/>
      <c r="ER85" s="75"/>
      <c r="ES85" s="48"/>
      <c r="ET85" s="48"/>
      <c r="EU85" s="75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52"/>
      <c r="GS85" s="48"/>
      <c r="GT85" s="75"/>
    </row>
    <row r="86" spans="1:202" s="18" customFormat="1" ht="15.75" x14ac:dyDescent="0.25">
      <c r="A86" s="26" t="s">
        <v>398</v>
      </c>
      <c r="B86" s="136">
        <f t="shared" si="411"/>
        <v>4137</v>
      </c>
      <c r="C86" s="136">
        <f t="shared" si="412"/>
        <v>0</v>
      </c>
      <c r="D86" s="48">
        <f t="shared" si="456"/>
        <v>0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>
        <v>1392</v>
      </c>
      <c r="AY86" s="48"/>
      <c r="AZ86" s="48"/>
      <c r="BA86" s="48"/>
      <c r="BB86" s="48"/>
      <c r="BC86" s="48"/>
      <c r="BD86" s="116"/>
      <c r="BE86" s="116"/>
      <c r="BF86" s="116"/>
      <c r="BG86" s="48"/>
      <c r="BH86" s="48"/>
      <c r="BI86" s="75"/>
      <c r="BJ86" s="48"/>
      <c r="BK86" s="48"/>
      <c r="BL86" s="75"/>
      <c r="BM86" s="48"/>
      <c r="BN86" s="48"/>
      <c r="BO86" s="75"/>
      <c r="BP86" s="48"/>
      <c r="BQ86" s="48"/>
      <c r="BR86" s="75"/>
      <c r="BS86" s="48"/>
      <c r="BT86" s="48"/>
      <c r="BU86" s="75"/>
      <c r="BV86" s="48"/>
      <c r="BW86" s="48"/>
      <c r="BX86" s="75"/>
      <c r="BY86" s="48"/>
      <c r="BZ86" s="48"/>
      <c r="CA86" s="75"/>
      <c r="CB86" s="48"/>
      <c r="CC86" s="48"/>
      <c r="CD86" s="75"/>
      <c r="CE86" s="48"/>
      <c r="CF86" s="48"/>
      <c r="CG86" s="75"/>
      <c r="CH86" s="48"/>
      <c r="CI86" s="48"/>
      <c r="CJ86" s="75"/>
      <c r="CK86" s="48"/>
      <c r="CL86" s="48"/>
      <c r="CM86" s="48"/>
      <c r="CN86" s="48"/>
      <c r="CO86" s="48"/>
      <c r="CP86" s="75"/>
      <c r="CQ86" s="52"/>
      <c r="CR86" s="48"/>
      <c r="CS86" s="75"/>
      <c r="CT86" s="52"/>
      <c r="CU86" s="48"/>
      <c r="CV86" s="75"/>
      <c r="CW86" s="52"/>
      <c r="CX86" s="48"/>
      <c r="CY86" s="75"/>
      <c r="CZ86" s="52">
        <v>2745</v>
      </c>
      <c r="DA86" s="48"/>
      <c r="DB86" s="48">
        <f t="shared" si="264"/>
        <v>0</v>
      </c>
      <c r="DC86" s="52"/>
      <c r="DD86" s="48"/>
      <c r="DE86" s="75"/>
      <c r="DF86" s="52"/>
      <c r="DG86" s="48"/>
      <c r="DH86" s="75"/>
      <c r="DI86" s="48"/>
      <c r="DJ86" s="48"/>
      <c r="DK86" s="75"/>
      <c r="DL86" s="48"/>
      <c r="DM86" s="48"/>
      <c r="DN86" s="75"/>
      <c r="DO86" s="52"/>
      <c r="DP86" s="48"/>
      <c r="DQ86" s="75"/>
      <c r="DR86" s="52"/>
      <c r="DS86" s="48"/>
      <c r="DT86" s="75"/>
      <c r="DU86" s="52"/>
      <c r="DV86" s="48"/>
      <c r="DW86" s="75"/>
      <c r="DX86" s="52"/>
      <c r="DY86" s="48"/>
      <c r="DZ86" s="75"/>
      <c r="EA86" s="48"/>
      <c r="EB86" s="48"/>
      <c r="EC86" s="75"/>
      <c r="ED86" s="48"/>
      <c r="EE86" s="48"/>
      <c r="EF86" s="75"/>
      <c r="EG86" s="48"/>
      <c r="EH86" s="48"/>
      <c r="EI86" s="75"/>
      <c r="EJ86" s="48"/>
      <c r="EK86" s="48"/>
      <c r="EL86" s="75"/>
      <c r="EM86" s="48"/>
      <c r="EN86" s="48"/>
      <c r="EO86" s="75"/>
      <c r="EP86" s="48"/>
      <c r="EQ86" s="48"/>
      <c r="ER86" s="75"/>
      <c r="ES86" s="48"/>
      <c r="ET86" s="48"/>
      <c r="EU86" s="75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52"/>
      <c r="GS86" s="48"/>
      <c r="GT86" s="75"/>
    </row>
    <row r="87" spans="1:202" s="18" customFormat="1" ht="15.75" x14ac:dyDescent="0.25">
      <c r="A87" s="26" t="s">
        <v>309</v>
      </c>
      <c r="B87" s="136">
        <f t="shared" si="411"/>
        <v>4050</v>
      </c>
      <c r="C87" s="136">
        <f t="shared" si="412"/>
        <v>0</v>
      </c>
      <c r="D87" s="48">
        <f t="shared" si="456"/>
        <v>0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116"/>
      <c r="BE87" s="116"/>
      <c r="BF87" s="116"/>
      <c r="BG87" s="48"/>
      <c r="BH87" s="48"/>
      <c r="BI87" s="75"/>
      <c r="BJ87" s="48"/>
      <c r="BK87" s="48"/>
      <c r="BL87" s="75"/>
      <c r="BM87" s="48"/>
      <c r="BN87" s="48"/>
      <c r="BO87" s="75"/>
      <c r="BP87" s="48"/>
      <c r="BQ87" s="48"/>
      <c r="BR87" s="75"/>
      <c r="BS87" s="48"/>
      <c r="BT87" s="48"/>
      <c r="BU87" s="75"/>
      <c r="BV87" s="48"/>
      <c r="BW87" s="48"/>
      <c r="BX87" s="75"/>
      <c r="BY87" s="48"/>
      <c r="BZ87" s="48"/>
      <c r="CA87" s="75"/>
      <c r="CB87" s="48"/>
      <c r="CC87" s="48"/>
      <c r="CD87" s="75"/>
      <c r="CE87" s="48"/>
      <c r="CF87" s="48"/>
      <c r="CG87" s="75"/>
      <c r="CH87" s="48"/>
      <c r="CI87" s="48"/>
      <c r="CJ87" s="75"/>
      <c r="CK87" s="48"/>
      <c r="CL87" s="48"/>
      <c r="CM87" s="48"/>
      <c r="CN87" s="48"/>
      <c r="CO87" s="48"/>
      <c r="CP87" s="75"/>
      <c r="CQ87" s="52"/>
      <c r="CR87" s="48"/>
      <c r="CS87" s="75"/>
      <c r="CT87" s="52"/>
      <c r="CU87" s="48"/>
      <c r="CV87" s="75"/>
      <c r="CW87" s="52"/>
      <c r="CX87" s="48"/>
      <c r="CY87" s="75"/>
      <c r="CZ87" s="52">
        <v>4050</v>
      </c>
      <c r="DA87" s="48"/>
      <c r="DB87" s="48">
        <f t="shared" si="264"/>
        <v>0</v>
      </c>
      <c r="DC87" s="52"/>
      <c r="DD87" s="48"/>
      <c r="DE87" s="75"/>
      <c r="DF87" s="52"/>
      <c r="DG87" s="48"/>
      <c r="DH87" s="75"/>
      <c r="DI87" s="48"/>
      <c r="DJ87" s="48"/>
      <c r="DK87" s="75"/>
      <c r="DL87" s="48"/>
      <c r="DM87" s="48"/>
      <c r="DN87" s="75"/>
      <c r="DO87" s="52"/>
      <c r="DP87" s="48"/>
      <c r="DQ87" s="75"/>
      <c r="DR87" s="52"/>
      <c r="DS87" s="48"/>
      <c r="DT87" s="75"/>
      <c r="DU87" s="52"/>
      <c r="DV87" s="48"/>
      <c r="DW87" s="75"/>
      <c r="DX87" s="52"/>
      <c r="DY87" s="48"/>
      <c r="DZ87" s="75"/>
      <c r="EA87" s="48"/>
      <c r="EB87" s="48"/>
      <c r="EC87" s="75"/>
      <c r="ED87" s="48"/>
      <c r="EE87" s="48"/>
      <c r="EF87" s="75"/>
      <c r="EG87" s="48"/>
      <c r="EH87" s="48"/>
      <c r="EI87" s="75"/>
      <c r="EJ87" s="48"/>
      <c r="EK87" s="48"/>
      <c r="EL87" s="75"/>
      <c r="EM87" s="48"/>
      <c r="EN87" s="48"/>
      <c r="EO87" s="75"/>
      <c r="EP87" s="48"/>
      <c r="EQ87" s="48"/>
      <c r="ER87" s="75"/>
      <c r="ES87" s="48"/>
      <c r="ET87" s="48"/>
      <c r="EU87" s="75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52"/>
      <c r="GS87" s="48"/>
      <c r="GT87" s="75"/>
    </row>
    <row r="88" spans="1:202" s="18" customFormat="1" ht="15.75" x14ac:dyDescent="0.25">
      <c r="A88" s="26" t="s">
        <v>400</v>
      </c>
      <c r="B88" s="136">
        <f t="shared" si="411"/>
        <v>2814</v>
      </c>
      <c r="C88" s="136">
        <f t="shared" si="412"/>
        <v>0</v>
      </c>
      <c r="D88" s="48">
        <f t="shared" si="456"/>
        <v>0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116"/>
      <c r="BE88" s="116"/>
      <c r="BF88" s="116"/>
      <c r="BG88" s="48"/>
      <c r="BH88" s="48"/>
      <c r="BI88" s="75"/>
      <c r="BJ88" s="48"/>
      <c r="BK88" s="48"/>
      <c r="BL88" s="75"/>
      <c r="BM88" s="48"/>
      <c r="BN88" s="48"/>
      <c r="BO88" s="75"/>
      <c r="BP88" s="48"/>
      <c r="BQ88" s="48"/>
      <c r="BR88" s="75"/>
      <c r="BS88" s="48"/>
      <c r="BT88" s="48"/>
      <c r="BU88" s="75"/>
      <c r="BV88" s="48"/>
      <c r="BW88" s="48"/>
      <c r="BX88" s="75"/>
      <c r="BY88" s="48"/>
      <c r="BZ88" s="48"/>
      <c r="CA88" s="75"/>
      <c r="CB88" s="48"/>
      <c r="CC88" s="48"/>
      <c r="CD88" s="75"/>
      <c r="CE88" s="48"/>
      <c r="CF88" s="48"/>
      <c r="CG88" s="75"/>
      <c r="CH88" s="48"/>
      <c r="CI88" s="48"/>
      <c r="CJ88" s="75"/>
      <c r="CK88" s="48"/>
      <c r="CL88" s="48"/>
      <c r="CM88" s="48"/>
      <c r="CN88" s="48"/>
      <c r="CO88" s="48"/>
      <c r="CP88" s="75"/>
      <c r="CQ88" s="52"/>
      <c r="CR88" s="48"/>
      <c r="CS88" s="75"/>
      <c r="CT88" s="52"/>
      <c r="CU88" s="48"/>
      <c r="CV88" s="75"/>
      <c r="CW88" s="52"/>
      <c r="CX88" s="48"/>
      <c r="CY88" s="75"/>
      <c r="CZ88" s="52">
        <v>2814</v>
      </c>
      <c r="DA88" s="48"/>
      <c r="DB88" s="48">
        <f t="shared" si="264"/>
        <v>0</v>
      </c>
      <c r="DC88" s="52"/>
      <c r="DD88" s="48"/>
      <c r="DE88" s="75"/>
      <c r="DF88" s="52"/>
      <c r="DG88" s="48"/>
      <c r="DH88" s="75"/>
      <c r="DI88" s="48"/>
      <c r="DJ88" s="48"/>
      <c r="DK88" s="75"/>
      <c r="DL88" s="48"/>
      <c r="DM88" s="48"/>
      <c r="DN88" s="75"/>
      <c r="DO88" s="52"/>
      <c r="DP88" s="48"/>
      <c r="DQ88" s="75"/>
      <c r="DR88" s="52"/>
      <c r="DS88" s="48"/>
      <c r="DT88" s="75"/>
      <c r="DU88" s="52"/>
      <c r="DV88" s="48"/>
      <c r="DW88" s="75"/>
      <c r="DX88" s="52"/>
      <c r="DY88" s="48"/>
      <c r="DZ88" s="75"/>
      <c r="EA88" s="48"/>
      <c r="EB88" s="48"/>
      <c r="EC88" s="75"/>
      <c r="ED88" s="48"/>
      <c r="EE88" s="48"/>
      <c r="EF88" s="75"/>
      <c r="EG88" s="48"/>
      <c r="EH88" s="48"/>
      <c r="EI88" s="75"/>
      <c r="EJ88" s="48"/>
      <c r="EK88" s="48"/>
      <c r="EL88" s="75"/>
      <c r="EM88" s="48"/>
      <c r="EN88" s="48"/>
      <c r="EO88" s="75"/>
      <c r="EP88" s="48"/>
      <c r="EQ88" s="48"/>
      <c r="ER88" s="75"/>
      <c r="ES88" s="48"/>
      <c r="ET88" s="48"/>
      <c r="EU88" s="75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52"/>
      <c r="GS88" s="48"/>
      <c r="GT88" s="75"/>
    </row>
    <row r="89" spans="1:202" s="18" customFormat="1" ht="15.75" x14ac:dyDescent="0.25">
      <c r="A89" s="26" t="s">
        <v>401</v>
      </c>
      <c r="B89" s="136">
        <f t="shared" si="411"/>
        <v>2628</v>
      </c>
      <c r="C89" s="136">
        <f t="shared" si="412"/>
        <v>0</v>
      </c>
      <c r="D89" s="48">
        <f t="shared" si="456"/>
        <v>0</v>
      </c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116"/>
      <c r="BE89" s="116"/>
      <c r="BF89" s="116"/>
      <c r="BG89" s="48"/>
      <c r="BH89" s="48"/>
      <c r="BI89" s="75"/>
      <c r="BJ89" s="48"/>
      <c r="BK89" s="48"/>
      <c r="BL89" s="75"/>
      <c r="BM89" s="48"/>
      <c r="BN89" s="48"/>
      <c r="BO89" s="75"/>
      <c r="BP89" s="48"/>
      <c r="BQ89" s="48"/>
      <c r="BR89" s="75"/>
      <c r="BS89" s="48"/>
      <c r="BT89" s="48"/>
      <c r="BU89" s="75"/>
      <c r="BV89" s="48"/>
      <c r="BW89" s="48"/>
      <c r="BX89" s="75"/>
      <c r="BY89" s="48"/>
      <c r="BZ89" s="48"/>
      <c r="CA89" s="75"/>
      <c r="CB89" s="48"/>
      <c r="CC89" s="48"/>
      <c r="CD89" s="75"/>
      <c r="CE89" s="48"/>
      <c r="CF89" s="48"/>
      <c r="CG89" s="75"/>
      <c r="CH89" s="48"/>
      <c r="CI89" s="48"/>
      <c r="CJ89" s="75"/>
      <c r="CK89" s="48"/>
      <c r="CL89" s="48"/>
      <c r="CM89" s="48"/>
      <c r="CN89" s="48"/>
      <c r="CO89" s="48"/>
      <c r="CP89" s="75"/>
      <c r="CQ89" s="52"/>
      <c r="CR89" s="48"/>
      <c r="CS89" s="75"/>
      <c r="CT89" s="52"/>
      <c r="CU89" s="48"/>
      <c r="CV89" s="75"/>
      <c r="CW89" s="52"/>
      <c r="CX89" s="48"/>
      <c r="CY89" s="75"/>
      <c r="CZ89" s="52">
        <v>2628</v>
      </c>
      <c r="DA89" s="48"/>
      <c r="DB89" s="48">
        <f t="shared" si="264"/>
        <v>0</v>
      </c>
      <c r="DC89" s="52"/>
      <c r="DD89" s="48"/>
      <c r="DE89" s="75"/>
      <c r="DF89" s="52"/>
      <c r="DG89" s="48"/>
      <c r="DH89" s="75"/>
      <c r="DI89" s="48"/>
      <c r="DJ89" s="48"/>
      <c r="DK89" s="75"/>
      <c r="DL89" s="48"/>
      <c r="DM89" s="48"/>
      <c r="DN89" s="75"/>
      <c r="DO89" s="52"/>
      <c r="DP89" s="48"/>
      <c r="DQ89" s="75"/>
      <c r="DR89" s="52"/>
      <c r="DS89" s="48"/>
      <c r="DT89" s="75"/>
      <c r="DU89" s="52"/>
      <c r="DV89" s="48"/>
      <c r="DW89" s="75"/>
      <c r="DX89" s="52"/>
      <c r="DY89" s="48"/>
      <c r="DZ89" s="75"/>
      <c r="EA89" s="48"/>
      <c r="EB89" s="48"/>
      <c r="EC89" s="75"/>
      <c r="ED89" s="48"/>
      <c r="EE89" s="48"/>
      <c r="EF89" s="75"/>
      <c r="EG89" s="48"/>
      <c r="EH89" s="48"/>
      <c r="EI89" s="75"/>
      <c r="EJ89" s="48"/>
      <c r="EK89" s="48"/>
      <c r="EL89" s="75"/>
      <c r="EM89" s="48"/>
      <c r="EN89" s="48"/>
      <c r="EO89" s="75"/>
      <c r="EP89" s="48"/>
      <c r="EQ89" s="48"/>
      <c r="ER89" s="75"/>
      <c r="ES89" s="48"/>
      <c r="ET89" s="48"/>
      <c r="EU89" s="75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52"/>
      <c r="GS89" s="48"/>
      <c r="GT89" s="75"/>
    </row>
    <row r="90" spans="1:202" s="18" customFormat="1" ht="15.75" x14ac:dyDescent="0.25">
      <c r="A90" s="26" t="s">
        <v>406</v>
      </c>
      <c r="B90" s="136">
        <f t="shared" si="411"/>
        <v>1662</v>
      </c>
      <c r="C90" s="136">
        <f t="shared" si="412"/>
        <v>0</v>
      </c>
      <c r="D90" s="48">
        <f t="shared" si="456"/>
        <v>0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116"/>
      <c r="BE90" s="116"/>
      <c r="BF90" s="116"/>
      <c r="BG90" s="48"/>
      <c r="BH90" s="48"/>
      <c r="BI90" s="75"/>
      <c r="BJ90" s="48"/>
      <c r="BK90" s="48"/>
      <c r="BL90" s="75"/>
      <c r="BM90" s="48"/>
      <c r="BN90" s="48"/>
      <c r="BO90" s="75"/>
      <c r="BP90" s="48"/>
      <c r="BQ90" s="48"/>
      <c r="BR90" s="75"/>
      <c r="BS90" s="48"/>
      <c r="BT90" s="48"/>
      <c r="BU90" s="75"/>
      <c r="BV90" s="48"/>
      <c r="BW90" s="48"/>
      <c r="BX90" s="75"/>
      <c r="BY90" s="48"/>
      <c r="BZ90" s="48"/>
      <c r="CA90" s="75"/>
      <c r="CB90" s="48"/>
      <c r="CC90" s="48"/>
      <c r="CD90" s="75"/>
      <c r="CE90" s="48"/>
      <c r="CF90" s="48"/>
      <c r="CG90" s="75"/>
      <c r="CH90" s="48"/>
      <c r="CI90" s="48"/>
      <c r="CJ90" s="75"/>
      <c r="CK90" s="48"/>
      <c r="CL90" s="48"/>
      <c r="CM90" s="48"/>
      <c r="CN90" s="48"/>
      <c r="CO90" s="48"/>
      <c r="CP90" s="75"/>
      <c r="CQ90" s="52"/>
      <c r="CR90" s="48"/>
      <c r="CS90" s="75"/>
      <c r="CT90" s="52"/>
      <c r="CU90" s="48"/>
      <c r="CV90" s="75"/>
      <c r="CW90" s="52"/>
      <c r="CX90" s="48"/>
      <c r="CY90" s="75"/>
      <c r="CZ90" s="52">
        <v>1662</v>
      </c>
      <c r="DA90" s="48"/>
      <c r="DB90" s="48">
        <f t="shared" si="264"/>
        <v>0</v>
      </c>
      <c r="DC90" s="52"/>
      <c r="DD90" s="48"/>
      <c r="DE90" s="75"/>
      <c r="DF90" s="52"/>
      <c r="DG90" s="48"/>
      <c r="DH90" s="75"/>
      <c r="DI90" s="48"/>
      <c r="DJ90" s="48"/>
      <c r="DK90" s="75"/>
      <c r="DL90" s="48"/>
      <c r="DM90" s="48"/>
      <c r="DN90" s="75"/>
      <c r="DO90" s="52"/>
      <c r="DP90" s="48"/>
      <c r="DQ90" s="75"/>
      <c r="DR90" s="52"/>
      <c r="DS90" s="48"/>
      <c r="DT90" s="75"/>
      <c r="DU90" s="52"/>
      <c r="DV90" s="48"/>
      <c r="DW90" s="75"/>
      <c r="DX90" s="52"/>
      <c r="DY90" s="48"/>
      <c r="DZ90" s="75"/>
      <c r="EA90" s="48"/>
      <c r="EB90" s="48"/>
      <c r="EC90" s="75"/>
      <c r="ED90" s="48"/>
      <c r="EE90" s="48"/>
      <c r="EF90" s="75"/>
      <c r="EG90" s="48"/>
      <c r="EH90" s="48"/>
      <c r="EI90" s="75"/>
      <c r="EJ90" s="48"/>
      <c r="EK90" s="48"/>
      <c r="EL90" s="75"/>
      <c r="EM90" s="48"/>
      <c r="EN90" s="48"/>
      <c r="EO90" s="75"/>
      <c r="EP90" s="48"/>
      <c r="EQ90" s="48"/>
      <c r="ER90" s="75"/>
      <c r="ES90" s="48"/>
      <c r="ET90" s="48"/>
      <c r="EU90" s="75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52"/>
      <c r="GS90" s="48"/>
      <c r="GT90" s="75"/>
    </row>
    <row r="91" spans="1:202" s="18" customFormat="1" ht="15.75" x14ac:dyDescent="0.25">
      <c r="A91" s="26" t="s">
        <v>230</v>
      </c>
      <c r="B91" s="136">
        <f t="shared" si="411"/>
        <v>1200.42</v>
      </c>
      <c r="C91" s="136">
        <f t="shared" si="412"/>
        <v>0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>
        <v>1200.42</v>
      </c>
      <c r="AY91" s="48"/>
      <c r="AZ91" s="48"/>
      <c r="BA91" s="48"/>
      <c r="BB91" s="48"/>
      <c r="BC91" s="48"/>
      <c r="BD91" s="116"/>
      <c r="BE91" s="116"/>
      <c r="BF91" s="116"/>
      <c r="BG91" s="48"/>
      <c r="BH91" s="48"/>
      <c r="BI91" s="75"/>
      <c r="BJ91" s="48"/>
      <c r="BK91" s="48"/>
      <c r="BL91" s="75"/>
      <c r="BM91" s="48"/>
      <c r="BN91" s="48"/>
      <c r="BO91" s="75"/>
      <c r="BP91" s="48"/>
      <c r="BQ91" s="48"/>
      <c r="BR91" s="75"/>
      <c r="BS91" s="48"/>
      <c r="BT91" s="48"/>
      <c r="BU91" s="75"/>
      <c r="BV91" s="48"/>
      <c r="BW91" s="48"/>
      <c r="BX91" s="75"/>
      <c r="BY91" s="48"/>
      <c r="BZ91" s="48"/>
      <c r="CA91" s="75"/>
      <c r="CB91" s="48"/>
      <c r="CC91" s="48"/>
      <c r="CD91" s="75"/>
      <c r="CE91" s="48"/>
      <c r="CF91" s="48"/>
      <c r="CG91" s="75"/>
      <c r="CH91" s="48"/>
      <c r="CI91" s="48"/>
      <c r="CJ91" s="75"/>
      <c r="CK91" s="48"/>
      <c r="CL91" s="48"/>
      <c r="CM91" s="48"/>
      <c r="CN91" s="48"/>
      <c r="CO91" s="48"/>
      <c r="CP91" s="75"/>
      <c r="CQ91" s="52"/>
      <c r="CR91" s="48"/>
      <c r="CS91" s="75"/>
      <c r="CT91" s="52"/>
      <c r="CU91" s="48"/>
      <c r="CV91" s="75"/>
      <c r="CW91" s="52"/>
      <c r="CX91" s="48"/>
      <c r="CY91" s="75"/>
      <c r="CZ91" s="52"/>
      <c r="DA91" s="48"/>
      <c r="DB91" s="48"/>
      <c r="DC91" s="52"/>
      <c r="DD91" s="48"/>
      <c r="DE91" s="75"/>
      <c r="DF91" s="52"/>
      <c r="DG91" s="48"/>
      <c r="DH91" s="75"/>
      <c r="DI91" s="48"/>
      <c r="DJ91" s="48"/>
      <c r="DK91" s="75"/>
      <c r="DL91" s="48"/>
      <c r="DM91" s="48"/>
      <c r="DN91" s="75"/>
      <c r="DO91" s="52"/>
      <c r="DP91" s="48"/>
      <c r="DQ91" s="75"/>
      <c r="DR91" s="52"/>
      <c r="DS91" s="48"/>
      <c r="DT91" s="75"/>
      <c r="DU91" s="52"/>
      <c r="DV91" s="48"/>
      <c r="DW91" s="75"/>
      <c r="DX91" s="52"/>
      <c r="DY91" s="48"/>
      <c r="DZ91" s="75"/>
      <c r="EA91" s="48"/>
      <c r="EB91" s="48"/>
      <c r="EC91" s="75"/>
      <c r="ED91" s="48"/>
      <c r="EE91" s="48"/>
      <c r="EF91" s="75"/>
      <c r="EG91" s="48"/>
      <c r="EH91" s="48"/>
      <c r="EI91" s="75"/>
      <c r="EJ91" s="48"/>
      <c r="EK91" s="48"/>
      <c r="EL91" s="75"/>
      <c r="EM91" s="48"/>
      <c r="EN91" s="48"/>
      <c r="EO91" s="75"/>
      <c r="EP91" s="48"/>
      <c r="EQ91" s="48"/>
      <c r="ER91" s="75"/>
      <c r="ES91" s="48"/>
      <c r="ET91" s="48"/>
      <c r="EU91" s="75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52"/>
      <c r="GS91" s="48"/>
      <c r="GT91" s="75"/>
    </row>
    <row r="92" spans="1:202" s="18" customFormat="1" ht="15.75" x14ac:dyDescent="0.25">
      <c r="A92" s="26" t="s">
        <v>402</v>
      </c>
      <c r="B92" s="136">
        <f t="shared" si="411"/>
        <v>1344</v>
      </c>
      <c r="C92" s="136">
        <f t="shared" si="412"/>
        <v>0</v>
      </c>
      <c r="D92" s="48">
        <f t="shared" si="456"/>
        <v>0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116"/>
      <c r="BE92" s="116"/>
      <c r="BF92" s="116"/>
      <c r="BG92" s="48"/>
      <c r="BH92" s="48"/>
      <c r="BI92" s="75"/>
      <c r="BJ92" s="48"/>
      <c r="BK92" s="48"/>
      <c r="BL92" s="75"/>
      <c r="BM92" s="48"/>
      <c r="BN92" s="48"/>
      <c r="BO92" s="75"/>
      <c r="BP92" s="48"/>
      <c r="BQ92" s="48"/>
      <c r="BR92" s="75"/>
      <c r="BS92" s="48"/>
      <c r="BT92" s="48"/>
      <c r="BU92" s="75"/>
      <c r="BV92" s="48"/>
      <c r="BW92" s="48"/>
      <c r="BX92" s="75"/>
      <c r="BY92" s="48"/>
      <c r="BZ92" s="48"/>
      <c r="CA92" s="75"/>
      <c r="CB92" s="48"/>
      <c r="CC92" s="48"/>
      <c r="CD92" s="75"/>
      <c r="CE92" s="48"/>
      <c r="CF92" s="48"/>
      <c r="CG92" s="75"/>
      <c r="CH92" s="48"/>
      <c r="CI92" s="48"/>
      <c r="CJ92" s="75"/>
      <c r="CK92" s="48"/>
      <c r="CL92" s="48"/>
      <c r="CM92" s="75"/>
      <c r="CN92" s="48"/>
      <c r="CO92" s="48"/>
      <c r="CP92" s="75"/>
      <c r="CQ92" s="52"/>
      <c r="CR92" s="48"/>
      <c r="CS92" s="75"/>
      <c r="CT92" s="52"/>
      <c r="CU92" s="48"/>
      <c r="CV92" s="75"/>
      <c r="CW92" s="52"/>
      <c r="CX92" s="48"/>
      <c r="CY92" s="75"/>
      <c r="CZ92" s="52">
        <v>1344</v>
      </c>
      <c r="DA92" s="48"/>
      <c r="DB92" s="48">
        <f t="shared" si="264"/>
        <v>0</v>
      </c>
      <c r="DC92" s="52"/>
      <c r="DD92" s="48"/>
      <c r="DE92" s="75"/>
      <c r="DF92" s="52"/>
      <c r="DG92" s="48"/>
      <c r="DH92" s="75"/>
      <c r="DI92" s="48"/>
      <c r="DJ92" s="48"/>
      <c r="DK92" s="75"/>
      <c r="DL92" s="48"/>
      <c r="DM92" s="48"/>
      <c r="DN92" s="75"/>
      <c r="DO92" s="52"/>
      <c r="DP92" s="48"/>
      <c r="DQ92" s="75"/>
      <c r="DR92" s="52"/>
      <c r="DS92" s="48"/>
      <c r="DT92" s="75"/>
      <c r="DU92" s="52"/>
      <c r="DV92" s="48"/>
      <c r="DW92" s="75"/>
      <c r="DX92" s="52"/>
      <c r="DY92" s="48"/>
      <c r="DZ92" s="75"/>
      <c r="EA92" s="48"/>
      <c r="EB92" s="48"/>
      <c r="EC92" s="75"/>
      <c r="ED92" s="48"/>
      <c r="EE92" s="48"/>
      <c r="EF92" s="75"/>
      <c r="EG92" s="48"/>
      <c r="EH92" s="48"/>
      <c r="EI92" s="75"/>
      <c r="EJ92" s="48"/>
      <c r="EK92" s="48"/>
      <c r="EL92" s="75"/>
      <c r="EM92" s="48"/>
      <c r="EN92" s="48"/>
      <c r="EO92" s="75"/>
      <c r="EP92" s="48"/>
      <c r="EQ92" s="48"/>
      <c r="ER92" s="75"/>
      <c r="ES92" s="48"/>
      <c r="ET92" s="48"/>
      <c r="EU92" s="75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52"/>
      <c r="GS92" s="48"/>
      <c r="GT92" s="75"/>
    </row>
    <row r="93" spans="1:202" s="18" customFormat="1" ht="15.75" x14ac:dyDescent="0.25">
      <c r="A93" s="26" t="s">
        <v>403</v>
      </c>
      <c r="B93" s="136">
        <f t="shared" si="411"/>
        <v>9201</v>
      </c>
      <c r="C93" s="136">
        <f t="shared" si="412"/>
        <v>0</v>
      </c>
      <c r="D93" s="48">
        <f t="shared" si="456"/>
        <v>0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116"/>
      <c r="BE93" s="116"/>
      <c r="BF93" s="116"/>
      <c r="BG93" s="48"/>
      <c r="BH93" s="48"/>
      <c r="BI93" s="75"/>
      <c r="BJ93" s="48"/>
      <c r="BK93" s="48"/>
      <c r="BL93" s="75"/>
      <c r="BM93" s="48"/>
      <c r="BN93" s="48"/>
      <c r="BO93" s="75"/>
      <c r="BP93" s="48"/>
      <c r="BQ93" s="48"/>
      <c r="BR93" s="75"/>
      <c r="BS93" s="48"/>
      <c r="BT93" s="48"/>
      <c r="BU93" s="75"/>
      <c r="BV93" s="48"/>
      <c r="BW93" s="48"/>
      <c r="BX93" s="75"/>
      <c r="BY93" s="48"/>
      <c r="BZ93" s="48"/>
      <c r="CA93" s="75"/>
      <c r="CB93" s="48"/>
      <c r="CC93" s="48"/>
      <c r="CD93" s="75"/>
      <c r="CE93" s="48"/>
      <c r="CF93" s="48"/>
      <c r="CG93" s="75"/>
      <c r="CH93" s="48"/>
      <c r="CI93" s="48"/>
      <c r="CJ93" s="75"/>
      <c r="CK93" s="48"/>
      <c r="CL93" s="48"/>
      <c r="CM93" s="75"/>
      <c r="CN93" s="48"/>
      <c r="CO93" s="48"/>
      <c r="CP93" s="75"/>
      <c r="CQ93" s="52"/>
      <c r="CR93" s="48"/>
      <c r="CS93" s="75"/>
      <c r="CT93" s="52"/>
      <c r="CU93" s="48"/>
      <c r="CV93" s="75"/>
      <c r="CW93" s="52"/>
      <c r="CX93" s="48"/>
      <c r="CY93" s="75"/>
      <c r="CZ93" s="52">
        <v>9201</v>
      </c>
      <c r="DA93" s="48"/>
      <c r="DB93" s="48">
        <f t="shared" si="264"/>
        <v>0</v>
      </c>
      <c r="DC93" s="52"/>
      <c r="DD93" s="48"/>
      <c r="DE93" s="75"/>
      <c r="DF93" s="52"/>
      <c r="DG93" s="48"/>
      <c r="DH93" s="75"/>
      <c r="DI93" s="48"/>
      <c r="DJ93" s="48"/>
      <c r="DK93" s="75"/>
      <c r="DL93" s="48"/>
      <c r="DM93" s="48"/>
      <c r="DN93" s="75"/>
      <c r="DO93" s="52"/>
      <c r="DP93" s="48"/>
      <c r="DQ93" s="75"/>
      <c r="DR93" s="52"/>
      <c r="DS93" s="48"/>
      <c r="DT93" s="75"/>
      <c r="DU93" s="52"/>
      <c r="DV93" s="48"/>
      <c r="DW93" s="75"/>
      <c r="DX93" s="52"/>
      <c r="DY93" s="48"/>
      <c r="DZ93" s="75"/>
      <c r="EA93" s="48"/>
      <c r="EB93" s="48"/>
      <c r="EC93" s="75"/>
      <c r="ED93" s="48"/>
      <c r="EE93" s="48"/>
      <c r="EF93" s="75"/>
      <c r="EG93" s="48"/>
      <c r="EH93" s="48"/>
      <c r="EI93" s="75"/>
      <c r="EJ93" s="48"/>
      <c r="EK93" s="48"/>
      <c r="EL93" s="75"/>
      <c r="EM93" s="48"/>
      <c r="EN93" s="48"/>
      <c r="EO93" s="75"/>
      <c r="EP93" s="48"/>
      <c r="EQ93" s="48"/>
      <c r="ER93" s="75"/>
      <c r="ES93" s="48"/>
      <c r="ET93" s="48"/>
      <c r="EU93" s="75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52"/>
      <c r="GS93" s="48"/>
      <c r="GT93" s="75"/>
    </row>
    <row r="94" spans="1:202" s="18" customFormat="1" ht="15.75" x14ac:dyDescent="0.25">
      <c r="A94" s="26" t="s">
        <v>404</v>
      </c>
      <c r="B94" s="136">
        <f t="shared" si="411"/>
        <v>10101</v>
      </c>
      <c r="C94" s="136">
        <f t="shared" si="412"/>
        <v>0</v>
      </c>
      <c r="D94" s="48">
        <f t="shared" si="456"/>
        <v>0</v>
      </c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116"/>
      <c r="BE94" s="116"/>
      <c r="BF94" s="116"/>
      <c r="BG94" s="48"/>
      <c r="BH94" s="48"/>
      <c r="BI94" s="75"/>
      <c r="BJ94" s="48"/>
      <c r="BK94" s="48"/>
      <c r="BL94" s="75"/>
      <c r="BM94" s="48"/>
      <c r="BN94" s="48"/>
      <c r="BO94" s="75"/>
      <c r="BP94" s="48"/>
      <c r="BQ94" s="48"/>
      <c r="BR94" s="75"/>
      <c r="BS94" s="48"/>
      <c r="BT94" s="48"/>
      <c r="BU94" s="75"/>
      <c r="BV94" s="48"/>
      <c r="BW94" s="48"/>
      <c r="BX94" s="75"/>
      <c r="BY94" s="48"/>
      <c r="BZ94" s="48"/>
      <c r="CA94" s="75"/>
      <c r="CB94" s="48"/>
      <c r="CC94" s="48"/>
      <c r="CD94" s="75"/>
      <c r="CE94" s="48"/>
      <c r="CF94" s="48"/>
      <c r="CG94" s="75"/>
      <c r="CH94" s="48"/>
      <c r="CI94" s="48"/>
      <c r="CJ94" s="75"/>
      <c r="CK94" s="48"/>
      <c r="CL94" s="48"/>
      <c r="CM94" s="75"/>
      <c r="CN94" s="48"/>
      <c r="CO94" s="48"/>
      <c r="CP94" s="75"/>
      <c r="CQ94" s="52"/>
      <c r="CR94" s="48"/>
      <c r="CS94" s="75"/>
      <c r="CT94" s="52"/>
      <c r="CU94" s="48"/>
      <c r="CV94" s="75"/>
      <c r="CW94" s="52"/>
      <c r="CX94" s="48"/>
      <c r="CY94" s="75"/>
      <c r="CZ94" s="52">
        <v>10101</v>
      </c>
      <c r="DA94" s="48"/>
      <c r="DB94" s="48">
        <f t="shared" si="264"/>
        <v>0</v>
      </c>
      <c r="DC94" s="52"/>
      <c r="DD94" s="48"/>
      <c r="DE94" s="75"/>
      <c r="DF94" s="52"/>
      <c r="DG94" s="48"/>
      <c r="DH94" s="75"/>
      <c r="DI94" s="48"/>
      <c r="DJ94" s="48"/>
      <c r="DK94" s="75"/>
      <c r="DL94" s="48"/>
      <c r="DM94" s="48"/>
      <c r="DN94" s="75"/>
      <c r="DO94" s="52"/>
      <c r="DP94" s="48"/>
      <c r="DQ94" s="75"/>
      <c r="DR94" s="52"/>
      <c r="DS94" s="48"/>
      <c r="DT94" s="75"/>
      <c r="DU94" s="52"/>
      <c r="DV94" s="48"/>
      <c r="DW94" s="75"/>
      <c r="DX94" s="52"/>
      <c r="DY94" s="48"/>
      <c r="DZ94" s="75"/>
      <c r="EA94" s="48"/>
      <c r="EB94" s="48"/>
      <c r="EC94" s="75"/>
      <c r="ED94" s="48"/>
      <c r="EE94" s="48"/>
      <c r="EF94" s="75"/>
      <c r="EG94" s="48"/>
      <c r="EH94" s="48"/>
      <c r="EI94" s="75"/>
      <c r="EJ94" s="48"/>
      <c r="EK94" s="48"/>
      <c r="EL94" s="75"/>
      <c r="EM94" s="48"/>
      <c r="EN94" s="48"/>
      <c r="EO94" s="75"/>
      <c r="EP94" s="48"/>
      <c r="EQ94" s="48"/>
      <c r="ER94" s="75"/>
      <c r="ES94" s="48"/>
      <c r="ET94" s="48"/>
      <c r="EU94" s="75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52"/>
      <c r="GS94" s="48"/>
      <c r="GT94" s="75"/>
    </row>
    <row r="95" spans="1:202" s="18" customFormat="1" ht="15.75" x14ac:dyDescent="0.25">
      <c r="A95" s="26" t="s">
        <v>405</v>
      </c>
      <c r="B95" s="136">
        <f t="shared" si="411"/>
        <v>4734</v>
      </c>
      <c r="C95" s="136">
        <f t="shared" si="412"/>
        <v>4734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116"/>
      <c r="BE95" s="116"/>
      <c r="BF95" s="116"/>
      <c r="BG95" s="48"/>
      <c r="BH95" s="48"/>
      <c r="BI95" s="75"/>
      <c r="BJ95" s="48"/>
      <c r="BK95" s="48"/>
      <c r="BL95" s="75"/>
      <c r="BM95" s="48"/>
      <c r="BN95" s="48"/>
      <c r="BO95" s="75"/>
      <c r="BP95" s="48"/>
      <c r="BQ95" s="48"/>
      <c r="BR95" s="75"/>
      <c r="BS95" s="48"/>
      <c r="BT95" s="48"/>
      <c r="BU95" s="75"/>
      <c r="BV95" s="48"/>
      <c r="BW95" s="48"/>
      <c r="BX95" s="75"/>
      <c r="BY95" s="48"/>
      <c r="BZ95" s="48"/>
      <c r="CA95" s="75"/>
      <c r="CB95" s="48"/>
      <c r="CC95" s="48"/>
      <c r="CD95" s="75"/>
      <c r="CE95" s="48"/>
      <c r="CF95" s="48"/>
      <c r="CG95" s="75"/>
      <c r="CH95" s="48"/>
      <c r="CI95" s="48"/>
      <c r="CJ95" s="75"/>
      <c r="CK95" s="48"/>
      <c r="CL95" s="48"/>
      <c r="CM95" s="75"/>
      <c r="CN95" s="48"/>
      <c r="CO95" s="48"/>
      <c r="CP95" s="75"/>
      <c r="CQ95" s="52"/>
      <c r="CR95" s="48"/>
      <c r="CS95" s="75"/>
      <c r="CT95" s="52"/>
      <c r="CU95" s="48"/>
      <c r="CV95" s="75"/>
      <c r="CW95" s="52"/>
      <c r="CX95" s="48"/>
      <c r="CY95" s="75"/>
      <c r="CZ95" s="52">
        <v>4734</v>
      </c>
      <c r="DA95" s="48">
        <v>4734</v>
      </c>
      <c r="DB95" s="48">
        <f t="shared" si="264"/>
        <v>100</v>
      </c>
      <c r="DC95" s="52"/>
      <c r="DD95" s="48"/>
      <c r="DE95" s="75"/>
      <c r="DF95" s="52"/>
      <c r="DG95" s="48"/>
      <c r="DH95" s="75"/>
      <c r="DI95" s="48"/>
      <c r="DJ95" s="48"/>
      <c r="DK95" s="75"/>
      <c r="DL95" s="48"/>
      <c r="DM95" s="48"/>
      <c r="DN95" s="75"/>
      <c r="DO95" s="52"/>
      <c r="DP95" s="48"/>
      <c r="DQ95" s="75"/>
      <c r="DR95" s="52"/>
      <c r="DS95" s="48"/>
      <c r="DT95" s="75"/>
      <c r="DU95" s="52"/>
      <c r="DV95" s="48"/>
      <c r="DW95" s="75"/>
      <c r="DX95" s="52"/>
      <c r="DY95" s="48"/>
      <c r="DZ95" s="75"/>
      <c r="EA95" s="48"/>
      <c r="EB95" s="48"/>
      <c r="EC95" s="75"/>
      <c r="ED95" s="48"/>
      <c r="EE95" s="48"/>
      <c r="EF95" s="75"/>
      <c r="EG95" s="48"/>
      <c r="EH95" s="48"/>
      <c r="EI95" s="75"/>
      <c r="EJ95" s="48"/>
      <c r="EK95" s="48"/>
      <c r="EL95" s="75"/>
      <c r="EM95" s="48"/>
      <c r="EN95" s="48"/>
      <c r="EO95" s="75"/>
      <c r="EP95" s="48"/>
      <c r="EQ95" s="48"/>
      <c r="ER95" s="75"/>
      <c r="ES95" s="48"/>
      <c r="ET95" s="48"/>
      <c r="EU95" s="75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52"/>
      <c r="GS95" s="48"/>
      <c r="GT95" s="75"/>
    </row>
    <row r="96" spans="1:202" s="19" customFormat="1" ht="31.5" x14ac:dyDescent="0.25">
      <c r="A96" s="25" t="s">
        <v>236</v>
      </c>
      <c r="B96" s="135">
        <f t="shared" si="411"/>
        <v>85836.582850000006</v>
      </c>
      <c r="C96" s="135">
        <f t="shared" si="412"/>
        <v>21641.682229999999</v>
      </c>
      <c r="D96" s="54">
        <f t="shared" ref="D96" si="457">C96/B96*100</f>
        <v>25.212655853063232</v>
      </c>
      <c r="E96" s="55">
        <f t="shared" ref="E96:BF96" si="458">E97+E98+E99+E100</f>
        <v>1609.1</v>
      </c>
      <c r="F96" s="55">
        <f t="shared" si="458"/>
        <v>482.7296</v>
      </c>
      <c r="G96" s="54">
        <f t="shared" ref="G96:G97" si="459">F96/E96*100</f>
        <v>29.999975141383384</v>
      </c>
      <c r="H96" s="55">
        <f t="shared" si="458"/>
        <v>0</v>
      </c>
      <c r="I96" s="55">
        <f t="shared" si="458"/>
        <v>0</v>
      </c>
      <c r="J96" s="55">
        <f t="shared" si="458"/>
        <v>0</v>
      </c>
      <c r="K96" s="55">
        <f t="shared" ref="K96:M96" si="460">K97+K98+K99+K100</f>
        <v>0</v>
      </c>
      <c r="L96" s="55">
        <f t="shared" si="460"/>
        <v>0</v>
      </c>
      <c r="M96" s="55">
        <f t="shared" si="460"/>
        <v>0</v>
      </c>
      <c r="N96" s="55">
        <f t="shared" ref="N96:P96" si="461">N97+N98+N99+N100</f>
        <v>0</v>
      </c>
      <c r="O96" s="55">
        <f t="shared" si="461"/>
        <v>0</v>
      </c>
      <c r="P96" s="55">
        <f t="shared" si="461"/>
        <v>0</v>
      </c>
      <c r="Q96" s="55">
        <f t="shared" ref="Q96:S96" si="462">Q97+Q98+Q99+Q100</f>
        <v>0</v>
      </c>
      <c r="R96" s="55">
        <f t="shared" si="462"/>
        <v>0</v>
      </c>
      <c r="S96" s="55">
        <f t="shared" si="462"/>
        <v>0</v>
      </c>
      <c r="T96" s="55">
        <f t="shared" ref="T96:V96" si="463">T97+T98+T99+T100</f>
        <v>0</v>
      </c>
      <c r="U96" s="55">
        <f t="shared" si="463"/>
        <v>0</v>
      </c>
      <c r="V96" s="55">
        <f t="shared" si="463"/>
        <v>0</v>
      </c>
      <c r="W96" s="55">
        <f t="shared" si="458"/>
        <v>0</v>
      </c>
      <c r="X96" s="55">
        <f t="shared" si="458"/>
        <v>0</v>
      </c>
      <c r="Y96" s="55">
        <f t="shared" si="458"/>
        <v>0</v>
      </c>
      <c r="Z96" s="55">
        <f t="shared" si="458"/>
        <v>0</v>
      </c>
      <c r="AA96" s="55">
        <f t="shared" si="458"/>
        <v>0</v>
      </c>
      <c r="AB96" s="55">
        <f t="shared" si="458"/>
        <v>0</v>
      </c>
      <c r="AC96" s="55">
        <f t="shared" si="458"/>
        <v>0</v>
      </c>
      <c r="AD96" s="55">
        <f t="shared" si="458"/>
        <v>0</v>
      </c>
      <c r="AE96" s="55">
        <f t="shared" si="458"/>
        <v>0</v>
      </c>
      <c r="AF96" s="55"/>
      <c r="AG96" s="55"/>
      <c r="AH96" s="55"/>
      <c r="AI96" s="55">
        <f t="shared" si="458"/>
        <v>0</v>
      </c>
      <c r="AJ96" s="55">
        <f t="shared" si="458"/>
        <v>0</v>
      </c>
      <c r="AK96" s="55">
        <f t="shared" si="458"/>
        <v>0</v>
      </c>
      <c r="AL96" s="55">
        <f t="shared" si="458"/>
        <v>0</v>
      </c>
      <c r="AM96" s="55">
        <f t="shared" si="458"/>
        <v>0</v>
      </c>
      <c r="AN96" s="55">
        <f t="shared" si="458"/>
        <v>0</v>
      </c>
      <c r="AO96" s="55">
        <f t="shared" ref="AO96:AP96" si="464">AO97+AO98+AO99+AO100</f>
        <v>47.986959999999996</v>
      </c>
      <c r="AP96" s="55">
        <f t="shared" si="464"/>
        <v>47.986959999999996</v>
      </c>
      <c r="AQ96" s="54">
        <f>AP96/AO96*100</f>
        <v>100</v>
      </c>
      <c r="AR96" s="55"/>
      <c r="AS96" s="55"/>
      <c r="AT96" s="54"/>
      <c r="AU96" s="55">
        <f t="shared" si="458"/>
        <v>0</v>
      </c>
      <c r="AV96" s="55">
        <f t="shared" si="458"/>
        <v>0</v>
      </c>
      <c r="AW96" s="55">
        <f t="shared" si="458"/>
        <v>0</v>
      </c>
      <c r="AX96" s="55">
        <f t="shared" si="458"/>
        <v>1752.69589</v>
      </c>
      <c r="AY96" s="55">
        <f t="shared" si="458"/>
        <v>225.80293</v>
      </c>
      <c r="AZ96" s="54">
        <f t="shared" ref="AZ96:AZ98" si="465">AY96/AX96*100</f>
        <v>12.883177925407244</v>
      </c>
      <c r="BA96" s="55">
        <f t="shared" si="458"/>
        <v>10000</v>
      </c>
      <c r="BB96" s="55">
        <f t="shared" si="458"/>
        <v>4312.5887199999997</v>
      </c>
      <c r="BC96" s="55">
        <f t="shared" si="458"/>
        <v>43.125887199999994</v>
      </c>
      <c r="BD96" s="55">
        <f t="shared" si="458"/>
        <v>13577.4</v>
      </c>
      <c r="BE96" s="55">
        <f t="shared" si="458"/>
        <v>5048.4160000000002</v>
      </c>
      <c r="BF96" s="55">
        <f t="shared" si="458"/>
        <v>37.182494439288824</v>
      </c>
      <c r="BG96" s="55">
        <f t="shared" ref="BG96:CP96" si="466">BG97+BG98+BG99+BG100</f>
        <v>0</v>
      </c>
      <c r="BH96" s="55">
        <f t="shared" si="466"/>
        <v>0</v>
      </c>
      <c r="BI96" s="55">
        <f t="shared" si="466"/>
        <v>0</v>
      </c>
      <c r="BJ96" s="55">
        <f t="shared" ref="BJ96:BL96" si="467">BJ97+BJ98+BJ99+BJ100</f>
        <v>0</v>
      </c>
      <c r="BK96" s="55">
        <f t="shared" si="467"/>
        <v>0</v>
      </c>
      <c r="BL96" s="55">
        <f t="shared" si="467"/>
        <v>0</v>
      </c>
      <c r="BM96" s="55">
        <f t="shared" si="466"/>
        <v>3367.8</v>
      </c>
      <c r="BN96" s="55">
        <f t="shared" si="466"/>
        <v>1677.55098</v>
      </c>
      <c r="BO96" s="55">
        <f t="shared" si="466"/>
        <v>49.81147871013718</v>
      </c>
      <c r="BP96" s="55">
        <f t="shared" ref="BP96:BQ96" si="468">BP97+BP98+BP99+BP100</f>
        <v>560</v>
      </c>
      <c r="BQ96" s="55">
        <f t="shared" si="468"/>
        <v>0</v>
      </c>
      <c r="BR96" s="55">
        <f t="shared" ref="BR96:BR97" si="469">BQ96/BP96*100</f>
        <v>0</v>
      </c>
      <c r="BS96" s="55">
        <f t="shared" si="466"/>
        <v>0</v>
      </c>
      <c r="BT96" s="55">
        <f t="shared" si="466"/>
        <v>0</v>
      </c>
      <c r="BU96" s="55">
        <f t="shared" si="466"/>
        <v>0</v>
      </c>
      <c r="BV96" s="55">
        <f t="shared" si="466"/>
        <v>0</v>
      </c>
      <c r="BW96" s="55">
        <f t="shared" si="466"/>
        <v>0</v>
      </c>
      <c r="BX96" s="55">
        <f t="shared" si="466"/>
        <v>0</v>
      </c>
      <c r="BY96" s="55">
        <f t="shared" si="466"/>
        <v>0</v>
      </c>
      <c r="BZ96" s="55">
        <f t="shared" si="466"/>
        <v>0</v>
      </c>
      <c r="CA96" s="55">
        <f t="shared" si="466"/>
        <v>0</v>
      </c>
      <c r="CB96" s="55">
        <f t="shared" ref="CB96:CD96" si="470">CB97+CB98+CB99+CB100</f>
        <v>0</v>
      </c>
      <c r="CC96" s="55">
        <f t="shared" si="470"/>
        <v>0</v>
      </c>
      <c r="CD96" s="55">
        <f t="shared" si="470"/>
        <v>0</v>
      </c>
      <c r="CE96" s="55">
        <f t="shared" si="466"/>
        <v>0</v>
      </c>
      <c r="CF96" s="55">
        <f t="shared" si="466"/>
        <v>0</v>
      </c>
      <c r="CG96" s="55">
        <f t="shared" si="466"/>
        <v>0</v>
      </c>
      <c r="CH96" s="55">
        <f t="shared" si="466"/>
        <v>0</v>
      </c>
      <c r="CI96" s="55">
        <f t="shared" si="466"/>
        <v>0</v>
      </c>
      <c r="CJ96" s="55">
        <f t="shared" si="466"/>
        <v>0</v>
      </c>
      <c r="CK96" s="55">
        <f t="shared" si="466"/>
        <v>1000</v>
      </c>
      <c r="CL96" s="55">
        <f t="shared" si="466"/>
        <v>0</v>
      </c>
      <c r="CM96" s="55">
        <f t="shared" si="466"/>
        <v>0</v>
      </c>
      <c r="CN96" s="55">
        <f t="shared" si="466"/>
        <v>318.39999999999998</v>
      </c>
      <c r="CO96" s="55">
        <f t="shared" si="466"/>
        <v>0</v>
      </c>
      <c r="CP96" s="55">
        <f t="shared" si="466"/>
        <v>0</v>
      </c>
      <c r="CQ96" s="55">
        <f t="shared" ref="CQ96:DA96" si="471">CQ97+CQ98+CQ99+CQ100</f>
        <v>0</v>
      </c>
      <c r="CR96" s="55">
        <f t="shared" si="471"/>
        <v>0</v>
      </c>
      <c r="CS96" s="55">
        <f t="shared" si="471"/>
        <v>0</v>
      </c>
      <c r="CT96" s="55">
        <f t="shared" ref="CT96:CV96" si="472">CT97+CT98+CT99+CT100</f>
        <v>0</v>
      </c>
      <c r="CU96" s="55">
        <f t="shared" si="472"/>
        <v>0</v>
      </c>
      <c r="CV96" s="55">
        <f t="shared" si="472"/>
        <v>0</v>
      </c>
      <c r="CW96" s="55">
        <f t="shared" si="471"/>
        <v>4338.7</v>
      </c>
      <c r="CX96" s="55">
        <f t="shared" si="471"/>
        <v>1353.90798</v>
      </c>
      <c r="CY96" s="55">
        <f t="shared" si="147"/>
        <v>31.205383640260909</v>
      </c>
      <c r="CZ96" s="55">
        <f t="shared" si="471"/>
        <v>33738</v>
      </c>
      <c r="DA96" s="55">
        <f t="shared" si="471"/>
        <v>0</v>
      </c>
      <c r="DB96" s="54">
        <f t="shared" si="264"/>
        <v>0</v>
      </c>
      <c r="DC96" s="55">
        <f t="shared" ref="DC96:DD96" si="473">DC97+DC98+DC99+DC100</f>
        <v>1759.4</v>
      </c>
      <c r="DD96" s="55">
        <f t="shared" si="473"/>
        <v>845.85365999999999</v>
      </c>
      <c r="DE96" s="55">
        <f>DD96/DC96*100</f>
        <v>48.076256678413095</v>
      </c>
      <c r="DF96" s="55">
        <f t="shared" ref="DF96:DG96" si="474">DF97+DF98+DF99+DF100</f>
        <v>280</v>
      </c>
      <c r="DG96" s="55">
        <f t="shared" si="474"/>
        <v>0</v>
      </c>
      <c r="DH96" s="55">
        <f>DG96/DF96*100</f>
        <v>0</v>
      </c>
      <c r="DI96" s="55">
        <f t="shared" ref="DI96:DN96" si="475">DI97+DI98+DI99+DI100</f>
        <v>2000</v>
      </c>
      <c r="DJ96" s="55">
        <f t="shared" si="475"/>
        <v>2000</v>
      </c>
      <c r="DK96" s="55">
        <f t="shared" si="475"/>
        <v>100</v>
      </c>
      <c r="DL96" s="55">
        <f t="shared" si="475"/>
        <v>2000</v>
      </c>
      <c r="DM96" s="55">
        <f t="shared" si="475"/>
        <v>2000</v>
      </c>
      <c r="DN96" s="55">
        <f t="shared" si="475"/>
        <v>100</v>
      </c>
      <c r="DO96" s="55">
        <f t="shared" ref="DO96:DQ96" si="476">DO97+DO98+DO99+DO100</f>
        <v>0</v>
      </c>
      <c r="DP96" s="55">
        <f t="shared" si="476"/>
        <v>0</v>
      </c>
      <c r="DQ96" s="55">
        <f t="shared" si="476"/>
        <v>0</v>
      </c>
      <c r="DR96" s="55">
        <f t="shared" ref="DR96:DT96" si="477">DR97+DR98+DR99+DR100</f>
        <v>0</v>
      </c>
      <c r="DS96" s="55">
        <f t="shared" si="477"/>
        <v>0</v>
      </c>
      <c r="DT96" s="55">
        <f t="shared" si="477"/>
        <v>0</v>
      </c>
      <c r="DU96" s="55">
        <f t="shared" ref="DU96:DW96" si="478">DU97+DU98+DU99+DU100</f>
        <v>0</v>
      </c>
      <c r="DV96" s="55">
        <f t="shared" si="478"/>
        <v>0</v>
      </c>
      <c r="DW96" s="55">
        <f t="shared" si="478"/>
        <v>0</v>
      </c>
      <c r="DX96" s="55">
        <f t="shared" ref="DX96:EB96" si="479">DX97+DX98+DX99+DX100</f>
        <v>0</v>
      </c>
      <c r="DY96" s="55">
        <f t="shared" si="479"/>
        <v>0</v>
      </c>
      <c r="DZ96" s="55">
        <f t="shared" si="479"/>
        <v>0</v>
      </c>
      <c r="EA96" s="55"/>
      <c r="EB96" s="55">
        <f t="shared" si="479"/>
        <v>0</v>
      </c>
      <c r="EC96" s="55"/>
      <c r="ED96" s="55"/>
      <c r="EE96" s="55">
        <f t="shared" ref="EE96" si="480">EE97+EE98+EE99+EE100</f>
        <v>0</v>
      </c>
      <c r="EF96" s="55"/>
      <c r="EG96" s="55">
        <f t="shared" ref="EG96:EK96" si="481">EG97+EG98+EG99+EG100</f>
        <v>0</v>
      </c>
      <c r="EH96" s="55">
        <f t="shared" si="481"/>
        <v>0</v>
      </c>
      <c r="EI96" s="55">
        <f t="shared" si="481"/>
        <v>0</v>
      </c>
      <c r="EJ96" s="55">
        <f t="shared" si="481"/>
        <v>0</v>
      </c>
      <c r="EK96" s="55">
        <f t="shared" si="481"/>
        <v>0</v>
      </c>
      <c r="EL96" s="55"/>
      <c r="EM96" s="55">
        <f t="shared" ref="EM96:EN96" si="482">EM97+EM98+EM99+EM100</f>
        <v>0</v>
      </c>
      <c r="EN96" s="55">
        <f t="shared" si="482"/>
        <v>0</v>
      </c>
      <c r="EO96" s="55"/>
      <c r="EP96" s="55">
        <f t="shared" ref="EP96:ER96" si="483">EP97+EP98+EP99+EP100</f>
        <v>0</v>
      </c>
      <c r="EQ96" s="55">
        <f t="shared" si="483"/>
        <v>0</v>
      </c>
      <c r="ER96" s="55">
        <f t="shared" si="483"/>
        <v>0</v>
      </c>
      <c r="ES96" s="55">
        <f t="shared" ref="ES96:EU96" si="484">ES97+ES98+ES99+ES100</f>
        <v>0</v>
      </c>
      <c r="ET96" s="55">
        <f t="shared" si="484"/>
        <v>0</v>
      </c>
      <c r="EU96" s="55">
        <f t="shared" si="484"/>
        <v>0</v>
      </c>
      <c r="EV96" s="55">
        <f t="shared" ref="EV96:EX96" si="485">EV97+EV98+EV99+EV100</f>
        <v>0</v>
      </c>
      <c r="EW96" s="55">
        <f t="shared" si="485"/>
        <v>0</v>
      </c>
      <c r="EX96" s="55">
        <f t="shared" si="485"/>
        <v>0</v>
      </c>
      <c r="EY96" s="55"/>
      <c r="EZ96" s="55"/>
      <c r="FA96" s="55"/>
      <c r="FB96" s="55">
        <f t="shared" ref="FB96:FC96" si="486">FB97+FB98+FB99+FB100</f>
        <v>0</v>
      </c>
      <c r="FC96" s="55">
        <f t="shared" si="486"/>
        <v>0</v>
      </c>
      <c r="FD96" s="55"/>
      <c r="FE96" s="55">
        <f t="shared" ref="FE96:FF96" si="487">FE97+FE98+FE99+FE100</f>
        <v>0</v>
      </c>
      <c r="FF96" s="55">
        <f t="shared" si="487"/>
        <v>0</v>
      </c>
      <c r="FG96" s="55"/>
      <c r="FH96" s="55">
        <f t="shared" ref="FH96:FJ96" si="488">FH97+FH98+FH99+FH100</f>
        <v>1500</v>
      </c>
      <c r="FI96" s="55">
        <f t="shared" si="488"/>
        <v>1500</v>
      </c>
      <c r="FJ96" s="55">
        <f t="shared" si="488"/>
        <v>100</v>
      </c>
      <c r="FK96" s="55">
        <f t="shared" ref="FK96:FL96" si="489">FK97+FK98+FK99+FK100</f>
        <v>0</v>
      </c>
      <c r="FL96" s="55">
        <f t="shared" si="489"/>
        <v>0</v>
      </c>
      <c r="FM96" s="55"/>
      <c r="FN96" s="55">
        <f t="shared" ref="FN96:FO96" si="490">FN97+FN98+FN99+FN100</f>
        <v>0</v>
      </c>
      <c r="FO96" s="55">
        <f t="shared" si="490"/>
        <v>0</v>
      </c>
      <c r="FP96" s="55"/>
      <c r="FQ96" s="55">
        <f t="shared" ref="FQ96:FR96" si="491">FQ97+FQ98+FQ99+FQ100</f>
        <v>7987.1</v>
      </c>
      <c r="FR96" s="55">
        <f t="shared" si="491"/>
        <v>2146.8454000000002</v>
      </c>
      <c r="FS96" s="54">
        <f>FR96/FQ96*100</f>
        <v>26.87890974195891</v>
      </c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>
        <f t="shared" ref="GO96:GP96" si="492">GO97+GO98+GO99+GO100</f>
        <v>0</v>
      </c>
      <c r="GP96" s="55">
        <f t="shared" si="492"/>
        <v>0</v>
      </c>
      <c r="GQ96" s="55"/>
      <c r="GR96" s="55">
        <f t="shared" ref="GR96:GT96" si="493">GR97+GR98+GR99+GR100</f>
        <v>0</v>
      </c>
      <c r="GS96" s="55">
        <f t="shared" si="493"/>
        <v>0</v>
      </c>
      <c r="GT96" s="55">
        <f t="shared" si="493"/>
        <v>0</v>
      </c>
    </row>
    <row r="97" spans="1:202" s="18" customFormat="1" ht="30.75" customHeight="1" x14ac:dyDescent="0.25">
      <c r="A97" s="26" t="s">
        <v>235</v>
      </c>
      <c r="B97" s="136">
        <f t="shared" si="411"/>
        <v>39345.886960000003</v>
      </c>
      <c r="C97" s="136">
        <f t="shared" si="412"/>
        <v>17103.290580000001</v>
      </c>
      <c r="D97" s="48">
        <f t="shared" si="216"/>
        <v>43.469068564619292</v>
      </c>
      <c r="E97" s="52">
        <v>1609.1</v>
      </c>
      <c r="F97" s="48">
        <v>482.7296</v>
      </c>
      <c r="G97" s="48">
        <f t="shared" si="459"/>
        <v>29.999975141383384</v>
      </c>
      <c r="H97" s="52"/>
      <c r="I97" s="52"/>
      <c r="J97" s="48"/>
      <c r="K97" s="52"/>
      <c r="L97" s="52"/>
      <c r="M97" s="48"/>
      <c r="N97" s="52"/>
      <c r="O97" s="52"/>
      <c r="P97" s="48"/>
      <c r="Q97" s="52"/>
      <c r="R97" s="52"/>
      <c r="S97" s="48"/>
      <c r="T97" s="52"/>
      <c r="U97" s="52"/>
      <c r="V97" s="48"/>
      <c r="W97" s="48"/>
      <c r="X97" s="48"/>
      <c r="Y97" s="52"/>
      <c r="Z97" s="52"/>
      <c r="AA97" s="48"/>
      <c r="AB97" s="52"/>
      <c r="AC97" s="52">
        <v>0</v>
      </c>
      <c r="AD97" s="52">
        <v>0</v>
      </c>
      <c r="AE97" s="48"/>
      <c r="AF97" s="52"/>
      <c r="AG97" s="52"/>
      <c r="AH97" s="52"/>
      <c r="AI97" s="52"/>
      <c r="AJ97" s="52"/>
      <c r="AK97" s="48"/>
      <c r="AL97" s="52"/>
      <c r="AM97" s="52"/>
      <c r="AN97" s="48"/>
      <c r="AO97" s="52">
        <v>47.986959999999996</v>
      </c>
      <c r="AP97" s="52">
        <v>47.986959999999996</v>
      </c>
      <c r="AQ97" s="48">
        <f>AP97/AO97*100</f>
        <v>100</v>
      </c>
      <c r="AR97" s="52"/>
      <c r="AS97" s="52"/>
      <c r="AT97" s="48"/>
      <c r="AU97" s="52"/>
      <c r="AV97" s="52"/>
      <c r="AW97" s="48"/>
      <c r="AX97" s="48"/>
      <c r="AY97" s="48"/>
      <c r="AZ97" s="48"/>
      <c r="BA97" s="52">
        <v>0</v>
      </c>
      <c r="BB97" s="52"/>
      <c r="BC97" s="48"/>
      <c r="BD97" s="52">
        <v>13577.4</v>
      </c>
      <c r="BE97" s="48">
        <v>5048.4160000000002</v>
      </c>
      <c r="BF97" s="52">
        <f t="shared" si="138"/>
        <v>37.182494439288824</v>
      </c>
      <c r="BG97" s="52"/>
      <c r="BH97" s="52"/>
      <c r="BI97" s="52"/>
      <c r="BJ97" s="52"/>
      <c r="BK97" s="52"/>
      <c r="BL97" s="52"/>
      <c r="BM97" s="52">
        <v>3367.8</v>
      </c>
      <c r="BN97" s="52">
        <v>1677.55098</v>
      </c>
      <c r="BO97" s="52">
        <f t="shared" si="141"/>
        <v>49.81147871013718</v>
      </c>
      <c r="BP97" s="52">
        <v>560</v>
      </c>
      <c r="BQ97" s="52"/>
      <c r="BR97" s="52">
        <f t="shared" si="469"/>
        <v>0</v>
      </c>
      <c r="BS97" s="52"/>
      <c r="BT97" s="74"/>
      <c r="BU97" s="74"/>
      <c r="BV97" s="52"/>
      <c r="BW97" s="74"/>
      <c r="BX97" s="74"/>
      <c r="BY97" s="52"/>
      <c r="BZ97" s="74"/>
      <c r="CA97" s="74"/>
      <c r="CB97" s="52"/>
      <c r="CC97" s="74"/>
      <c r="CD97" s="74"/>
      <c r="CE97" s="52"/>
      <c r="CF97" s="74"/>
      <c r="CG97" s="74"/>
      <c r="CH97" s="52"/>
      <c r="CI97" s="74"/>
      <c r="CJ97" s="74"/>
      <c r="CK97" s="52"/>
      <c r="CL97" s="74"/>
      <c r="CM97" s="74"/>
      <c r="CN97" s="52">
        <v>318.39999999999998</v>
      </c>
      <c r="CO97" s="74"/>
      <c r="CP97" s="74"/>
      <c r="CQ97" s="52"/>
      <c r="CR97" s="74"/>
      <c r="CS97" s="74"/>
      <c r="CT97" s="52"/>
      <c r="CU97" s="74"/>
      <c r="CV97" s="74"/>
      <c r="CW97" s="52">
        <v>4338.7</v>
      </c>
      <c r="CX97" s="52">
        <v>1353.90798</v>
      </c>
      <c r="CY97" s="52">
        <f t="shared" si="147"/>
        <v>31.205383640260909</v>
      </c>
      <c r="CZ97" s="52"/>
      <c r="DA97" s="74"/>
      <c r="DB97" s="48"/>
      <c r="DC97" s="52">
        <v>1759.4</v>
      </c>
      <c r="DD97" s="52">
        <v>845.85365999999999</v>
      </c>
      <c r="DE97" s="52">
        <f>DD97/DC97*100</f>
        <v>48.076256678413095</v>
      </c>
      <c r="DF97" s="52">
        <v>280</v>
      </c>
      <c r="DG97" s="52"/>
      <c r="DH97" s="52">
        <f>DG97/DF97*100</f>
        <v>0</v>
      </c>
      <c r="DI97" s="52">
        <v>2000</v>
      </c>
      <c r="DJ97" s="52">
        <v>2000</v>
      </c>
      <c r="DK97" s="52">
        <f t="shared" ref="DK97" si="494">DJ97/DI97*100</f>
        <v>100</v>
      </c>
      <c r="DL97" s="52">
        <v>2000</v>
      </c>
      <c r="DM97" s="52">
        <v>2000</v>
      </c>
      <c r="DN97" s="52">
        <f t="shared" ref="DN97" si="495">DM97/DL97*100</f>
        <v>100</v>
      </c>
      <c r="DO97" s="52"/>
      <c r="DP97" s="74"/>
      <c r="DQ97" s="74"/>
      <c r="DR97" s="52"/>
      <c r="DS97" s="74"/>
      <c r="DT97" s="74"/>
      <c r="DU97" s="52"/>
      <c r="DV97" s="74"/>
      <c r="DW97" s="74"/>
      <c r="DX97" s="52"/>
      <c r="DY97" s="74"/>
      <c r="DZ97" s="74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>
        <v>0</v>
      </c>
      <c r="EW97" s="52">
        <v>0</v>
      </c>
      <c r="EX97" s="48"/>
      <c r="EY97" s="52"/>
      <c r="EZ97" s="52"/>
      <c r="FA97" s="48"/>
      <c r="FB97" s="52"/>
      <c r="FC97" s="52"/>
      <c r="FD97" s="48"/>
      <c r="FE97" s="52"/>
      <c r="FF97" s="52"/>
      <c r="FG97" s="48"/>
      <c r="FH97" s="52">
        <v>1500</v>
      </c>
      <c r="FI97" s="52">
        <v>1500</v>
      </c>
      <c r="FJ97" s="48">
        <f>FI97/FH97*100</f>
        <v>100</v>
      </c>
      <c r="FK97" s="52"/>
      <c r="FL97" s="52"/>
      <c r="FM97" s="48"/>
      <c r="FN97" s="52"/>
      <c r="FO97" s="52"/>
      <c r="FP97" s="48"/>
      <c r="FQ97" s="52">
        <v>7987.1</v>
      </c>
      <c r="FR97" s="52">
        <v>2146.8454000000002</v>
      </c>
      <c r="FS97" s="48">
        <f>FR97/FQ97*100</f>
        <v>26.87890974195891</v>
      </c>
      <c r="FT97" s="52"/>
      <c r="FU97" s="52"/>
      <c r="FV97" s="48"/>
      <c r="FW97" s="52"/>
      <c r="FX97" s="52"/>
      <c r="FY97" s="48"/>
      <c r="FZ97" s="52"/>
      <c r="GA97" s="52"/>
      <c r="GB97" s="48"/>
      <c r="GC97" s="52"/>
      <c r="GD97" s="52"/>
      <c r="GE97" s="48"/>
      <c r="GF97" s="52"/>
      <c r="GG97" s="52"/>
      <c r="GH97" s="48"/>
      <c r="GI97" s="52"/>
      <c r="GJ97" s="52"/>
      <c r="GK97" s="48"/>
      <c r="GL97" s="52"/>
      <c r="GM97" s="52"/>
      <c r="GN97" s="48"/>
      <c r="GO97" s="52"/>
      <c r="GP97" s="52"/>
      <c r="GQ97" s="48"/>
      <c r="GR97" s="52"/>
      <c r="GS97" s="74"/>
      <c r="GT97" s="74"/>
    </row>
    <row r="98" spans="1:202" s="18" customFormat="1" ht="15.75" x14ac:dyDescent="0.25">
      <c r="A98" s="26" t="s">
        <v>234</v>
      </c>
      <c r="B98" s="136">
        <f t="shared" si="411"/>
        <v>24981</v>
      </c>
      <c r="C98" s="136">
        <f t="shared" si="412"/>
        <v>4312.5887199999997</v>
      </c>
      <c r="D98" s="48">
        <f>C98/B98*100</f>
        <v>17.263475121092029</v>
      </c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>
        <v>1000</v>
      </c>
      <c r="AY98" s="48"/>
      <c r="AZ98" s="48">
        <f t="shared" si="465"/>
        <v>0</v>
      </c>
      <c r="BA98" s="48">
        <v>10000</v>
      </c>
      <c r="BB98" s="48">
        <v>4312.5887199999997</v>
      </c>
      <c r="BC98" s="48">
        <f>BB98/BA98*100</f>
        <v>43.125887199999994</v>
      </c>
      <c r="BD98" s="116"/>
      <c r="BE98" s="116"/>
      <c r="BF98" s="116"/>
      <c r="BG98" s="48"/>
      <c r="BH98" s="48"/>
      <c r="BI98" s="75"/>
      <c r="BJ98" s="48"/>
      <c r="BK98" s="48"/>
      <c r="BL98" s="75"/>
      <c r="BM98" s="48"/>
      <c r="BN98" s="48"/>
      <c r="BO98" s="75"/>
      <c r="BP98" s="48"/>
      <c r="BQ98" s="48"/>
      <c r="BR98" s="75"/>
      <c r="BS98" s="48"/>
      <c r="BT98" s="48"/>
      <c r="BU98" s="75"/>
      <c r="BV98" s="48"/>
      <c r="BW98" s="48"/>
      <c r="BX98" s="75"/>
      <c r="BY98" s="48"/>
      <c r="BZ98" s="48"/>
      <c r="CA98" s="75"/>
      <c r="CB98" s="48"/>
      <c r="CC98" s="48"/>
      <c r="CD98" s="75"/>
      <c r="CE98" s="48"/>
      <c r="CF98" s="48"/>
      <c r="CG98" s="75"/>
      <c r="CH98" s="48"/>
      <c r="CI98" s="48"/>
      <c r="CJ98" s="75"/>
      <c r="CK98" s="48">
        <v>1000</v>
      </c>
      <c r="CL98" s="48"/>
      <c r="CM98" s="48"/>
      <c r="CN98" s="48"/>
      <c r="CO98" s="48"/>
      <c r="CP98" s="75"/>
      <c r="CQ98" s="52"/>
      <c r="CR98" s="48"/>
      <c r="CS98" s="75"/>
      <c r="CT98" s="52"/>
      <c r="CU98" s="48"/>
      <c r="CV98" s="75"/>
      <c r="CW98" s="52"/>
      <c r="CX98" s="48"/>
      <c r="CY98" s="75"/>
      <c r="CZ98" s="52">
        <v>12981</v>
      </c>
      <c r="DA98" s="48"/>
      <c r="DB98" s="48">
        <f t="shared" si="264"/>
        <v>0</v>
      </c>
      <c r="DC98" s="52"/>
      <c r="DD98" s="48"/>
      <c r="DE98" s="52"/>
      <c r="DF98" s="52"/>
      <c r="DG98" s="48"/>
      <c r="DH98" s="52"/>
      <c r="DI98" s="48"/>
      <c r="DJ98" s="48"/>
      <c r="DK98" s="75"/>
      <c r="DL98" s="48"/>
      <c r="DM98" s="48"/>
      <c r="DN98" s="75"/>
      <c r="DO98" s="52"/>
      <c r="DP98" s="48"/>
      <c r="DQ98" s="75"/>
      <c r="DR98" s="52"/>
      <c r="DS98" s="48"/>
      <c r="DT98" s="75"/>
      <c r="DU98" s="52"/>
      <c r="DV98" s="48"/>
      <c r="DW98" s="75"/>
      <c r="DX98" s="52"/>
      <c r="DY98" s="48"/>
      <c r="DZ98" s="75"/>
      <c r="EA98" s="48"/>
      <c r="EB98" s="48"/>
      <c r="EC98" s="75"/>
      <c r="ED98" s="48"/>
      <c r="EE98" s="48"/>
      <c r="EF98" s="75"/>
      <c r="EG98" s="48"/>
      <c r="EH98" s="48"/>
      <c r="EI98" s="75"/>
      <c r="EJ98" s="48"/>
      <c r="EK98" s="48"/>
      <c r="EL98" s="75"/>
      <c r="EM98" s="48"/>
      <c r="EN98" s="48"/>
      <c r="EO98" s="75"/>
      <c r="EP98" s="48"/>
      <c r="EQ98" s="48"/>
      <c r="ER98" s="75"/>
      <c r="ES98" s="48"/>
      <c r="ET98" s="48"/>
      <c r="EU98" s="75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52"/>
      <c r="GS98" s="48"/>
      <c r="GT98" s="75"/>
    </row>
    <row r="99" spans="1:202" s="18" customFormat="1" ht="15.75" x14ac:dyDescent="0.25">
      <c r="A99" s="26" t="s">
        <v>408</v>
      </c>
      <c r="B99" s="136">
        <f t="shared" si="411"/>
        <v>13977</v>
      </c>
      <c r="C99" s="136">
        <f t="shared" si="412"/>
        <v>0</v>
      </c>
      <c r="D99" s="48">
        <f>C99/B99*100</f>
        <v>0</v>
      </c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116"/>
      <c r="BE99" s="116"/>
      <c r="BF99" s="116"/>
      <c r="BG99" s="48"/>
      <c r="BH99" s="48"/>
      <c r="BI99" s="75"/>
      <c r="BJ99" s="48"/>
      <c r="BK99" s="48"/>
      <c r="BL99" s="75"/>
      <c r="BM99" s="48"/>
      <c r="BN99" s="48"/>
      <c r="BO99" s="75"/>
      <c r="BP99" s="48"/>
      <c r="BQ99" s="48"/>
      <c r="BR99" s="75"/>
      <c r="BS99" s="48"/>
      <c r="BT99" s="48"/>
      <c r="BU99" s="75"/>
      <c r="BV99" s="48"/>
      <c r="BW99" s="48"/>
      <c r="BX99" s="75"/>
      <c r="BY99" s="48"/>
      <c r="BZ99" s="48"/>
      <c r="CA99" s="75"/>
      <c r="CB99" s="48"/>
      <c r="CC99" s="48"/>
      <c r="CD99" s="75"/>
      <c r="CE99" s="48"/>
      <c r="CF99" s="48"/>
      <c r="CG99" s="75"/>
      <c r="CH99" s="48"/>
      <c r="CI99" s="48"/>
      <c r="CJ99" s="75"/>
      <c r="CK99" s="48"/>
      <c r="CL99" s="48"/>
      <c r="CM99" s="75"/>
      <c r="CN99" s="48"/>
      <c r="CO99" s="48"/>
      <c r="CP99" s="75"/>
      <c r="CQ99" s="52"/>
      <c r="CR99" s="48"/>
      <c r="CS99" s="75"/>
      <c r="CT99" s="52"/>
      <c r="CU99" s="48"/>
      <c r="CV99" s="75"/>
      <c r="CW99" s="52"/>
      <c r="CX99" s="48"/>
      <c r="CY99" s="75"/>
      <c r="CZ99" s="52">
        <v>13977</v>
      </c>
      <c r="DA99" s="48"/>
      <c r="DB99" s="48">
        <f t="shared" si="264"/>
        <v>0</v>
      </c>
      <c r="DC99" s="52"/>
      <c r="DD99" s="48"/>
      <c r="DE99" s="52"/>
      <c r="DF99" s="52"/>
      <c r="DG99" s="48"/>
      <c r="DH99" s="52"/>
      <c r="DI99" s="48"/>
      <c r="DJ99" s="48"/>
      <c r="DK99" s="75"/>
      <c r="DL99" s="48"/>
      <c r="DM99" s="48"/>
      <c r="DN99" s="75"/>
      <c r="DO99" s="52"/>
      <c r="DP99" s="48"/>
      <c r="DQ99" s="75"/>
      <c r="DR99" s="52"/>
      <c r="DS99" s="48"/>
      <c r="DT99" s="75"/>
      <c r="DU99" s="52"/>
      <c r="DV99" s="48"/>
      <c r="DW99" s="75"/>
      <c r="DX99" s="52"/>
      <c r="DY99" s="48"/>
      <c r="DZ99" s="75"/>
      <c r="EA99" s="48"/>
      <c r="EB99" s="48"/>
      <c r="EC99" s="75"/>
      <c r="ED99" s="48"/>
      <c r="EE99" s="48"/>
      <c r="EF99" s="75"/>
      <c r="EG99" s="48"/>
      <c r="EH99" s="48"/>
      <c r="EI99" s="75"/>
      <c r="EJ99" s="48"/>
      <c r="EK99" s="48"/>
      <c r="EL99" s="75"/>
      <c r="EM99" s="48"/>
      <c r="EN99" s="48"/>
      <c r="EO99" s="75"/>
      <c r="EP99" s="48"/>
      <c r="EQ99" s="48"/>
      <c r="ER99" s="75"/>
      <c r="ES99" s="48"/>
      <c r="ET99" s="48"/>
      <c r="EU99" s="75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52"/>
      <c r="GS99" s="48"/>
      <c r="GT99" s="75"/>
    </row>
    <row r="100" spans="1:202" s="18" customFormat="1" ht="15.75" x14ac:dyDescent="0.25">
      <c r="A100" s="26" t="s">
        <v>409</v>
      </c>
      <c r="B100" s="136">
        <f t="shared" si="411"/>
        <v>7532.69589</v>
      </c>
      <c r="C100" s="136">
        <f t="shared" si="412"/>
        <v>225.80293</v>
      </c>
      <c r="D100" s="48">
        <f>C100/B100*100</f>
        <v>2.9976376757724119</v>
      </c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>
        <v>752.69588999999996</v>
      </c>
      <c r="AY100" s="48">
        <v>225.80293</v>
      </c>
      <c r="AZ100" s="48">
        <f>AY100/AX100*100</f>
        <v>29.999224520808799</v>
      </c>
      <c r="BA100" s="48"/>
      <c r="BB100" s="48"/>
      <c r="BC100" s="48"/>
      <c r="BD100" s="116"/>
      <c r="BE100" s="116"/>
      <c r="BF100" s="116"/>
      <c r="BG100" s="48"/>
      <c r="BH100" s="48"/>
      <c r="BI100" s="75"/>
      <c r="BJ100" s="48"/>
      <c r="BK100" s="48"/>
      <c r="BL100" s="75"/>
      <c r="BM100" s="48"/>
      <c r="BN100" s="48"/>
      <c r="BO100" s="75"/>
      <c r="BP100" s="48"/>
      <c r="BQ100" s="48"/>
      <c r="BR100" s="75"/>
      <c r="BS100" s="48"/>
      <c r="BT100" s="48"/>
      <c r="BU100" s="75"/>
      <c r="BV100" s="48"/>
      <c r="BW100" s="48"/>
      <c r="BX100" s="75"/>
      <c r="BY100" s="48"/>
      <c r="BZ100" s="48"/>
      <c r="CA100" s="75"/>
      <c r="CB100" s="48"/>
      <c r="CC100" s="48"/>
      <c r="CD100" s="75"/>
      <c r="CE100" s="48"/>
      <c r="CF100" s="48"/>
      <c r="CG100" s="75"/>
      <c r="CH100" s="48"/>
      <c r="CI100" s="48"/>
      <c r="CJ100" s="75"/>
      <c r="CK100" s="48"/>
      <c r="CL100" s="48"/>
      <c r="CM100" s="75"/>
      <c r="CN100" s="48"/>
      <c r="CO100" s="48"/>
      <c r="CP100" s="75"/>
      <c r="CQ100" s="52"/>
      <c r="CR100" s="48"/>
      <c r="CS100" s="75"/>
      <c r="CT100" s="52"/>
      <c r="CU100" s="48"/>
      <c r="CV100" s="75"/>
      <c r="CW100" s="52"/>
      <c r="CX100" s="48"/>
      <c r="CY100" s="75"/>
      <c r="CZ100" s="52">
        <v>6780</v>
      </c>
      <c r="DA100" s="48"/>
      <c r="DB100" s="48">
        <f t="shared" si="264"/>
        <v>0</v>
      </c>
      <c r="DC100" s="52"/>
      <c r="DD100" s="48"/>
      <c r="DE100" s="52"/>
      <c r="DF100" s="52"/>
      <c r="DG100" s="48"/>
      <c r="DH100" s="52"/>
      <c r="DI100" s="48"/>
      <c r="DJ100" s="48"/>
      <c r="DK100" s="75"/>
      <c r="DL100" s="48"/>
      <c r="DM100" s="48"/>
      <c r="DN100" s="75"/>
      <c r="DO100" s="52"/>
      <c r="DP100" s="48"/>
      <c r="DQ100" s="75"/>
      <c r="DR100" s="52"/>
      <c r="DS100" s="48"/>
      <c r="DT100" s="75"/>
      <c r="DU100" s="52"/>
      <c r="DV100" s="48"/>
      <c r="DW100" s="75"/>
      <c r="DX100" s="52"/>
      <c r="DY100" s="48"/>
      <c r="DZ100" s="75"/>
      <c r="EA100" s="48"/>
      <c r="EB100" s="48"/>
      <c r="EC100" s="75"/>
      <c r="ED100" s="48"/>
      <c r="EE100" s="48"/>
      <c r="EF100" s="75"/>
      <c r="EG100" s="48"/>
      <c r="EH100" s="48"/>
      <c r="EI100" s="75"/>
      <c r="EJ100" s="48"/>
      <c r="EK100" s="48"/>
      <c r="EL100" s="75"/>
      <c r="EM100" s="48"/>
      <c r="EN100" s="48"/>
      <c r="EO100" s="75"/>
      <c r="EP100" s="48"/>
      <c r="EQ100" s="48"/>
      <c r="ER100" s="75"/>
      <c r="ES100" s="48"/>
      <c r="ET100" s="48"/>
      <c r="EU100" s="75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52"/>
      <c r="GS100" s="48"/>
      <c r="GT100" s="75"/>
    </row>
    <row r="101" spans="1:202" s="19" customFormat="1" ht="30.75" customHeight="1" x14ac:dyDescent="0.25">
      <c r="A101" s="25" t="s">
        <v>239</v>
      </c>
      <c r="B101" s="135">
        <f t="shared" si="411"/>
        <v>192641.52548000001</v>
      </c>
      <c r="C101" s="135">
        <f t="shared" si="412"/>
        <v>48777.89824000001</v>
      </c>
      <c r="D101" s="54">
        <f t="shared" ref="D101" si="496">C101/B101*100</f>
        <v>25.320552315219345</v>
      </c>
      <c r="E101" s="55">
        <f t="shared" ref="E101:BF101" si="497">E102+E103+E104+E105+E106+E107+E108+E109+E110+E111+E112</f>
        <v>0</v>
      </c>
      <c r="F101" s="55">
        <f t="shared" si="497"/>
        <v>0</v>
      </c>
      <c r="G101" s="55">
        <f t="shared" si="497"/>
        <v>0</v>
      </c>
      <c r="H101" s="55">
        <f t="shared" si="497"/>
        <v>810.19384000000002</v>
      </c>
      <c r="I101" s="55">
        <f t="shared" si="497"/>
        <v>0</v>
      </c>
      <c r="J101" s="55">
        <f t="shared" si="497"/>
        <v>0</v>
      </c>
      <c r="K101" s="55">
        <f t="shared" ref="K101:M101" si="498">K102+K103+K104+K105+K106+K107+K108+K109+K110+K111+K112</f>
        <v>0</v>
      </c>
      <c r="L101" s="55">
        <f t="shared" si="498"/>
        <v>0</v>
      </c>
      <c r="M101" s="55">
        <f t="shared" si="498"/>
        <v>0</v>
      </c>
      <c r="N101" s="55">
        <f t="shared" ref="N101:P101" si="499">N102+N103+N104+N105+N106+N107+N108+N109+N110+N111+N112</f>
        <v>0</v>
      </c>
      <c r="O101" s="55">
        <f t="shared" si="499"/>
        <v>0</v>
      </c>
      <c r="P101" s="55">
        <f t="shared" si="499"/>
        <v>0</v>
      </c>
      <c r="Q101" s="55">
        <f t="shared" ref="Q101:S101" si="500">Q102+Q103+Q104+Q105+Q106+Q107+Q108+Q109+Q110+Q111+Q112</f>
        <v>0</v>
      </c>
      <c r="R101" s="55">
        <f t="shared" si="500"/>
        <v>0</v>
      </c>
      <c r="S101" s="55">
        <f t="shared" si="500"/>
        <v>0</v>
      </c>
      <c r="T101" s="55">
        <f t="shared" ref="T101:V101" si="501">T102+T103+T104+T105+T106+T107+T108+T109+T110+T111+T112</f>
        <v>56998.336000000003</v>
      </c>
      <c r="U101" s="55">
        <f t="shared" si="501"/>
        <v>0</v>
      </c>
      <c r="V101" s="55">
        <f t="shared" si="501"/>
        <v>0</v>
      </c>
      <c r="W101" s="55">
        <f t="shared" si="497"/>
        <v>1655.2619999999999</v>
      </c>
      <c r="X101" s="55">
        <f t="shared" si="497"/>
        <v>1655.2619999999999</v>
      </c>
      <c r="Y101" s="55">
        <f t="shared" ref="Y101:Y102" si="502">X101/W101*100</f>
        <v>100</v>
      </c>
      <c r="Z101" s="55">
        <f t="shared" si="497"/>
        <v>0</v>
      </c>
      <c r="AA101" s="55">
        <f t="shared" si="497"/>
        <v>0</v>
      </c>
      <c r="AB101" s="55">
        <f t="shared" si="497"/>
        <v>0</v>
      </c>
      <c r="AC101" s="55">
        <f t="shared" si="497"/>
        <v>0</v>
      </c>
      <c r="AD101" s="55">
        <f t="shared" si="497"/>
        <v>0</v>
      </c>
      <c r="AE101" s="55">
        <f t="shared" si="497"/>
        <v>0</v>
      </c>
      <c r="AF101" s="55">
        <f t="shared" si="497"/>
        <v>3719.7566699999998</v>
      </c>
      <c r="AG101" s="55">
        <f t="shared" si="497"/>
        <v>1115.9269999999999</v>
      </c>
      <c r="AH101" s="54">
        <f>AG101/AF101*100</f>
        <v>29.99999997311652</v>
      </c>
      <c r="AI101" s="55">
        <f t="shared" si="497"/>
        <v>102.04082000000001</v>
      </c>
      <c r="AJ101" s="55">
        <f t="shared" si="497"/>
        <v>102.04082000000001</v>
      </c>
      <c r="AK101" s="54">
        <f>AJ101/AI101*100</f>
        <v>100</v>
      </c>
      <c r="AL101" s="55">
        <f t="shared" si="497"/>
        <v>0</v>
      </c>
      <c r="AM101" s="55">
        <f t="shared" si="497"/>
        <v>0</v>
      </c>
      <c r="AN101" s="55">
        <f t="shared" si="497"/>
        <v>0</v>
      </c>
      <c r="AO101" s="55">
        <f t="shared" ref="AO101:AP101" si="503">AO102+AO103+AO104+AO105+AO106+AO107+AO108+AO109+AO110+AO111+AO112</f>
        <v>70.343260000000001</v>
      </c>
      <c r="AP101" s="55">
        <f t="shared" si="503"/>
        <v>70.343260000000001</v>
      </c>
      <c r="AQ101" s="54">
        <f>AP101/AO101*100</f>
        <v>100</v>
      </c>
      <c r="AR101" s="55"/>
      <c r="AS101" s="55"/>
      <c r="AT101" s="54"/>
      <c r="AU101" s="55">
        <f t="shared" si="497"/>
        <v>0</v>
      </c>
      <c r="AV101" s="55">
        <f t="shared" si="497"/>
        <v>0</v>
      </c>
      <c r="AW101" s="55">
        <f t="shared" si="497"/>
        <v>0</v>
      </c>
      <c r="AX101" s="55">
        <f t="shared" si="497"/>
        <v>2660.9263700000001</v>
      </c>
      <c r="AY101" s="55">
        <f t="shared" si="497"/>
        <v>62.810029999999998</v>
      </c>
      <c r="AZ101" s="54">
        <f t="shared" ref="AZ101:AZ112" si="504">AY101/AX101*100</f>
        <v>2.3604572718785901</v>
      </c>
      <c r="BA101" s="55">
        <f t="shared" si="497"/>
        <v>10000</v>
      </c>
      <c r="BB101" s="55">
        <f t="shared" si="497"/>
        <v>0</v>
      </c>
      <c r="BC101" s="54">
        <f t="shared" ref="BC101" si="505">BB101/BA101*100</f>
        <v>0</v>
      </c>
      <c r="BD101" s="55">
        <f t="shared" si="497"/>
        <v>25710.3</v>
      </c>
      <c r="BE101" s="55">
        <f t="shared" si="497"/>
        <v>9562.6125700000011</v>
      </c>
      <c r="BF101" s="55">
        <f t="shared" si="497"/>
        <v>37.193702796155634</v>
      </c>
      <c r="BG101" s="55">
        <f t="shared" ref="BG101:CO101" si="506">BG102+BG103+BG104+BG105+BG106+BG107+BG108+BG109+BG110+BG111+BG112</f>
        <v>11490.78652</v>
      </c>
      <c r="BH101" s="55">
        <f t="shared" si="506"/>
        <v>3447.23596</v>
      </c>
      <c r="BI101" s="55">
        <f>BH101/BG101*100</f>
        <v>30.000000034810498</v>
      </c>
      <c r="BJ101" s="55">
        <f t="shared" ref="BJ101:BL101" si="507">BJ102+BJ103+BJ104+BJ105+BJ106+BJ107+BJ108+BJ109+BJ110+BJ111+BJ112</f>
        <v>0</v>
      </c>
      <c r="BK101" s="55">
        <f t="shared" si="507"/>
        <v>0</v>
      </c>
      <c r="BL101" s="55">
        <f t="shared" si="507"/>
        <v>0</v>
      </c>
      <c r="BM101" s="55">
        <f t="shared" si="506"/>
        <v>3358.9</v>
      </c>
      <c r="BN101" s="55">
        <f t="shared" si="506"/>
        <v>1480.6793799999998</v>
      </c>
      <c r="BO101" s="55">
        <f t="shared" si="141"/>
        <v>44.082270386138312</v>
      </c>
      <c r="BP101" s="55">
        <f t="shared" ref="BP101:BQ101" si="508">BP102+BP103+BP104+BP105+BP106+BP107+BP108+BP109+BP110+BP111+BP112</f>
        <v>560</v>
      </c>
      <c r="BQ101" s="55">
        <f t="shared" si="508"/>
        <v>11.946999999999999</v>
      </c>
      <c r="BR101" s="55">
        <f t="shared" ref="BR101:BR102" si="509">BQ101/BP101*100</f>
        <v>2.1333928571428569</v>
      </c>
      <c r="BS101" s="55">
        <f t="shared" si="506"/>
        <v>0</v>
      </c>
      <c r="BT101" s="55">
        <f t="shared" si="506"/>
        <v>0</v>
      </c>
      <c r="BU101" s="55">
        <f t="shared" si="506"/>
        <v>0</v>
      </c>
      <c r="BV101" s="55">
        <f t="shared" si="506"/>
        <v>0</v>
      </c>
      <c r="BW101" s="55">
        <f t="shared" si="506"/>
        <v>0</v>
      </c>
      <c r="BX101" s="55">
        <f t="shared" si="506"/>
        <v>0</v>
      </c>
      <c r="BY101" s="55">
        <f t="shared" si="506"/>
        <v>0</v>
      </c>
      <c r="BZ101" s="55">
        <f t="shared" si="506"/>
        <v>0</v>
      </c>
      <c r="CA101" s="55">
        <f t="shared" si="506"/>
        <v>0</v>
      </c>
      <c r="CB101" s="55">
        <f t="shared" ref="CB101:CD101" si="510">CB102+CB103+CB104+CB105+CB106+CB107+CB108+CB109+CB110+CB111+CB112</f>
        <v>0</v>
      </c>
      <c r="CC101" s="55">
        <f t="shared" si="510"/>
        <v>0</v>
      </c>
      <c r="CD101" s="55">
        <f t="shared" si="510"/>
        <v>0</v>
      </c>
      <c r="CE101" s="55">
        <f t="shared" si="506"/>
        <v>0</v>
      </c>
      <c r="CF101" s="55">
        <f t="shared" si="506"/>
        <v>0</v>
      </c>
      <c r="CG101" s="55">
        <f t="shared" si="506"/>
        <v>0</v>
      </c>
      <c r="CH101" s="55">
        <f t="shared" si="506"/>
        <v>0</v>
      </c>
      <c r="CI101" s="55">
        <f t="shared" si="506"/>
        <v>0</v>
      </c>
      <c r="CJ101" s="55">
        <f t="shared" si="506"/>
        <v>0</v>
      </c>
      <c r="CK101" s="55">
        <f t="shared" si="506"/>
        <v>0</v>
      </c>
      <c r="CL101" s="55">
        <f t="shared" si="506"/>
        <v>0</v>
      </c>
      <c r="CM101" s="55">
        <f t="shared" si="506"/>
        <v>0</v>
      </c>
      <c r="CN101" s="55">
        <f t="shared" si="506"/>
        <v>78.3</v>
      </c>
      <c r="CO101" s="55">
        <f t="shared" si="506"/>
        <v>0</v>
      </c>
      <c r="CP101" s="55">
        <f t="shared" ref="CP101:CP102" si="511">CO101/CN101*100</f>
        <v>0</v>
      </c>
      <c r="CQ101" s="55">
        <f t="shared" ref="CQ101:DA101" si="512">CQ102+CQ103+CQ104+CQ105+CQ106+CQ107+CQ108+CQ109+CQ110+CQ111+CQ112</f>
        <v>0</v>
      </c>
      <c r="CR101" s="55">
        <f t="shared" si="512"/>
        <v>0</v>
      </c>
      <c r="CS101" s="55">
        <f t="shared" si="512"/>
        <v>0</v>
      </c>
      <c r="CT101" s="55">
        <f t="shared" ref="CT101:CV101" si="513">CT102+CT103+CT104+CT105+CT106+CT107+CT108+CT109+CT110+CT111+CT112</f>
        <v>0</v>
      </c>
      <c r="CU101" s="55">
        <f t="shared" si="513"/>
        <v>0</v>
      </c>
      <c r="CV101" s="55">
        <f t="shared" si="513"/>
        <v>0</v>
      </c>
      <c r="CW101" s="55">
        <f t="shared" si="512"/>
        <v>7786.6</v>
      </c>
      <c r="CX101" s="55">
        <f t="shared" si="512"/>
        <v>3713.43788</v>
      </c>
      <c r="CY101" s="55">
        <f t="shared" si="147"/>
        <v>47.690107107081388</v>
      </c>
      <c r="CZ101" s="55">
        <f t="shared" si="512"/>
        <v>23574</v>
      </c>
      <c r="DA101" s="55">
        <f t="shared" si="512"/>
        <v>15668.5344</v>
      </c>
      <c r="DB101" s="54">
        <f t="shared" si="264"/>
        <v>66.465319419699682</v>
      </c>
      <c r="DC101" s="55">
        <f t="shared" ref="DC101:DD101" si="514">DC102+DC103+DC104+DC105+DC106+DC107+DC108+DC109+DC110+DC111+DC112</f>
        <v>8210.2999999999993</v>
      </c>
      <c r="DD101" s="55">
        <f t="shared" si="514"/>
        <v>2134.3119100000004</v>
      </c>
      <c r="DE101" s="55">
        <f t="shared" ref="DE101:DE102" si="515">DD101/DC101*100</f>
        <v>25.995541088632578</v>
      </c>
      <c r="DF101" s="55">
        <f t="shared" ref="DF101:DG101" si="516">DF102+DF103+DF104+DF105+DF106+DF107+DF108+DF109+DF110+DF111+DF112</f>
        <v>1440.1</v>
      </c>
      <c r="DG101" s="55">
        <f t="shared" si="516"/>
        <v>259.87</v>
      </c>
      <c r="DH101" s="55">
        <f t="shared" ref="DH101:DH102" si="517">DG101/DF101*100</f>
        <v>18.045274633705993</v>
      </c>
      <c r="DI101" s="55">
        <f t="shared" ref="DI101:DN101" si="518">DI102+DI103+DI104+DI105+DI106+DI107+DI108+DI109+DI110+DI111+DI112</f>
        <v>2000</v>
      </c>
      <c r="DJ101" s="55">
        <f t="shared" si="518"/>
        <v>1000</v>
      </c>
      <c r="DK101" s="55">
        <f t="shared" si="518"/>
        <v>50</v>
      </c>
      <c r="DL101" s="55">
        <f t="shared" si="518"/>
        <v>2000</v>
      </c>
      <c r="DM101" s="55">
        <f t="shared" si="518"/>
        <v>495.52234999999996</v>
      </c>
      <c r="DN101" s="55">
        <f t="shared" si="518"/>
        <v>24.776117499999998</v>
      </c>
      <c r="DO101" s="55">
        <f t="shared" ref="DO101:DQ101" si="519">DO102+DO103+DO104+DO105+DO106+DO107+DO108+DO109+DO110+DO111+DO112</f>
        <v>0</v>
      </c>
      <c r="DP101" s="55">
        <f t="shared" si="519"/>
        <v>0</v>
      </c>
      <c r="DQ101" s="55">
        <f t="shared" si="519"/>
        <v>0</v>
      </c>
      <c r="DR101" s="55">
        <f t="shared" ref="DR101:DT101" si="520">DR102+DR103+DR104+DR105+DR106+DR107+DR108+DR109+DR110+DR111+DR112</f>
        <v>0</v>
      </c>
      <c r="DS101" s="55">
        <f t="shared" si="520"/>
        <v>0</v>
      </c>
      <c r="DT101" s="55">
        <f t="shared" si="520"/>
        <v>0</v>
      </c>
      <c r="DU101" s="55">
        <f t="shared" ref="DU101:DW101" si="521">DU102+DU103+DU104+DU105+DU106+DU107+DU108+DU109+DU110+DU111+DU112</f>
        <v>0</v>
      </c>
      <c r="DV101" s="55">
        <f t="shared" si="521"/>
        <v>0</v>
      </c>
      <c r="DW101" s="55">
        <f t="shared" si="521"/>
        <v>0</v>
      </c>
      <c r="DX101" s="55">
        <f t="shared" ref="DX101:EB101" si="522">DX102+DX103+DX104+DX105+DX106+DX107+DX108+DX109+DX110+DX111+DX112</f>
        <v>0</v>
      </c>
      <c r="DY101" s="55">
        <f t="shared" si="522"/>
        <v>0</v>
      </c>
      <c r="DZ101" s="55">
        <f t="shared" si="522"/>
        <v>0</v>
      </c>
      <c r="EA101" s="55">
        <f t="shared" si="522"/>
        <v>0</v>
      </c>
      <c r="EB101" s="55">
        <f t="shared" si="522"/>
        <v>0</v>
      </c>
      <c r="EC101" s="55"/>
      <c r="ED101" s="55"/>
      <c r="EE101" s="55">
        <f t="shared" ref="EE101" si="523">EE102+EE103+EE104+EE105+EE106+EE107+EE108+EE109+EE110+EE111+EE112</f>
        <v>0</v>
      </c>
      <c r="EF101" s="55"/>
      <c r="EG101" s="55">
        <f t="shared" ref="EG101:EL101" si="524">EG102+EG103+EG104+EG105+EG106+EG107+EG108+EG109+EG110+EG111+EG112</f>
        <v>24149.18</v>
      </c>
      <c r="EH101" s="55">
        <f t="shared" si="524"/>
        <v>7358.8956799999996</v>
      </c>
      <c r="EI101" s="54">
        <f t="shared" ref="EI101:EI111" si="525">EH101/EG101*100</f>
        <v>30.472652404760741</v>
      </c>
      <c r="EJ101" s="55">
        <f t="shared" si="524"/>
        <v>0</v>
      </c>
      <c r="EK101" s="55">
        <f t="shared" si="524"/>
        <v>0</v>
      </c>
      <c r="EL101" s="55">
        <f t="shared" si="524"/>
        <v>0</v>
      </c>
      <c r="EM101" s="55">
        <f t="shared" ref="EM101:EO101" si="526">EM102+EM103+EM104+EM105+EM106+EM107+EM108+EM109+EM110+EM111+EM112</f>
        <v>0</v>
      </c>
      <c r="EN101" s="55">
        <f t="shared" si="526"/>
        <v>0</v>
      </c>
      <c r="EO101" s="55">
        <f t="shared" si="526"/>
        <v>0</v>
      </c>
      <c r="EP101" s="55">
        <f t="shared" ref="EP101:ER101" si="527">EP102+EP103+EP104+EP105+EP106+EP107+EP108+EP109+EP110+EP111+EP112</f>
        <v>0</v>
      </c>
      <c r="EQ101" s="55">
        <f t="shared" si="527"/>
        <v>0</v>
      </c>
      <c r="ER101" s="55">
        <f t="shared" si="527"/>
        <v>0</v>
      </c>
      <c r="ES101" s="55">
        <f t="shared" ref="ES101:EU101" si="528">ES102+ES103+ES104+ES105+ES106+ES107+ES108+ES109+ES110+ES111+ES112</f>
        <v>0</v>
      </c>
      <c r="ET101" s="55">
        <f t="shared" si="528"/>
        <v>0</v>
      </c>
      <c r="EU101" s="55">
        <f t="shared" si="528"/>
        <v>0</v>
      </c>
      <c r="EV101" s="55">
        <f t="shared" ref="EV101:EX101" si="529">EV102+EV103+EV104+EV105+EV106+EV107+EV108+EV109+EV110+EV111+EV112</f>
        <v>0</v>
      </c>
      <c r="EW101" s="55">
        <f t="shared" si="529"/>
        <v>0</v>
      </c>
      <c r="EX101" s="55">
        <f t="shared" si="529"/>
        <v>0</v>
      </c>
      <c r="EY101" s="55"/>
      <c r="EZ101" s="55"/>
      <c r="FA101" s="54"/>
      <c r="FB101" s="55">
        <f t="shared" ref="FB101:FC101" si="530">FB102+FB103+FB104+FB105+FB106+FB107+FB108+FB109+FB110+FB111+FB112</f>
        <v>0</v>
      </c>
      <c r="FC101" s="55">
        <f t="shared" si="530"/>
        <v>0</v>
      </c>
      <c r="FD101" s="54"/>
      <c r="FE101" s="55">
        <f t="shared" ref="FE101:FF101" si="531">FE102+FE103+FE104+FE105+FE106+FE107+FE108+FE109+FE110+FE111+FE112</f>
        <v>0</v>
      </c>
      <c r="FF101" s="55">
        <f t="shared" si="531"/>
        <v>0</v>
      </c>
      <c r="FG101" s="54"/>
      <c r="FH101" s="55">
        <f t="shared" ref="FH101:FI101" si="532">FH102+FH103+FH104+FH105+FH106+FH107+FH108+FH109+FH110+FH111+FH112</f>
        <v>3000</v>
      </c>
      <c r="FI101" s="55">
        <f t="shared" si="532"/>
        <v>0</v>
      </c>
      <c r="FJ101" s="54">
        <f t="shared" ref="FJ101:FJ102" si="533">FI101/FH101*100</f>
        <v>0</v>
      </c>
      <c r="FK101" s="55">
        <f t="shared" ref="FK101:FL101" si="534">FK102+FK103+FK104+FK105+FK106+FK107+FK108+FK109+FK110+FK111+FK112</f>
        <v>3266.2</v>
      </c>
      <c r="FL101" s="55">
        <f t="shared" si="534"/>
        <v>638.46799999999996</v>
      </c>
      <c r="FM101" s="54">
        <f t="shared" ref="FM101:FM102" si="535">FL101/FK101*100</f>
        <v>19.547731308554283</v>
      </c>
      <c r="FN101" s="55">
        <f t="shared" ref="FN101:FO101" si="536">FN102+FN103+FN104+FN105+FN106+FN107+FN108+FN109+FN110+FN111+FN112</f>
        <v>0</v>
      </c>
      <c r="FO101" s="55">
        <f t="shared" si="536"/>
        <v>0</v>
      </c>
      <c r="FP101" s="54"/>
      <c r="FQ101" s="55">
        <f t="shared" ref="FQ101:FR101" si="537">FQ102+FQ103+FQ104+FQ105+FQ106+FQ107+FQ108+FQ109+FQ110+FQ111+FQ112</f>
        <v>0</v>
      </c>
      <c r="FR101" s="55">
        <f t="shared" si="537"/>
        <v>0</v>
      </c>
      <c r="FS101" s="54"/>
      <c r="FT101" s="55"/>
      <c r="FU101" s="55"/>
      <c r="FV101" s="54"/>
      <c r="FW101" s="55"/>
      <c r="FX101" s="55"/>
      <c r="FY101" s="54"/>
      <c r="FZ101" s="55"/>
      <c r="GA101" s="55"/>
      <c r="GB101" s="54"/>
      <c r="GC101" s="55"/>
      <c r="GD101" s="55"/>
      <c r="GE101" s="54"/>
      <c r="GF101" s="55"/>
      <c r="GG101" s="55"/>
      <c r="GH101" s="54"/>
      <c r="GI101" s="55"/>
      <c r="GJ101" s="55"/>
      <c r="GK101" s="54"/>
      <c r="GL101" s="55"/>
      <c r="GM101" s="55"/>
      <c r="GN101" s="54"/>
      <c r="GO101" s="55">
        <f t="shared" ref="GO101:GP101" si="538">GO102+GO103+GO104+GO105+GO106+GO107+GO108+GO109+GO110+GO111+GO112</f>
        <v>0</v>
      </c>
      <c r="GP101" s="55">
        <f t="shared" si="538"/>
        <v>0</v>
      </c>
      <c r="GQ101" s="54"/>
      <c r="GR101" s="55">
        <f t="shared" ref="GR101:GT101" si="539">GR102+GR103+GR104+GR105+GR106+GR107+GR108+GR109+GR110+GR111+GR112</f>
        <v>0</v>
      </c>
      <c r="GS101" s="55">
        <f t="shared" si="539"/>
        <v>0</v>
      </c>
      <c r="GT101" s="55">
        <f t="shared" si="539"/>
        <v>0</v>
      </c>
    </row>
    <row r="102" spans="1:202" s="18" customFormat="1" ht="24" customHeight="1" x14ac:dyDescent="0.25">
      <c r="A102" s="30" t="s">
        <v>238</v>
      </c>
      <c r="B102" s="136">
        <f t="shared" si="411"/>
        <v>132257.41911000002</v>
      </c>
      <c r="C102" s="136">
        <f t="shared" si="412"/>
        <v>25687.658130000003</v>
      </c>
      <c r="D102" s="48">
        <f t="shared" si="216"/>
        <v>19.422470438981787</v>
      </c>
      <c r="E102" s="48"/>
      <c r="F102" s="48"/>
      <c r="G102" s="48"/>
      <c r="H102" s="52">
        <v>810.19384000000002</v>
      </c>
      <c r="I102" s="52"/>
      <c r="J102" s="48"/>
      <c r="K102" s="52"/>
      <c r="L102" s="52"/>
      <c r="M102" s="48"/>
      <c r="N102" s="52"/>
      <c r="O102" s="52"/>
      <c r="P102" s="48"/>
      <c r="Q102" s="52"/>
      <c r="R102" s="52"/>
      <c r="S102" s="48"/>
      <c r="T102" s="52">
        <v>56998.336000000003</v>
      </c>
      <c r="U102" s="52"/>
      <c r="V102" s="48"/>
      <c r="W102" s="48">
        <v>1655.2619999999999</v>
      </c>
      <c r="X102" s="48">
        <v>1655.2619999999999</v>
      </c>
      <c r="Y102" s="52">
        <f t="shared" si="502"/>
        <v>100</v>
      </c>
      <c r="Z102" s="52"/>
      <c r="AA102" s="52"/>
      <c r="AB102" s="52"/>
      <c r="AC102" s="52">
        <v>0</v>
      </c>
      <c r="AD102" s="52">
        <v>0</v>
      </c>
      <c r="AE102" s="48"/>
      <c r="AF102" s="52">
        <v>3719.7566699999998</v>
      </c>
      <c r="AG102" s="52">
        <v>1115.9269999999999</v>
      </c>
      <c r="AH102" s="48">
        <f>AG102/AF102*100</f>
        <v>29.99999997311652</v>
      </c>
      <c r="AI102" s="52">
        <v>102.04082000000001</v>
      </c>
      <c r="AJ102" s="52">
        <v>102.04082000000001</v>
      </c>
      <c r="AK102" s="48">
        <f>AJ102/AI102*100</f>
        <v>100</v>
      </c>
      <c r="AL102" s="52"/>
      <c r="AM102" s="52"/>
      <c r="AN102" s="48"/>
      <c r="AO102" s="52">
        <v>70.343260000000001</v>
      </c>
      <c r="AP102" s="52">
        <v>70.343260000000001</v>
      </c>
      <c r="AQ102" s="48">
        <f>AP102/AO102*100</f>
        <v>100</v>
      </c>
      <c r="AR102" s="52"/>
      <c r="AS102" s="52"/>
      <c r="AT102" s="48"/>
      <c r="AU102" s="52"/>
      <c r="AV102" s="52"/>
      <c r="AW102" s="48"/>
      <c r="AX102" s="48"/>
      <c r="AY102" s="48"/>
      <c r="AZ102" s="48"/>
      <c r="BA102" s="52">
        <v>0</v>
      </c>
      <c r="BB102" s="52"/>
      <c r="BC102" s="48"/>
      <c r="BD102" s="52">
        <v>25710.3</v>
      </c>
      <c r="BE102" s="48">
        <v>9562.6125700000011</v>
      </c>
      <c r="BF102" s="52">
        <f t="shared" si="138"/>
        <v>37.193702796155634</v>
      </c>
      <c r="BG102" s="52">
        <v>11490.78652</v>
      </c>
      <c r="BH102" s="52">
        <v>3447.23596</v>
      </c>
      <c r="BI102" s="52">
        <f>BH102/BG102*100</f>
        <v>30.000000034810498</v>
      </c>
      <c r="BJ102" s="52"/>
      <c r="BK102" s="52"/>
      <c r="BL102" s="52"/>
      <c r="BM102" s="52">
        <v>3358.9</v>
      </c>
      <c r="BN102" s="52">
        <v>1480.6793799999998</v>
      </c>
      <c r="BO102" s="52">
        <f t="shared" si="141"/>
        <v>44.082270386138312</v>
      </c>
      <c r="BP102" s="52">
        <v>560</v>
      </c>
      <c r="BQ102" s="52">
        <v>11.946999999999999</v>
      </c>
      <c r="BR102" s="52">
        <f t="shared" si="509"/>
        <v>2.1333928571428569</v>
      </c>
      <c r="BS102" s="52"/>
      <c r="BT102" s="74"/>
      <c r="BU102" s="74"/>
      <c r="BV102" s="52"/>
      <c r="BW102" s="74"/>
      <c r="BX102" s="74"/>
      <c r="BY102" s="52"/>
      <c r="BZ102" s="74"/>
      <c r="CA102" s="74"/>
      <c r="CB102" s="52"/>
      <c r="CC102" s="74"/>
      <c r="CD102" s="74"/>
      <c r="CE102" s="52"/>
      <c r="CF102" s="74"/>
      <c r="CG102" s="74"/>
      <c r="CH102" s="52"/>
      <c r="CI102" s="74"/>
      <c r="CJ102" s="74"/>
      <c r="CK102" s="52"/>
      <c r="CL102" s="74"/>
      <c r="CM102" s="74"/>
      <c r="CN102" s="52">
        <v>78.3</v>
      </c>
      <c r="CO102" s="74"/>
      <c r="CP102" s="52">
        <f t="shared" si="511"/>
        <v>0</v>
      </c>
      <c r="CQ102" s="52"/>
      <c r="CR102" s="74"/>
      <c r="CS102" s="74"/>
      <c r="CT102" s="52"/>
      <c r="CU102" s="74"/>
      <c r="CV102" s="74"/>
      <c r="CW102" s="52">
        <v>7786.6</v>
      </c>
      <c r="CX102" s="52">
        <v>3713.43788</v>
      </c>
      <c r="CY102" s="52">
        <f t="shared" si="147"/>
        <v>47.690107107081388</v>
      </c>
      <c r="CZ102" s="52"/>
      <c r="DA102" s="74"/>
      <c r="DB102" s="48"/>
      <c r="DC102" s="52">
        <v>8210.2999999999993</v>
      </c>
      <c r="DD102" s="52">
        <v>2134.3119100000004</v>
      </c>
      <c r="DE102" s="52">
        <f t="shared" si="515"/>
        <v>25.995541088632578</v>
      </c>
      <c r="DF102" s="52">
        <v>1440.1</v>
      </c>
      <c r="DG102" s="52">
        <v>259.87</v>
      </c>
      <c r="DH102" s="52">
        <f t="shared" si="517"/>
        <v>18.045274633705993</v>
      </c>
      <c r="DI102" s="52">
        <v>2000</v>
      </c>
      <c r="DJ102" s="52">
        <v>1000</v>
      </c>
      <c r="DK102" s="52">
        <f t="shared" ref="DK102" si="540">DJ102/DI102*100</f>
        <v>50</v>
      </c>
      <c r="DL102" s="52">
        <v>2000</v>
      </c>
      <c r="DM102" s="52">
        <v>495.52234999999996</v>
      </c>
      <c r="DN102" s="52">
        <f t="shared" ref="DN102" si="541">DM102/DL102*100</f>
        <v>24.776117499999998</v>
      </c>
      <c r="DO102" s="52"/>
      <c r="DP102" s="74"/>
      <c r="DQ102" s="74"/>
      <c r="DR102" s="52"/>
      <c r="DS102" s="74"/>
      <c r="DT102" s="74"/>
      <c r="DU102" s="52"/>
      <c r="DV102" s="74"/>
      <c r="DW102" s="74"/>
      <c r="DX102" s="52"/>
      <c r="DY102" s="74"/>
      <c r="DZ102" s="74"/>
      <c r="EA102" s="52"/>
      <c r="EB102" s="52"/>
      <c r="EC102" s="52"/>
      <c r="ED102" s="52"/>
      <c r="EE102" s="52"/>
      <c r="EF102" s="52"/>
      <c r="EG102" s="52"/>
      <c r="EH102" s="52"/>
      <c r="EI102" s="48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>
        <v>0</v>
      </c>
      <c r="EW102" s="52">
        <v>0</v>
      </c>
      <c r="EX102" s="48"/>
      <c r="EY102" s="52"/>
      <c r="EZ102" s="52"/>
      <c r="FA102" s="48"/>
      <c r="FB102" s="52"/>
      <c r="FC102" s="52"/>
      <c r="FD102" s="48"/>
      <c r="FE102" s="52"/>
      <c r="FF102" s="52"/>
      <c r="FG102" s="48"/>
      <c r="FH102" s="52">
        <v>3000</v>
      </c>
      <c r="FI102" s="52"/>
      <c r="FJ102" s="48">
        <f t="shared" si="533"/>
        <v>0</v>
      </c>
      <c r="FK102" s="52">
        <v>3266.2</v>
      </c>
      <c r="FL102" s="52">
        <v>638.46799999999996</v>
      </c>
      <c r="FM102" s="48">
        <f t="shared" si="535"/>
        <v>19.547731308554283</v>
      </c>
      <c r="FN102" s="52"/>
      <c r="FO102" s="52"/>
      <c r="FP102" s="48"/>
      <c r="FQ102" s="52"/>
      <c r="FR102" s="52"/>
      <c r="FS102" s="48"/>
      <c r="FT102" s="52"/>
      <c r="FU102" s="52"/>
      <c r="FV102" s="48"/>
      <c r="FW102" s="52"/>
      <c r="FX102" s="52"/>
      <c r="FY102" s="48"/>
      <c r="FZ102" s="52"/>
      <c r="GA102" s="52"/>
      <c r="GB102" s="48"/>
      <c r="GC102" s="52"/>
      <c r="GD102" s="52"/>
      <c r="GE102" s="48"/>
      <c r="GF102" s="52"/>
      <c r="GG102" s="52"/>
      <c r="GH102" s="48"/>
      <c r="GI102" s="52"/>
      <c r="GJ102" s="52"/>
      <c r="GK102" s="48"/>
      <c r="GL102" s="52"/>
      <c r="GM102" s="52"/>
      <c r="GN102" s="48"/>
      <c r="GO102" s="52"/>
      <c r="GP102" s="52"/>
      <c r="GQ102" s="48"/>
      <c r="GR102" s="52"/>
      <c r="GS102" s="74"/>
      <c r="GT102" s="74"/>
    </row>
    <row r="103" spans="1:202" s="18" customFormat="1" ht="15.75" x14ac:dyDescent="0.25">
      <c r="A103" s="26" t="s">
        <v>410</v>
      </c>
      <c r="B103" s="136">
        <f t="shared" si="411"/>
        <v>3425.2799999999997</v>
      </c>
      <c r="C103" s="136">
        <f t="shared" si="412"/>
        <v>1733.27952</v>
      </c>
      <c r="D103" s="48">
        <f t="shared" si="216"/>
        <v>50.602564461883418</v>
      </c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52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116"/>
      <c r="BE103" s="116"/>
      <c r="BF103" s="116"/>
      <c r="BG103" s="48"/>
      <c r="BH103" s="48"/>
      <c r="BI103" s="75"/>
      <c r="BJ103" s="48"/>
      <c r="BK103" s="48"/>
      <c r="BL103" s="75"/>
      <c r="BM103" s="48"/>
      <c r="BN103" s="48"/>
      <c r="BO103" s="75"/>
      <c r="BP103" s="48"/>
      <c r="BQ103" s="48"/>
      <c r="BR103" s="75"/>
      <c r="BS103" s="48"/>
      <c r="BT103" s="48"/>
      <c r="BU103" s="75"/>
      <c r="BV103" s="48"/>
      <c r="BW103" s="48"/>
      <c r="BX103" s="75"/>
      <c r="BY103" s="48"/>
      <c r="BZ103" s="48"/>
      <c r="CA103" s="75"/>
      <c r="CB103" s="48"/>
      <c r="CC103" s="48"/>
      <c r="CD103" s="75"/>
      <c r="CE103" s="48"/>
      <c r="CF103" s="48"/>
      <c r="CG103" s="75"/>
      <c r="CH103" s="48"/>
      <c r="CI103" s="48"/>
      <c r="CJ103" s="75"/>
      <c r="CK103" s="48"/>
      <c r="CL103" s="48"/>
      <c r="CM103" s="75"/>
      <c r="CN103" s="48"/>
      <c r="CO103" s="48"/>
      <c r="CP103" s="52"/>
      <c r="CQ103" s="52"/>
      <c r="CR103" s="48"/>
      <c r="CS103" s="75"/>
      <c r="CT103" s="52"/>
      <c r="CU103" s="48"/>
      <c r="CV103" s="75"/>
      <c r="CW103" s="52"/>
      <c r="CX103" s="48"/>
      <c r="CY103" s="75"/>
      <c r="CZ103" s="52">
        <v>1692</v>
      </c>
      <c r="DA103" s="48"/>
      <c r="DB103" s="48">
        <f t="shared" si="264"/>
        <v>0</v>
      </c>
      <c r="DC103" s="52"/>
      <c r="DD103" s="48"/>
      <c r="DE103" s="75"/>
      <c r="DF103" s="52"/>
      <c r="DG103" s="48"/>
      <c r="DH103" s="75"/>
      <c r="DI103" s="48"/>
      <c r="DJ103" s="48"/>
      <c r="DK103" s="75"/>
      <c r="DL103" s="48"/>
      <c r="DM103" s="48"/>
      <c r="DN103" s="75"/>
      <c r="DO103" s="52"/>
      <c r="DP103" s="48"/>
      <c r="DQ103" s="75"/>
      <c r="DR103" s="52"/>
      <c r="DS103" s="48"/>
      <c r="DT103" s="75"/>
      <c r="DU103" s="52"/>
      <c r="DV103" s="48"/>
      <c r="DW103" s="75"/>
      <c r="DX103" s="52"/>
      <c r="DY103" s="48"/>
      <c r="DZ103" s="75"/>
      <c r="EA103" s="48"/>
      <c r="EB103" s="48"/>
      <c r="EC103" s="75"/>
      <c r="ED103" s="48"/>
      <c r="EE103" s="48"/>
      <c r="EF103" s="75"/>
      <c r="EG103" s="48">
        <v>1733.28</v>
      </c>
      <c r="EH103" s="48">
        <v>1733.27952</v>
      </c>
      <c r="EI103" s="48">
        <f t="shared" si="525"/>
        <v>99.999972306840206</v>
      </c>
      <c r="EJ103" s="48"/>
      <c r="EK103" s="48"/>
      <c r="EL103" s="75"/>
      <c r="EM103" s="48"/>
      <c r="EN103" s="48"/>
      <c r="EO103" s="75"/>
      <c r="EP103" s="48"/>
      <c r="EQ103" s="48"/>
      <c r="ER103" s="75"/>
      <c r="ES103" s="48"/>
      <c r="ET103" s="48"/>
      <c r="EU103" s="75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52"/>
      <c r="GS103" s="48"/>
      <c r="GT103" s="75"/>
    </row>
    <row r="104" spans="1:202" s="18" customFormat="1" ht="15.75" x14ac:dyDescent="0.25">
      <c r="A104" s="26" t="s">
        <v>411</v>
      </c>
      <c r="B104" s="136">
        <f t="shared" si="411"/>
        <v>1382.1741999999999</v>
      </c>
      <c r="C104" s="136">
        <f t="shared" si="412"/>
        <v>1226.79</v>
      </c>
      <c r="D104" s="48">
        <f t="shared" si="216"/>
        <v>88.757987234894131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52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>
        <v>155.38420000000002</v>
      </c>
      <c r="AY104" s="48"/>
      <c r="AZ104" s="48">
        <f t="shared" si="504"/>
        <v>0</v>
      </c>
      <c r="BA104" s="48"/>
      <c r="BB104" s="48"/>
      <c r="BC104" s="48"/>
      <c r="BD104" s="116"/>
      <c r="BE104" s="116"/>
      <c r="BF104" s="116"/>
      <c r="BG104" s="48"/>
      <c r="BH104" s="48"/>
      <c r="BI104" s="75"/>
      <c r="BJ104" s="48"/>
      <c r="BK104" s="48"/>
      <c r="BL104" s="75"/>
      <c r="BM104" s="48"/>
      <c r="BN104" s="48"/>
      <c r="BO104" s="75"/>
      <c r="BP104" s="48"/>
      <c r="BQ104" s="48"/>
      <c r="BR104" s="75"/>
      <c r="BS104" s="48"/>
      <c r="BT104" s="48"/>
      <c r="BU104" s="75"/>
      <c r="BV104" s="48"/>
      <c r="BW104" s="48"/>
      <c r="BX104" s="75"/>
      <c r="BY104" s="48"/>
      <c r="BZ104" s="48"/>
      <c r="CA104" s="75"/>
      <c r="CB104" s="48"/>
      <c r="CC104" s="48"/>
      <c r="CD104" s="75"/>
      <c r="CE104" s="48"/>
      <c r="CF104" s="48"/>
      <c r="CG104" s="75"/>
      <c r="CH104" s="48"/>
      <c r="CI104" s="48"/>
      <c r="CJ104" s="75"/>
      <c r="CK104" s="48"/>
      <c r="CL104" s="48"/>
      <c r="CM104" s="75"/>
      <c r="CN104" s="48"/>
      <c r="CO104" s="48"/>
      <c r="CP104" s="52"/>
      <c r="CQ104" s="52"/>
      <c r="CR104" s="48"/>
      <c r="CS104" s="75"/>
      <c r="CT104" s="52"/>
      <c r="CU104" s="48"/>
      <c r="CV104" s="75"/>
      <c r="CW104" s="52"/>
      <c r="CX104" s="48"/>
      <c r="CY104" s="75"/>
      <c r="CZ104" s="52">
        <v>606</v>
      </c>
      <c r="DA104" s="48">
        <v>606</v>
      </c>
      <c r="DB104" s="48">
        <f t="shared" si="264"/>
        <v>100</v>
      </c>
      <c r="DC104" s="52"/>
      <c r="DD104" s="48"/>
      <c r="DE104" s="75"/>
      <c r="DF104" s="52"/>
      <c r="DG104" s="48"/>
      <c r="DH104" s="75"/>
      <c r="DI104" s="48"/>
      <c r="DJ104" s="48"/>
      <c r="DK104" s="75"/>
      <c r="DL104" s="48"/>
      <c r="DM104" s="48"/>
      <c r="DN104" s="75"/>
      <c r="DO104" s="52"/>
      <c r="DP104" s="48"/>
      <c r="DQ104" s="75"/>
      <c r="DR104" s="52"/>
      <c r="DS104" s="48"/>
      <c r="DT104" s="75"/>
      <c r="DU104" s="52"/>
      <c r="DV104" s="48"/>
      <c r="DW104" s="75"/>
      <c r="DX104" s="52"/>
      <c r="DY104" s="48"/>
      <c r="DZ104" s="75"/>
      <c r="EA104" s="48"/>
      <c r="EB104" s="48"/>
      <c r="EC104" s="75"/>
      <c r="ED104" s="48"/>
      <c r="EE104" s="48"/>
      <c r="EF104" s="75"/>
      <c r="EG104" s="48">
        <v>620.79</v>
      </c>
      <c r="EH104" s="48">
        <v>620.79</v>
      </c>
      <c r="EI104" s="48">
        <f t="shared" si="525"/>
        <v>100</v>
      </c>
      <c r="EJ104" s="48"/>
      <c r="EK104" s="48"/>
      <c r="EL104" s="75"/>
      <c r="EM104" s="48"/>
      <c r="EN104" s="48"/>
      <c r="EO104" s="75"/>
      <c r="EP104" s="48"/>
      <c r="EQ104" s="48"/>
      <c r="ER104" s="75"/>
      <c r="ES104" s="48"/>
      <c r="ET104" s="48"/>
      <c r="EU104" s="75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52"/>
      <c r="GS104" s="48"/>
      <c r="GT104" s="75"/>
    </row>
    <row r="105" spans="1:202" s="18" customFormat="1" ht="15.75" x14ac:dyDescent="0.25">
      <c r="A105" s="26" t="s">
        <v>412</v>
      </c>
      <c r="B105" s="136">
        <f t="shared" si="411"/>
        <v>8800.7329100000006</v>
      </c>
      <c r="C105" s="136">
        <f t="shared" si="412"/>
        <v>3902.9807999999998</v>
      </c>
      <c r="D105" s="48">
        <f t="shared" si="216"/>
        <v>44.34836098213097</v>
      </c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52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>
        <v>899.50291000000004</v>
      </c>
      <c r="AY105" s="48"/>
      <c r="AZ105" s="48">
        <f t="shared" si="504"/>
        <v>0</v>
      </c>
      <c r="BA105" s="48"/>
      <c r="BB105" s="48"/>
      <c r="BC105" s="48"/>
      <c r="BD105" s="116"/>
      <c r="BE105" s="116"/>
      <c r="BF105" s="116"/>
      <c r="BG105" s="48"/>
      <c r="BH105" s="48"/>
      <c r="BI105" s="75"/>
      <c r="BJ105" s="48"/>
      <c r="BK105" s="48"/>
      <c r="BL105" s="75"/>
      <c r="BM105" s="48"/>
      <c r="BN105" s="48"/>
      <c r="BO105" s="75"/>
      <c r="BP105" s="48"/>
      <c r="BQ105" s="48"/>
      <c r="BR105" s="75"/>
      <c r="BS105" s="48"/>
      <c r="BT105" s="48"/>
      <c r="BU105" s="75"/>
      <c r="BV105" s="48"/>
      <c r="BW105" s="48"/>
      <c r="BX105" s="75"/>
      <c r="BY105" s="48"/>
      <c r="BZ105" s="48"/>
      <c r="CA105" s="75"/>
      <c r="CB105" s="48"/>
      <c r="CC105" s="48"/>
      <c r="CD105" s="75"/>
      <c r="CE105" s="48"/>
      <c r="CF105" s="48"/>
      <c r="CG105" s="75"/>
      <c r="CH105" s="48"/>
      <c r="CI105" s="48"/>
      <c r="CJ105" s="75"/>
      <c r="CK105" s="48"/>
      <c r="CL105" s="48"/>
      <c r="CM105" s="75"/>
      <c r="CN105" s="48"/>
      <c r="CO105" s="48"/>
      <c r="CP105" s="52"/>
      <c r="CQ105" s="52"/>
      <c r="CR105" s="48"/>
      <c r="CS105" s="75"/>
      <c r="CT105" s="52"/>
      <c r="CU105" s="48"/>
      <c r="CV105" s="75"/>
      <c r="CW105" s="52"/>
      <c r="CX105" s="48"/>
      <c r="CY105" s="75"/>
      <c r="CZ105" s="52">
        <v>3903</v>
      </c>
      <c r="DA105" s="48">
        <v>3902.9807999999998</v>
      </c>
      <c r="DB105" s="48">
        <f t="shared" ref="DB105:DB167" si="542">DA105/CZ105*100</f>
        <v>99.999508070714825</v>
      </c>
      <c r="DC105" s="52"/>
      <c r="DD105" s="48"/>
      <c r="DE105" s="75"/>
      <c r="DF105" s="52"/>
      <c r="DG105" s="48"/>
      <c r="DH105" s="75"/>
      <c r="DI105" s="48"/>
      <c r="DJ105" s="48"/>
      <c r="DK105" s="75"/>
      <c r="DL105" s="48"/>
      <c r="DM105" s="48"/>
      <c r="DN105" s="75"/>
      <c r="DO105" s="52"/>
      <c r="DP105" s="48"/>
      <c r="DQ105" s="75"/>
      <c r="DR105" s="52"/>
      <c r="DS105" s="48"/>
      <c r="DT105" s="75"/>
      <c r="DU105" s="52"/>
      <c r="DV105" s="48"/>
      <c r="DW105" s="75"/>
      <c r="DX105" s="52"/>
      <c r="DY105" s="48"/>
      <c r="DZ105" s="75"/>
      <c r="EA105" s="48"/>
      <c r="EB105" s="48"/>
      <c r="EC105" s="75"/>
      <c r="ED105" s="48"/>
      <c r="EE105" s="48"/>
      <c r="EF105" s="75"/>
      <c r="EG105" s="48">
        <v>3998.23</v>
      </c>
      <c r="EH105" s="48"/>
      <c r="EI105" s="48">
        <f t="shared" si="525"/>
        <v>0</v>
      </c>
      <c r="EJ105" s="48"/>
      <c r="EK105" s="48"/>
      <c r="EL105" s="75"/>
      <c r="EM105" s="48"/>
      <c r="EN105" s="48"/>
      <c r="EO105" s="75"/>
      <c r="EP105" s="48"/>
      <c r="EQ105" s="48"/>
      <c r="ER105" s="75"/>
      <c r="ES105" s="48"/>
      <c r="ET105" s="48"/>
      <c r="EU105" s="75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52"/>
      <c r="GS105" s="48"/>
      <c r="GT105" s="75"/>
    </row>
    <row r="106" spans="1:202" s="18" customFormat="1" ht="15.75" x14ac:dyDescent="0.25">
      <c r="A106" s="26" t="s">
        <v>240</v>
      </c>
      <c r="B106" s="136">
        <f t="shared" si="411"/>
        <v>10937.9877</v>
      </c>
      <c r="C106" s="136">
        <f t="shared" si="412"/>
        <v>0</v>
      </c>
      <c r="D106" s="48">
        <f t="shared" si="216"/>
        <v>0</v>
      </c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52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>
        <v>937.9876999999999</v>
      </c>
      <c r="AY106" s="48"/>
      <c r="AZ106" s="48">
        <f t="shared" si="504"/>
        <v>0</v>
      </c>
      <c r="BA106" s="48">
        <v>10000</v>
      </c>
      <c r="BB106" s="48"/>
      <c r="BC106" s="48">
        <f>BB106/BA106*100</f>
        <v>0</v>
      </c>
      <c r="BD106" s="116"/>
      <c r="BE106" s="116"/>
      <c r="BF106" s="116"/>
      <c r="BG106" s="48"/>
      <c r="BH106" s="48"/>
      <c r="BI106" s="75"/>
      <c r="BJ106" s="48"/>
      <c r="BK106" s="48"/>
      <c r="BL106" s="75"/>
      <c r="BM106" s="48"/>
      <c r="BN106" s="48"/>
      <c r="BO106" s="75"/>
      <c r="BP106" s="48"/>
      <c r="BQ106" s="48"/>
      <c r="BR106" s="75"/>
      <c r="BS106" s="48"/>
      <c r="BT106" s="48"/>
      <c r="BU106" s="75"/>
      <c r="BV106" s="48"/>
      <c r="BW106" s="48"/>
      <c r="BX106" s="75"/>
      <c r="BY106" s="48"/>
      <c r="BZ106" s="48"/>
      <c r="CA106" s="75"/>
      <c r="CB106" s="48"/>
      <c r="CC106" s="48"/>
      <c r="CD106" s="75"/>
      <c r="CE106" s="48"/>
      <c r="CF106" s="48"/>
      <c r="CG106" s="75"/>
      <c r="CH106" s="48"/>
      <c r="CI106" s="48"/>
      <c r="CJ106" s="75"/>
      <c r="CK106" s="48"/>
      <c r="CL106" s="48"/>
      <c r="CM106" s="48"/>
      <c r="CN106" s="48"/>
      <c r="CO106" s="48"/>
      <c r="CP106" s="52"/>
      <c r="CQ106" s="52"/>
      <c r="CR106" s="48"/>
      <c r="CS106" s="75"/>
      <c r="CT106" s="52"/>
      <c r="CU106" s="48"/>
      <c r="CV106" s="75"/>
      <c r="CW106" s="52"/>
      <c r="CX106" s="48"/>
      <c r="CY106" s="75"/>
      <c r="CZ106" s="52"/>
      <c r="DA106" s="48"/>
      <c r="DB106" s="48"/>
      <c r="DC106" s="52"/>
      <c r="DD106" s="48"/>
      <c r="DE106" s="75"/>
      <c r="DF106" s="52"/>
      <c r="DG106" s="48"/>
      <c r="DH106" s="75"/>
      <c r="DI106" s="48"/>
      <c r="DJ106" s="48"/>
      <c r="DK106" s="75"/>
      <c r="DL106" s="48"/>
      <c r="DM106" s="48"/>
      <c r="DN106" s="75"/>
      <c r="DO106" s="52"/>
      <c r="DP106" s="48"/>
      <c r="DQ106" s="75"/>
      <c r="DR106" s="52"/>
      <c r="DS106" s="48"/>
      <c r="DT106" s="75"/>
      <c r="DU106" s="52"/>
      <c r="DV106" s="48"/>
      <c r="DW106" s="75"/>
      <c r="DX106" s="52"/>
      <c r="DY106" s="48"/>
      <c r="DZ106" s="75"/>
      <c r="EA106" s="48"/>
      <c r="EB106" s="48"/>
      <c r="EC106" s="75"/>
      <c r="ED106" s="48"/>
      <c r="EE106" s="48"/>
      <c r="EF106" s="75"/>
      <c r="EG106" s="48"/>
      <c r="EH106" s="48"/>
      <c r="EI106" s="48"/>
      <c r="EJ106" s="48"/>
      <c r="EK106" s="48"/>
      <c r="EL106" s="75"/>
      <c r="EM106" s="48"/>
      <c r="EN106" s="48"/>
      <c r="EO106" s="75"/>
      <c r="EP106" s="48"/>
      <c r="EQ106" s="48"/>
      <c r="ER106" s="75"/>
      <c r="ES106" s="48"/>
      <c r="ET106" s="48"/>
      <c r="EU106" s="75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52"/>
      <c r="GS106" s="48"/>
      <c r="GT106" s="75"/>
    </row>
    <row r="107" spans="1:202" s="18" customFormat="1" ht="15.75" x14ac:dyDescent="0.25">
      <c r="A107" s="26" t="s">
        <v>413</v>
      </c>
      <c r="B107" s="136">
        <f t="shared" si="411"/>
        <v>5903.15</v>
      </c>
      <c r="C107" s="136">
        <f t="shared" si="412"/>
        <v>0</v>
      </c>
      <c r="D107" s="48">
        <f t="shared" si="216"/>
        <v>0</v>
      </c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52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116"/>
      <c r="BE107" s="116"/>
      <c r="BF107" s="116"/>
      <c r="BG107" s="48"/>
      <c r="BH107" s="48"/>
      <c r="BI107" s="75"/>
      <c r="BJ107" s="48"/>
      <c r="BK107" s="48"/>
      <c r="BL107" s="75"/>
      <c r="BM107" s="48"/>
      <c r="BN107" s="48"/>
      <c r="BO107" s="75"/>
      <c r="BP107" s="48"/>
      <c r="BQ107" s="48"/>
      <c r="BR107" s="75"/>
      <c r="BS107" s="48"/>
      <c r="BT107" s="48"/>
      <c r="BU107" s="75"/>
      <c r="BV107" s="48"/>
      <c r="BW107" s="48"/>
      <c r="BX107" s="75"/>
      <c r="BY107" s="48"/>
      <c r="BZ107" s="48"/>
      <c r="CA107" s="75"/>
      <c r="CB107" s="48"/>
      <c r="CC107" s="48"/>
      <c r="CD107" s="75"/>
      <c r="CE107" s="48"/>
      <c r="CF107" s="48"/>
      <c r="CG107" s="75"/>
      <c r="CH107" s="48"/>
      <c r="CI107" s="48"/>
      <c r="CJ107" s="75"/>
      <c r="CK107" s="48"/>
      <c r="CL107" s="48"/>
      <c r="CM107" s="75"/>
      <c r="CN107" s="48"/>
      <c r="CO107" s="48"/>
      <c r="CP107" s="52"/>
      <c r="CQ107" s="52"/>
      <c r="CR107" s="48"/>
      <c r="CS107" s="75"/>
      <c r="CT107" s="52"/>
      <c r="CU107" s="48"/>
      <c r="CV107" s="75"/>
      <c r="CW107" s="52"/>
      <c r="CX107" s="48"/>
      <c r="CY107" s="75"/>
      <c r="CZ107" s="52">
        <v>2916</v>
      </c>
      <c r="DA107" s="48"/>
      <c r="DB107" s="48">
        <f t="shared" si="542"/>
        <v>0</v>
      </c>
      <c r="DC107" s="52"/>
      <c r="DD107" s="48"/>
      <c r="DE107" s="75"/>
      <c r="DF107" s="52"/>
      <c r="DG107" s="48"/>
      <c r="DH107" s="75"/>
      <c r="DI107" s="48"/>
      <c r="DJ107" s="48"/>
      <c r="DK107" s="75"/>
      <c r="DL107" s="48"/>
      <c r="DM107" s="48"/>
      <c r="DN107" s="75"/>
      <c r="DO107" s="52"/>
      <c r="DP107" s="48"/>
      <c r="DQ107" s="75"/>
      <c r="DR107" s="52"/>
      <c r="DS107" s="48"/>
      <c r="DT107" s="75"/>
      <c r="DU107" s="52"/>
      <c r="DV107" s="48"/>
      <c r="DW107" s="75"/>
      <c r="DX107" s="52"/>
      <c r="DY107" s="48"/>
      <c r="DZ107" s="75"/>
      <c r="EA107" s="48"/>
      <c r="EB107" s="48"/>
      <c r="EC107" s="75"/>
      <c r="ED107" s="48"/>
      <c r="EE107" s="48"/>
      <c r="EF107" s="75"/>
      <c r="EG107" s="48">
        <v>2987.15</v>
      </c>
      <c r="EH107" s="48"/>
      <c r="EI107" s="48">
        <f t="shared" si="525"/>
        <v>0</v>
      </c>
      <c r="EJ107" s="48"/>
      <c r="EK107" s="48"/>
      <c r="EL107" s="75"/>
      <c r="EM107" s="48"/>
      <c r="EN107" s="48"/>
      <c r="EO107" s="75"/>
      <c r="EP107" s="48"/>
      <c r="EQ107" s="48"/>
      <c r="ER107" s="75"/>
      <c r="ES107" s="48"/>
      <c r="ET107" s="48"/>
      <c r="EU107" s="75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52"/>
      <c r="GS107" s="48"/>
      <c r="GT107" s="75"/>
    </row>
    <row r="108" spans="1:202" s="18" customFormat="1" ht="15.75" x14ac:dyDescent="0.25">
      <c r="A108" s="26" t="s">
        <v>414</v>
      </c>
      <c r="B108" s="136">
        <f t="shared" si="411"/>
        <v>6856.6399999999994</v>
      </c>
      <c r="C108" s="136">
        <f t="shared" si="412"/>
        <v>3387</v>
      </c>
      <c r="D108" s="48">
        <f t="shared" si="216"/>
        <v>49.397372473981427</v>
      </c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52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116"/>
      <c r="BE108" s="116"/>
      <c r="BF108" s="116"/>
      <c r="BG108" s="48"/>
      <c r="BH108" s="48"/>
      <c r="BI108" s="75"/>
      <c r="BJ108" s="48"/>
      <c r="BK108" s="48"/>
      <c r="BL108" s="75"/>
      <c r="BM108" s="48"/>
      <c r="BN108" s="48"/>
      <c r="BO108" s="75"/>
      <c r="BP108" s="48"/>
      <c r="BQ108" s="48"/>
      <c r="BR108" s="75"/>
      <c r="BS108" s="48"/>
      <c r="BT108" s="48"/>
      <c r="BU108" s="75"/>
      <c r="BV108" s="48"/>
      <c r="BW108" s="48"/>
      <c r="BX108" s="75"/>
      <c r="BY108" s="48"/>
      <c r="BZ108" s="48"/>
      <c r="CA108" s="75"/>
      <c r="CB108" s="48"/>
      <c r="CC108" s="48"/>
      <c r="CD108" s="75"/>
      <c r="CE108" s="48"/>
      <c r="CF108" s="48"/>
      <c r="CG108" s="75"/>
      <c r="CH108" s="48"/>
      <c r="CI108" s="48"/>
      <c r="CJ108" s="75"/>
      <c r="CK108" s="48"/>
      <c r="CL108" s="48"/>
      <c r="CM108" s="75"/>
      <c r="CN108" s="48"/>
      <c r="CO108" s="48"/>
      <c r="CP108" s="52"/>
      <c r="CQ108" s="52"/>
      <c r="CR108" s="48"/>
      <c r="CS108" s="75"/>
      <c r="CT108" s="52"/>
      <c r="CU108" s="48"/>
      <c r="CV108" s="75"/>
      <c r="CW108" s="52"/>
      <c r="CX108" s="48"/>
      <c r="CY108" s="75"/>
      <c r="CZ108" s="52">
        <v>3387</v>
      </c>
      <c r="DA108" s="48">
        <v>3387</v>
      </c>
      <c r="DB108" s="48">
        <f t="shared" si="542"/>
        <v>100</v>
      </c>
      <c r="DC108" s="52"/>
      <c r="DD108" s="48"/>
      <c r="DE108" s="75"/>
      <c r="DF108" s="52"/>
      <c r="DG108" s="48"/>
      <c r="DH108" s="75"/>
      <c r="DI108" s="48"/>
      <c r="DJ108" s="48"/>
      <c r="DK108" s="75"/>
      <c r="DL108" s="48"/>
      <c r="DM108" s="48"/>
      <c r="DN108" s="75"/>
      <c r="DO108" s="52"/>
      <c r="DP108" s="48"/>
      <c r="DQ108" s="75"/>
      <c r="DR108" s="52"/>
      <c r="DS108" s="48"/>
      <c r="DT108" s="75"/>
      <c r="DU108" s="52"/>
      <c r="DV108" s="48"/>
      <c r="DW108" s="75"/>
      <c r="DX108" s="52"/>
      <c r="DY108" s="48"/>
      <c r="DZ108" s="75"/>
      <c r="EA108" s="48"/>
      <c r="EB108" s="48"/>
      <c r="EC108" s="75"/>
      <c r="ED108" s="48"/>
      <c r="EE108" s="48"/>
      <c r="EF108" s="75"/>
      <c r="EG108" s="48">
        <v>3469.64</v>
      </c>
      <c r="EH108" s="48"/>
      <c r="EI108" s="48">
        <f t="shared" si="525"/>
        <v>0</v>
      </c>
      <c r="EJ108" s="48"/>
      <c r="EK108" s="48"/>
      <c r="EL108" s="75"/>
      <c r="EM108" s="48"/>
      <c r="EN108" s="48"/>
      <c r="EO108" s="75"/>
      <c r="EP108" s="48"/>
      <c r="EQ108" s="48"/>
      <c r="ER108" s="75"/>
      <c r="ES108" s="48"/>
      <c r="ET108" s="48"/>
      <c r="EU108" s="75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52"/>
      <c r="GS108" s="48"/>
      <c r="GT108" s="75"/>
    </row>
    <row r="109" spans="1:202" s="18" customFormat="1" ht="15.75" x14ac:dyDescent="0.25">
      <c r="A109" s="26" t="s">
        <v>223</v>
      </c>
      <c r="B109" s="136">
        <f t="shared" si="411"/>
        <v>4050.82</v>
      </c>
      <c r="C109" s="136">
        <f t="shared" si="412"/>
        <v>3339.4262399999998</v>
      </c>
      <c r="D109" s="48">
        <f t="shared" si="216"/>
        <v>82.438277682049559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52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116"/>
      <c r="BE109" s="116"/>
      <c r="BF109" s="116"/>
      <c r="BG109" s="48"/>
      <c r="BH109" s="48"/>
      <c r="BI109" s="75"/>
      <c r="BJ109" s="48"/>
      <c r="BK109" s="48"/>
      <c r="BL109" s="75"/>
      <c r="BM109" s="48"/>
      <c r="BN109" s="48"/>
      <c r="BO109" s="75"/>
      <c r="BP109" s="48"/>
      <c r="BQ109" s="48"/>
      <c r="BR109" s="75"/>
      <c r="BS109" s="48"/>
      <c r="BT109" s="48"/>
      <c r="BU109" s="75"/>
      <c r="BV109" s="48"/>
      <c r="BW109" s="48"/>
      <c r="BX109" s="75"/>
      <c r="BY109" s="48"/>
      <c r="BZ109" s="48"/>
      <c r="CA109" s="75"/>
      <c r="CB109" s="48"/>
      <c r="CC109" s="48"/>
      <c r="CD109" s="75"/>
      <c r="CE109" s="48"/>
      <c r="CF109" s="48"/>
      <c r="CG109" s="75"/>
      <c r="CH109" s="48"/>
      <c r="CI109" s="48"/>
      <c r="CJ109" s="75"/>
      <c r="CK109" s="48"/>
      <c r="CL109" s="48"/>
      <c r="CM109" s="75"/>
      <c r="CN109" s="48"/>
      <c r="CO109" s="48"/>
      <c r="CP109" s="52"/>
      <c r="CQ109" s="52"/>
      <c r="CR109" s="48"/>
      <c r="CS109" s="75"/>
      <c r="CT109" s="52"/>
      <c r="CU109" s="48"/>
      <c r="CV109" s="75"/>
      <c r="CW109" s="52"/>
      <c r="CX109" s="48"/>
      <c r="CY109" s="75"/>
      <c r="CZ109" s="52">
        <v>2001</v>
      </c>
      <c r="DA109" s="48">
        <v>2001</v>
      </c>
      <c r="DB109" s="48">
        <f t="shared" si="542"/>
        <v>100</v>
      </c>
      <c r="DC109" s="52"/>
      <c r="DD109" s="48"/>
      <c r="DE109" s="75"/>
      <c r="DF109" s="52"/>
      <c r="DG109" s="48"/>
      <c r="DH109" s="75"/>
      <c r="DI109" s="48"/>
      <c r="DJ109" s="48"/>
      <c r="DK109" s="75"/>
      <c r="DL109" s="48"/>
      <c r="DM109" s="48"/>
      <c r="DN109" s="75"/>
      <c r="DO109" s="52"/>
      <c r="DP109" s="48"/>
      <c r="DQ109" s="75"/>
      <c r="DR109" s="52"/>
      <c r="DS109" s="48"/>
      <c r="DT109" s="75"/>
      <c r="DU109" s="52"/>
      <c r="DV109" s="48"/>
      <c r="DW109" s="75"/>
      <c r="DX109" s="52"/>
      <c r="DY109" s="48"/>
      <c r="DZ109" s="75"/>
      <c r="EA109" s="48"/>
      <c r="EB109" s="48"/>
      <c r="EC109" s="75"/>
      <c r="ED109" s="48"/>
      <c r="EE109" s="48"/>
      <c r="EF109" s="75"/>
      <c r="EG109" s="48">
        <v>2049.8200000000002</v>
      </c>
      <c r="EH109" s="48">
        <v>1338.42624</v>
      </c>
      <c r="EI109" s="48">
        <f t="shared" si="525"/>
        <v>65.29481808158765</v>
      </c>
      <c r="EJ109" s="48"/>
      <c r="EK109" s="48"/>
      <c r="EL109" s="75"/>
      <c r="EM109" s="48"/>
      <c r="EN109" s="48"/>
      <c r="EO109" s="75"/>
      <c r="EP109" s="48"/>
      <c r="EQ109" s="48"/>
      <c r="ER109" s="75"/>
      <c r="ES109" s="48"/>
      <c r="ET109" s="48"/>
      <c r="EU109" s="75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52"/>
      <c r="GS109" s="48"/>
      <c r="GT109" s="75"/>
    </row>
    <row r="110" spans="1:202" s="18" customFormat="1" ht="15.75" x14ac:dyDescent="0.25">
      <c r="A110" s="26" t="s">
        <v>237</v>
      </c>
      <c r="B110" s="136">
        <f t="shared" si="411"/>
        <v>8426.7148099999995</v>
      </c>
      <c r="C110" s="136">
        <f t="shared" si="412"/>
        <v>2189.5536000000002</v>
      </c>
      <c r="D110" s="48">
        <f t="shared" si="216"/>
        <v>25.983478133158755</v>
      </c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52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>
        <v>458.68480999999997</v>
      </c>
      <c r="AY110" s="48"/>
      <c r="AZ110" s="48">
        <f t="shared" si="504"/>
        <v>0</v>
      </c>
      <c r="BA110" s="48"/>
      <c r="BB110" s="48"/>
      <c r="BC110" s="48"/>
      <c r="BD110" s="116"/>
      <c r="BE110" s="116"/>
      <c r="BF110" s="116"/>
      <c r="BG110" s="48"/>
      <c r="BH110" s="48"/>
      <c r="BI110" s="75"/>
      <c r="BJ110" s="48"/>
      <c r="BK110" s="48"/>
      <c r="BL110" s="75"/>
      <c r="BM110" s="48"/>
      <c r="BN110" s="48"/>
      <c r="BO110" s="75"/>
      <c r="BP110" s="48"/>
      <c r="BQ110" s="48"/>
      <c r="BR110" s="75"/>
      <c r="BS110" s="48"/>
      <c r="BT110" s="48"/>
      <c r="BU110" s="75"/>
      <c r="BV110" s="48"/>
      <c r="BW110" s="48"/>
      <c r="BX110" s="75"/>
      <c r="BY110" s="48"/>
      <c r="BZ110" s="48"/>
      <c r="CA110" s="75"/>
      <c r="CB110" s="48"/>
      <c r="CC110" s="48"/>
      <c r="CD110" s="75"/>
      <c r="CE110" s="48"/>
      <c r="CF110" s="48"/>
      <c r="CG110" s="75"/>
      <c r="CH110" s="48"/>
      <c r="CI110" s="48"/>
      <c r="CJ110" s="75"/>
      <c r="CK110" s="48"/>
      <c r="CL110" s="48"/>
      <c r="CM110" s="75"/>
      <c r="CN110" s="48"/>
      <c r="CO110" s="48"/>
      <c r="CP110" s="52"/>
      <c r="CQ110" s="52"/>
      <c r="CR110" s="48"/>
      <c r="CS110" s="75"/>
      <c r="CT110" s="52"/>
      <c r="CU110" s="48"/>
      <c r="CV110" s="75"/>
      <c r="CW110" s="52"/>
      <c r="CX110" s="48"/>
      <c r="CY110" s="75"/>
      <c r="CZ110" s="52">
        <v>3936</v>
      </c>
      <c r="DA110" s="48">
        <v>2189.5536000000002</v>
      </c>
      <c r="DB110" s="48">
        <f t="shared" si="542"/>
        <v>55.628902439024394</v>
      </c>
      <c r="DC110" s="52"/>
      <c r="DD110" s="48"/>
      <c r="DE110" s="75"/>
      <c r="DF110" s="52"/>
      <c r="DG110" s="48"/>
      <c r="DH110" s="75"/>
      <c r="DI110" s="48"/>
      <c r="DJ110" s="48"/>
      <c r="DK110" s="75"/>
      <c r="DL110" s="48"/>
      <c r="DM110" s="48"/>
      <c r="DN110" s="75"/>
      <c r="DO110" s="52"/>
      <c r="DP110" s="48"/>
      <c r="DQ110" s="75"/>
      <c r="DR110" s="52"/>
      <c r="DS110" s="48"/>
      <c r="DT110" s="75"/>
      <c r="DU110" s="52"/>
      <c r="DV110" s="48"/>
      <c r="DW110" s="75"/>
      <c r="DX110" s="52"/>
      <c r="DY110" s="48"/>
      <c r="DZ110" s="75"/>
      <c r="EA110" s="48"/>
      <c r="EB110" s="48"/>
      <c r="EC110" s="75"/>
      <c r="ED110" s="48"/>
      <c r="EE110" s="48"/>
      <c r="EF110" s="75"/>
      <c r="EG110" s="48">
        <v>4032.03</v>
      </c>
      <c r="EH110" s="48"/>
      <c r="EI110" s="48">
        <f t="shared" si="525"/>
        <v>0</v>
      </c>
      <c r="EJ110" s="48"/>
      <c r="EK110" s="48"/>
      <c r="EL110" s="75"/>
      <c r="EM110" s="48"/>
      <c r="EN110" s="48"/>
      <c r="EO110" s="75"/>
      <c r="EP110" s="48"/>
      <c r="EQ110" s="48"/>
      <c r="ER110" s="75"/>
      <c r="ES110" s="48"/>
      <c r="ET110" s="48"/>
      <c r="EU110" s="75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52"/>
      <c r="GS110" s="48"/>
      <c r="GT110" s="75"/>
    </row>
    <row r="111" spans="1:202" s="18" customFormat="1" ht="15.75" x14ac:dyDescent="0.25">
      <c r="A111" s="26" t="s">
        <v>345</v>
      </c>
      <c r="B111" s="136">
        <f t="shared" si="411"/>
        <v>7251.4</v>
      </c>
      <c r="C111" s="136">
        <f t="shared" si="412"/>
        <v>7248.3999199999998</v>
      </c>
      <c r="D111" s="48">
        <f t="shared" si="216"/>
        <v>99.958627575364758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52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116"/>
      <c r="BE111" s="116"/>
      <c r="BF111" s="116"/>
      <c r="BG111" s="48"/>
      <c r="BH111" s="48"/>
      <c r="BI111" s="75"/>
      <c r="BJ111" s="48"/>
      <c r="BK111" s="48"/>
      <c r="BL111" s="75"/>
      <c r="BM111" s="48"/>
      <c r="BN111" s="48"/>
      <c r="BO111" s="75"/>
      <c r="BP111" s="48"/>
      <c r="BQ111" s="48"/>
      <c r="BR111" s="75"/>
      <c r="BS111" s="48"/>
      <c r="BT111" s="48"/>
      <c r="BU111" s="75"/>
      <c r="BV111" s="48"/>
      <c r="BW111" s="48"/>
      <c r="BX111" s="75"/>
      <c r="BY111" s="48"/>
      <c r="BZ111" s="48"/>
      <c r="CA111" s="75"/>
      <c r="CB111" s="48"/>
      <c r="CC111" s="48"/>
      <c r="CD111" s="75"/>
      <c r="CE111" s="48"/>
      <c r="CF111" s="48"/>
      <c r="CG111" s="75"/>
      <c r="CH111" s="48"/>
      <c r="CI111" s="48"/>
      <c r="CJ111" s="75"/>
      <c r="CK111" s="48"/>
      <c r="CL111" s="48"/>
      <c r="CM111" s="75"/>
      <c r="CN111" s="48"/>
      <c r="CO111" s="48"/>
      <c r="CP111" s="52"/>
      <c r="CQ111" s="52"/>
      <c r="CR111" s="48"/>
      <c r="CS111" s="75"/>
      <c r="CT111" s="52"/>
      <c r="CU111" s="48"/>
      <c r="CV111" s="75"/>
      <c r="CW111" s="52"/>
      <c r="CX111" s="48"/>
      <c r="CY111" s="75"/>
      <c r="CZ111" s="52">
        <v>3582</v>
      </c>
      <c r="DA111" s="48">
        <v>3582</v>
      </c>
      <c r="DB111" s="48">
        <f t="shared" si="542"/>
        <v>100</v>
      </c>
      <c r="DC111" s="52"/>
      <c r="DD111" s="48"/>
      <c r="DE111" s="75"/>
      <c r="DF111" s="52"/>
      <c r="DG111" s="48"/>
      <c r="DH111" s="75"/>
      <c r="DI111" s="48"/>
      <c r="DJ111" s="48"/>
      <c r="DK111" s="75"/>
      <c r="DL111" s="48"/>
      <c r="DM111" s="48"/>
      <c r="DN111" s="75"/>
      <c r="DO111" s="52"/>
      <c r="DP111" s="48"/>
      <c r="DQ111" s="75"/>
      <c r="DR111" s="52"/>
      <c r="DS111" s="48"/>
      <c r="DT111" s="75"/>
      <c r="DU111" s="52"/>
      <c r="DV111" s="48"/>
      <c r="DW111" s="75"/>
      <c r="DX111" s="52"/>
      <c r="DY111" s="48"/>
      <c r="DZ111" s="75"/>
      <c r="EA111" s="48"/>
      <c r="EB111" s="48"/>
      <c r="EC111" s="75"/>
      <c r="ED111" s="48"/>
      <c r="EE111" s="48"/>
      <c r="EF111" s="75"/>
      <c r="EG111" s="48">
        <v>3669.4</v>
      </c>
      <c r="EH111" s="48">
        <v>3666.3999199999998</v>
      </c>
      <c r="EI111" s="48">
        <f t="shared" si="525"/>
        <v>99.918240584291709</v>
      </c>
      <c r="EJ111" s="48"/>
      <c r="EK111" s="48"/>
      <c r="EL111" s="75"/>
      <c r="EM111" s="48"/>
      <c r="EN111" s="48"/>
      <c r="EO111" s="75"/>
      <c r="EP111" s="48"/>
      <c r="EQ111" s="48"/>
      <c r="ER111" s="75"/>
      <c r="ES111" s="48"/>
      <c r="ET111" s="48"/>
      <c r="EU111" s="75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52"/>
      <c r="GS111" s="48"/>
      <c r="GT111" s="75"/>
    </row>
    <row r="112" spans="1:202" s="18" customFormat="1" ht="15.75" x14ac:dyDescent="0.25">
      <c r="A112" s="26" t="s">
        <v>415</v>
      </c>
      <c r="B112" s="136">
        <f t="shared" si="411"/>
        <v>3349.2067499999998</v>
      </c>
      <c r="C112" s="136">
        <f t="shared" si="412"/>
        <v>62.810029999999998</v>
      </c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52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>
        <v>209.36675</v>
      </c>
      <c r="AY112" s="48">
        <v>62.810029999999998</v>
      </c>
      <c r="AZ112" s="48">
        <f t="shared" si="504"/>
        <v>30.000002388153803</v>
      </c>
      <c r="BA112" s="48"/>
      <c r="BB112" s="48"/>
      <c r="BC112" s="48"/>
      <c r="BD112" s="116"/>
      <c r="BE112" s="116"/>
      <c r="BF112" s="116"/>
      <c r="BG112" s="48"/>
      <c r="BH112" s="48"/>
      <c r="BI112" s="75"/>
      <c r="BJ112" s="48"/>
      <c r="BK112" s="48"/>
      <c r="BL112" s="75"/>
      <c r="BM112" s="48"/>
      <c r="BN112" s="48"/>
      <c r="BO112" s="75"/>
      <c r="BP112" s="48"/>
      <c r="BQ112" s="48"/>
      <c r="BR112" s="75"/>
      <c r="BS112" s="48"/>
      <c r="BT112" s="48"/>
      <c r="BU112" s="75"/>
      <c r="BV112" s="48"/>
      <c r="BW112" s="48"/>
      <c r="BX112" s="75"/>
      <c r="BY112" s="48"/>
      <c r="BZ112" s="48"/>
      <c r="CA112" s="75"/>
      <c r="CB112" s="48"/>
      <c r="CC112" s="48"/>
      <c r="CD112" s="75"/>
      <c r="CE112" s="48"/>
      <c r="CF112" s="48"/>
      <c r="CG112" s="75"/>
      <c r="CH112" s="48"/>
      <c r="CI112" s="48"/>
      <c r="CJ112" s="75"/>
      <c r="CK112" s="48"/>
      <c r="CL112" s="48"/>
      <c r="CM112" s="75"/>
      <c r="CN112" s="48"/>
      <c r="CO112" s="48"/>
      <c r="CP112" s="52"/>
      <c r="CQ112" s="52"/>
      <c r="CR112" s="48"/>
      <c r="CS112" s="75"/>
      <c r="CT112" s="52"/>
      <c r="CU112" s="48"/>
      <c r="CV112" s="75"/>
      <c r="CW112" s="52"/>
      <c r="CX112" s="48"/>
      <c r="CY112" s="75"/>
      <c r="CZ112" s="52">
        <v>1551</v>
      </c>
      <c r="DA112" s="48"/>
      <c r="DB112" s="48">
        <f t="shared" si="542"/>
        <v>0</v>
      </c>
      <c r="DC112" s="52"/>
      <c r="DD112" s="48"/>
      <c r="DE112" s="75"/>
      <c r="DF112" s="52"/>
      <c r="DG112" s="48"/>
      <c r="DH112" s="75"/>
      <c r="DI112" s="48"/>
      <c r="DJ112" s="48"/>
      <c r="DK112" s="75"/>
      <c r="DL112" s="48"/>
      <c r="DM112" s="48"/>
      <c r="DN112" s="75"/>
      <c r="DO112" s="52"/>
      <c r="DP112" s="48"/>
      <c r="DQ112" s="75"/>
      <c r="DR112" s="52"/>
      <c r="DS112" s="48"/>
      <c r="DT112" s="75"/>
      <c r="DU112" s="52"/>
      <c r="DV112" s="48"/>
      <c r="DW112" s="75"/>
      <c r="DX112" s="52"/>
      <c r="DY112" s="48"/>
      <c r="DZ112" s="75"/>
      <c r="EA112" s="48"/>
      <c r="EB112" s="48"/>
      <c r="EC112" s="75"/>
      <c r="ED112" s="48"/>
      <c r="EE112" s="48"/>
      <c r="EF112" s="75"/>
      <c r="EG112" s="48">
        <v>1588.84</v>
      </c>
      <c r="EH112" s="48"/>
      <c r="EI112" s="48"/>
      <c r="EJ112" s="48"/>
      <c r="EK112" s="48"/>
      <c r="EL112" s="75"/>
      <c r="EM112" s="48"/>
      <c r="EN112" s="48"/>
      <c r="EO112" s="75"/>
      <c r="EP112" s="48"/>
      <c r="EQ112" s="48"/>
      <c r="ER112" s="75"/>
      <c r="ES112" s="48"/>
      <c r="ET112" s="48"/>
      <c r="EU112" s="75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52"/>
      <c r="GS112" s="48"/>
      <c r="GT112" s="75"/>
    </row>
    <row r="113" spans="1:202" s="19" customFormat="1" ht="31.5" x14ac:dyDescent="0.25">
      <c r="A113" s="25" t="s">
        <v>245</v>
      </c>
      <c r="B113" s="135">
        <f t="shared" si="411"/>
        <v>81151.449949999995</v>
      </c>
      <c r="C113" s="135">
        <f t="shared" si="412"/>
        <v>18718.495220000001</v>
      </c>
      <c r="D113" s="54">
        <f t="shared" ref="D113" si="543">C113/B113*100</f>
        <v>23.06612541308019</v>
      </c>
      <c r="E113" s="55">
        <f t="shared" ref="E113:BF113" si="544">E114+E115+E116+E117+E118+E119+E120+E121</f>
        <v>0</v>
      </c>
      <c r="F113" s="55">
        <f t="shared" si="544"/>
        <v>0</v>
      </c>
      <c r="G113" s="55">
        <f t="shared" si="544"/>
        <v>0</v>
      </c>
      <c r="H113" s="55">
        <f t="shared" si="544"/>
        <v>0</v>
      </c>
      <c r="I113" s="55">
        <f t="shared" si="544"/>
        <v>0</v>
      </c>
      <c r="J113" s="55">
        <f t="shared" si="544"/>
        <v>0</v>
      </c>
      <c r="K113" s="55">
        <f t="shared" ref="K113:M113" si="545">K114+K115+K116+K117+K118+K119+K120+K121</f>
        <v>0</v>
      </c>
      <c r="L113" s="55">
        <f t="shared" si="545"/>
        <v>0</v>
      </c>
      <c r="M113" s="55">
        <f t="shared" si="545"/>
        <v>0</v>
      </c>
      <c r="N113" s="55">
        <f t="shared" ref="N113:P113" si="546">N114+N115+N116+N117+N118+N119+N120+N121</f>
        <v>0</v>
      </c>
      <c r="O113" s="55">
        <f t="shared" si="546"/>
        <v>0</v>
      </c>
      <c r="P113" s="55">
        <f t="shared" si="546"/>
        <v>0</v>
      </c>
      <c r="Q113" s="55">
        <f t="shared" ref="Q113:S113" si="547">Q114+Q115+Q116+Q117+Q118+Q119+Q120+Q121</f>
        <v>0</v>
      </c>
      <c r="R113" s="55">
        <f t="shared" si="547"/>
        <v>0</v>
      </c>
      <c r="S113" s="55">
        <f t="shared" si="547"/>
        <v>0</v>
      </c>
      <c r="T113" s="55">
        <f t="shared" ref="T113:V113" si="548">T114+T115+T116+T117+T118+T119+T120+T121</f>
        <v>0</v>
      </c>
      <c r="U113" s="55">
        <f t="shared" si="548"/>
        <v>0</v>
      </c>
      <c r="V113" s="55">
        <f t="shared" si="548"/>
        <v>0</v>
      </c>
      <c r="W113" s="55">
        <f t="shared" si="544"/>
        <v>0</v>
      </c>
      <c r="X113" s="55">
        <f t="shared" si="544"/>
        <v>0</v>
      </c>
      <c r="Y113" s="55"/>
      <c r="Z113" s="55">
        <f t="shared" si="544"/>
        <v>0</v>
      </c>
      <c r="AA113" s="55">
        <f t="shared" si="544"/>
        <v>0</v>
      </c>
      <c r="AB113" s="55">
        <f t="shared" si="544"/>
        <v>0</v>
      </c>
      <c r="AC113" s="55">
        <f t="shared" si="544"/>
        <v>0</v>
      </c>
      <c r="AD113" s="55">
        <f t="shared" si="544"/>
        <v>0</v>
      </c>
      <c r="AE113" s="55">
        <f t="shared" si="544"/>
        <v>0</v>
      </c>
      <c r="AF113" s="55">
        <f t="shared" si="544"/>
        <v>0</v>
      </c>
      <c r="AG113" s="55">
        <f t="shared" si="544"/>
        <v>0</v>
      </c>
      <c r="AH113" s="54"/>
      <c r="AI113" s="55">
        <f t="shared" si="544"/>
        <v>0</v>
      </c>
      <c r="AJ113" s="55">
        <f t="shared" si="544"/>
        <v>0</v>
      </c>
      <c r="AK113" s="55">
        <f t="shared" si="544"/>
        <v>0</v>
      </c>
      <c r="AL113" s="55">
        <f t="shared" si="544"/>
        <v>0</v>
      </c>
      <c r="AM113" s="55">
        <f t="shared" si="544"/>
        <v>0</v>
      </c>
      <c r="AN113" s="55">
        <f t="shared" si="544"/>
        <v>0</v>
      </c>
      <c r="AO113" s="55">
        <f t="shared" ref="AO113:AP113" si="549">AO114+AO115+AO116+AO117+AO118+AO119+AO120+AO121</f>
        <v>44.349899999999998</v>
      </c>
      <c r="AP113" s="55">
        <f t="shared" si="549"/>
        <v>44.349899999999998</v>
      </c>
      <c r="AQ113" s="54">
        <f>AP113/AO113*100</f>
        <v>100</v>
      </c>
      <c r="AR113" s="55"/>
      <c r="AS113" s="55"/>
      <c r="AT113" s="54"/>
      <c r="AU113" s="55">
        <f t="shared" si="544"/>
        <v>0</v>
      </c>
      <c r="AV113" s="55">
        <f t="shared" si="544"/>
        <v>0</v>
      </c>
      <c r="AW113" s="55">
        <f t="shared" si="544"/>
        <v>0</v>
      </c>
      <c r="AX113" s="55">
        <f t="shared" si="544"/>
        <v>1908.3000499999998</v>
      </c>
      <c r="AY113" s="55">
        <f t="shared" si="544"/>
        <v>0</v>
      </c>
      <c r="AZ113" s="54"/>
      <c r="BA113" s="55">
        <f t="shared" si="544"/>
        <v>10000</v>
      </c>
      <c r="BB113" s="55">
        <f t="shared" si="544"/>
        <v>277.68559999999997</v>
      </c>
      <c r="BC113" s="54">
        <f t="shared" ref="BC113" si="550">BB113/BA113*100</f>
        <v>2.7768559999999995</v>
      </c>
      <c r="BD113" s="55">
        <f t="shared" si="544"/>
        <v>22634</v>
      </c>
      <c r="BE113" s="55">
        <f t="shared" si="544"/>
        <v>7613.62219</v>
      </c>
      <c r="BF113" s="55">
        <f t="shared" si="544"/>
        <v>33.637987938499606</v>
      </c>
      <c r="BG113" s="55">
        <f t="shared" ref="BG113:CO113" si="551">BG114+BG115+BG116+BG117+BG118+BG119+BG120+BG121</f>
        <v>0</v>
      </c>
      <c r="BH113" s="55">
        <f t="shared" si="551"/>
        <v>0</v>
      </c>
      <c r="BI113" s="55">
        <f t="shared" si="551"/>
        <v>0</v>
      </c>
      <c r="BJ113" s="55">
        <f t="shared" ref="BJ113:BL113" si="552">BJ114+BJ115+BJ116+BJ117+BJ118+BJ119+BJ120+BJ121</f>
        <v>0</v>
      </c>
      <c r="BK113" s="55">
        <f t="shared" si="552"/>
        <v>0</v>
      </c>
      <c r="BL113" s="55">
        <f t="shared" si="552"/>
        <v>0</v>
      </c>
      <c r="BM113" s="55">
        <f t="shared" si="551"/>
        <v>3306</v>
      </c>
      <c r="BN113" s="55">
        <f t="shared" si="551"/>
        <v>1491.4639999999999</v>
      </c>
      <c r="BO113" s="55">
        <f t="shared" si="551"/>
        <v>45.113853599516027</v>
      </c>
      <c r="BP113" s="55">
        <f t="shared" ref="BP113:BQ113" si="553">BP114+BP115+BP116+BP117+BP118+BP119+BP120+BP121</f>
        <v>560</v>
      </c>
      <c r="BQ113" s="55">
        <f t="shared" si="553"/>
        <v>45.5</v>
      </c>
      <c r="BR113" s="55">
        <f t="shared" ref="BR113:BR114" si="554">BQ113/BP113*100</f>
        <v>8.125</v>
      </c>
      <c r="BS113" s="55">
        <f t="shared" si="551"/>
        <v>0</v>
      </c>
      <c r="BT113" s="55">
        <f t="shared" si="551"/>
        <v>0</v>
      </c>
      <c r="BU113" s="55">
        <f t="shared" si="551"/>
        <v>0</v>
      </c>
      <c r="BV113" s="55">
        <f t="shared" si="551"/>
        <v>0</v>
      </c>
      <c r="BW113" s="55">
        <f t="shared" si="551"/>
        <v>0</v>
      </c>
      <c r="BX113" s="55">
        <f t="shared" si="551"/>
        <v>0</v>
      </c>
      <c r="BY113" s="55">
        <f t="shared" si="551"/>
        <v>0</v>
      </c>
      <c r="BZ113" s="55">
        <f t="shared" si="551"/>
        <v>0</v>
      </c>
      <c r="CA113" s="55">
        <f t="shared" si="551"/>
        <v>0</v>
      </c>
      <c r="CB113" s="55">
        <f t="shared" ref="CB113:CD113" si="555">CB114+CB115+CB116+CB117+CB118+CB119+CB120+CB121</f>
        <v>0</v>
      </c>
      <c r="CC113" s="55">
        <f t="shared" si="555"/>
        <v>0</v>
      </c>
      <c r="CD113" s="55">
        <f t="shared" si="555"/>
        <v>0</v>
      </c>
      <c r="CE113" s="55">
        <f t="shared" si="551"/>
        <v>0</v>
      </c>
      <c r="CF113" s="55">
        <f t="shared" si="551"/>
        <v>0</v>
      </c>
      <c r="CG113" s="55">
        <f t="shared" si="551"/>
        <v>0</v>
      </c>
      <c r="CH113" s="55">
        <f t="shared" si="551"/>
        <v>0</v>
      </c>
      <c r="CI113" s="55">
        <f t="shared" si="551"/>
        <v>0</v>
      </c>
      <c r="CJ113" s="55">
        <f t="shared" si="551"/>
        <v>0</v>
      </c>
      <c r="CK113" s="55">
        <f t="shared" si="551"/>
        <v>0</v>
      </c>
      <c r="CL113" s="55">
        <f t="shared" si="551"/>
        <v>0</v>
      </c>
      <c r="CM113" s="55">
        <f t="shared" si="551"/>
        <v>0</v>
      </c>
      <c r="CN113" s="55">
        <f t="shared" si="551"/>
        <v>318.39999999999998</v>
      </c>
      <c r="CO113" s="55">
        <f t="shared" si="551"/>
        <v>0</v>
      </c>
      <c r="CP113" s="55"/>
      <c r="CQ113" s="55">
        <f t="shared" ref="CQ113:DA113" si="556">CQ114+CQ115+CQ116+CQ117+CQ118+CQ119+CQ120+CQ121</f>
        <v>0</v>
      </c>
      <c r="CR113" s="55">
        <f t="shared" si="556"/>
        <v>0</v>
      </c>
      <c r="CS113" s="55">
        <f t="shared" si="556"/>
        <v>0</v>
      </c>
      <c r="CT113" s="55">
        <f t="shared" ref="CT113:CV113" si="557">CT114+CT115+CT116+CT117+CT118+CT119+CT120+CT121</f>
        <v>0</v>
      </c>
      <c r="CU113" s="55">
        <f t="shared" si="557"/>
        <v>0</v>
      </c>
      <c r="CV113" s="55">
        <f t="shared" si="557"/>
        <v>0</v>
      </c>
      <c r="CW113" s="55">
        <f t="shared" si="556"/>
        <v>4133.2</v>
      </c>
      <c r="CX113" s="55">
        <f t="shared" si="556"/>
        <v>2112.0392700000002</v>
      </c>
      <c r="CY113" s="55">
        <f t="shared" si="147"/>
        <v>51.099372641052945</v>
      </c>
      <c r="CZ113" s="55">
        <f t="shared" si="556"/>
        <v>17289</v>
      </c>
      <c r="DA113" s="55">
        <f t="shared" si="556"/>
        <v>0</v>
      </c>
      <c r="DB113" s="54">
        <f t="shared" si="542"/>
        <v>0</v>
      </c>
      <c r="DC113" s="55">
        <f t="shared" ref="DC113:DD113" si="558">DC114+DC115+DC116+DC117+DC118+DC119+DC120+DC121</f>
        <v>3518.7</v>
      </c>
      <c r="DD113" s="55">
        <f t="shared" si="558"/>
        <v>1907.05</v>
      </c>
      <c r="DE113" s="55">
        <f>DD113/DC113*100</f>
        <v>54.197572967289055</v>
      </c>
      <c r="DF113" s="55">
        <f t="shared" ref="DF113:DG113" si="559">DF114+DF115+DF116+DF117+DF118+DF119+DF120+DF121</f>
        <v>560</v>
      </c>
      <c r="DG113" s="55">
        <f t="shared" si="559"/>
        <v>15.896000000000001</v>
      </c>
      <c r="DH113" s="55">
        <f>DG113/DF113*100</f>
        <v>2.838571428571429</v>
      </c>
      <c r="DI113" s="55">
        <f t="shared" ref="DI113:DN113" si="560">DI114+DI115+DI116+DI117+DI118+DI119+DI120+DI121</f>
        <v>2000</v>
      </c>
      <c r="DJ113" s="55">
        <f t="shared" si="560"/>
        <v>0</v>
      </c>
      <c r="DK113" s="55">
        <f t="shared" si="560"/>
        <v>0</v>
      </c>
      <c r="DL113" s="55">
        <f t="shared" si="560"/>
        <v>2000</v>
      </c>
      <c r="DM113" s="55">
        <f t="shared" si="560"/>
        <v>0</v>
      </c>
      <c r="DN113" s="55">
        <f t="shared" si="560"/>
        <v>0</v>
      </c>
      <c r="DO113" s="55">
        <f t="shared" ref="DO113:DQ113" si="561">DO114+DO115+DO116+DO117+DO118+DO119+DO120+DO121</f>
        <v>0</v>
      </c>
      <c r="DP113" s="55">
        <f t="shared" si="561"/>
        <v>0</v>
      </c>
      <c r="DQ113" s="55">
        <f t="shared" si="561"/>
        <v>0</v>
      </c>
      <c r="DR113" s="55">
        <f t="shared" ref="DR113:DT113" si="562">DR114+DR115+DR116+DR117+DR118+DR119+DR120+DR121</f>
        <v>0</v>
      </c>
      <c r="DS113" s="55">
        <f t="shared" si="562"/>
        <v>0</v>
      </c>
      <c r="DT113" s="55">
        <f t="shared" si="562"/>
        <v>0</v>
      </c>
      <c r="DU113" s="55">
        <f t="shared" ref="DU113:DW113" si="563">DU114+DU115+DU116+DU117+DU118+DU119+DU120+DU121</f>
        <v>0</v>
      </c>
      <c r="DV113" s="55">
        <f t="shared" si="563"/>
        <v>0</v>
      </c>
      <c r="DW113" s="55">
        <f t="shared" si="563"/>
        <v>0</v>
      </c>
      <c r="DX113" s="55">
        <f t="shared" ref="DX113:EB113" si="564">DX114+DX115+DX116+DX117+DX118+DX119+DX120+DX121</f>
        <v>0</v>
      </c>
      <c r="DY113" s="55">
        <f t="shared" si="564"/>
        <v>0</v>
      </c>
      <c r="DZ113" s="55">
        <f t="shared" si="564"/>
        <v>0</v>
      </c>
      <c r="EA113" s="55"/>
      <c r="EB113" s="55">
        <f t="shared" si="564"/>
        <v>0</v>
      </c>
      <c r="EC113" s="55"/>
      <c r="ED113" s="55"/>
      <c r="EE113" s="55">
        <f t="shared" ref="EE113" si="565">EE114+EE115+EE116+EE117+EE118+EE119+EE120+EE121</f>
        <v>0</v>
      </c>
      <c r="EF113" s="55"/>
      <c r="EG113" s="55">
        <f t="shared" ref="EG113:EL113" si="566">EG114+EG115+EG116+EG117+EG118+EG119+EG120+EG121</f>
        <v>0</v>
      </c>
      <c r="EH113" s="55">
        <f t="shared" si="566"/>
        <v>0</v>
      </c>
      <c r="EI113" s="55">
        <f t="shared" si="566"/>
        <v>0</v>
      </c>
      <c r="EJ113" s="55">
        <f t="shared" si="566"/>
        <v>0</v>
      </c>
      <c r="EK113" s="55">
        <f t="shared" si="566"/>
        <v>0</v>
      </c>
      <c r="EL113" s="55">
        <f t="shared" si="566"/>
        <v>0</v>
      </c>
      <c r="EM113" s="55">
        <f t="shared" ref="EM113:EO113" si="567">EM114+EM115+EM116+EM117+EM118+EM119+EM120+EM121</f>
        <v>0</v>
      </c>
      <c r="EN113" s="55">
        <f t="shared" si="567"/>
        <v>0</v>
      </c>
      <c r="EO113" s="55">
        <f t="shared" si="567"/>
        <v>0</v>
      </c>
      <c r="EP113" s="55">
        <f t="shared" ref="EP113:ER113" si="568">EP114+EP115+EP116+EP117+EP118+EP119+EP120+EP121</f>
        <v>0</v>
      </c>
      <c r="EQ113" s="55">
        <f t="shared" si="568"/>
        <v>0</v>
      </c>
      <c r="ER113" s="55">
        <f t="shared" si="568"/>
        <v>0</v>
      </c>
      <c r="ES113" s="55">
        <f t="shared" ref="ES113:EU113" si="569">ES114+ES115+ES116+ES117+ES118+ES119+ES120+ES121</f>
        <v>0</v>
      </c>
      <c r="ET113" s="55">
        <f t="shared" si="569"/>
        <v>0</v>
      </c>
      <c r="EU113" s="55">
        <f t="shared" si="569"/>
        <v>0</v>
      </c>
      <c r="EV113" s="55">
        <f t="shared" ref="EV113:EX113" si="570">EV114+EV115+EV116+EV117+EV118+EV119+EV120+EV121</f>
        <v>0</v>
      </c>
      <c r="EW113" s="55">
        <f t="shared" si="570"/>
        <v>0</v>
      </c>
      <c r="EX113" s="55">
        <f t="shared" si="570"/>
        <v>0</v>
      </c>
      <c r="EY113" s="55"/>
      <c r="EZ113" s="55"/>
      <c r="FA113" s="54"/>
      <c r="FB113" s="55">
        <f t="shared" ref="FB113:FC113" si="571">FB114+FB115+FB116+FB117+FB118+FB119+FB120+FB121</f>
        <v>0</v>
      </c>
      <c r="FC113" s="55">
        <f t="shared" si="571"/>
        <v>0</v>
      </c>
      <c r="FD113" s="54"/>
      <c r="FE113" s="55">
        <f t="shared" ref="FE113:FF113" si="572">FE114+FE115+FE116+FE117+FE118+FE119+FE120+FE121</f>
        <v>0</v>
      </c>
      <c r="FF113" s="55">
        <f t="shared" si="572"/>
        <v>0</v>
      </c>
      <c r="FG113" s="54"/>
      <c r="FH113" s="55">
        <f t="shared" ref="FH113:FI113" si="573">FH114+FH115+FH116+FH117+FH118+FH119+FH120+FH121</f>
        <v>3000</v>
      </c>
      <c r="FI113" s="55">
        <f t="shared" si="573"/>
        <v>678.86876000000007</v>
      </c>
      <c r="FJ113" s="54">
        <f t="shared" ref="FJ113:FJ114" si="574">FI113/FH113*100</f>
        <v>22.628958666666669</v>
      </c>
      <c r="FK113" s="55">
        <f t="shared" ref="FK113:FL113" si="575">FK114+FK115+FK116+FK117+FK118+FK119+FK120+FK121</f>
        <v>0</v>
      </c>
      <c r="FL113" s="55">
        <f t="shared" si="575"/>
        <v>0</v>
      </c>
      <c r="FM113" s="54"/>
      <c r="FN113" s="55">
        <f t="shared" ref="FN113:FO113" si="576">FN114+FN115+FN116+FN117+FN118+FN119+FN120+FN121</f>
        <v>0</v>
      </c>
      <c r="FO113" s="55">
        <f t="shared" si="576"/>
        <v>0</v>
      </c>
      <c r="FP113" s="54"/>
      <c r="FQ113" s="55">
        <f t="shared" ref="FQ113:FR113" si="577">FQ114+FQ115+FQ116+FQ117+FQ118+FQ119+FQ120+FQ121</f>
        <v>9879.5</v>
      </c>
      <c r="FR113" s="55">
        <f t="shared" si="577"/>
        <v>4532.0195000000003</v>
      </c>
      <c r="FS113" s="54">
        <f>FR113/FQ113*100</f>
        <v>45.872964218836984</v>
      </c>
      <c r="FT113" s="55"/>
      <c r="FU113" s="55"/>
      <c r="FV113" s="54"/>
      <c r="FW113" s="55"/>
      <c r="FX113" s="55"/>
      <c r="FY113" s="54"/>
      <c r="FZ113" s="55"/>
      <c r="GA113" s="55"/>
      <c r="GB113" s="54"/>
      <c r="GC113" s="55"/>
      <c r="GD113" s="55"/>
      <c r="GE113" s="54"/>
      <c r="GF113" s="55"/>
      <c r="GG113" s="55"/>
      <c r="GH113" s="54"/>
      <c r="GI113" s="55"/>
      <c r="GJ113" s="55"/>
      <c r="GK113" s="54"/>
      <c r="GL113" s="55"/>
      <c r="GM113" s="55"/>
      <c r="GN113" s="54"/>
      <c r="GO113" s="55">
        <f t="shared" ref="GO113:GP113" si="578">GO114+GO115+GO116+GO117+GO118+GO119+GO120+GO121</f>
        <v>0</v>
      </c>
      <c r="GP113" s="55">
        <f t="shared" si="578"/>
        <v>0</v>
      </c>
      <c r="GQ113" s="54"/>
      <c r="GR113" s="55">
        <f t="shared" ref="GR113:GT113" si="579">GR114+GR115+GR116+GR117+GR118+GR119+GR120+GR121</f>
        <v>0</v>
      </c>
      <c r="GS113" s="55">
        <f t="shared" si="579"/>
        <v>0</v>
      </c>
      <c r="GT113" s="55">
        <f t="shared" si="579"/>
        <v>0</v>
      </c>
    </row>
    <row r="114" spans="1:202" s="18" customFormat="1" ht="26.25" customHeight="1" x14ac:dyDescent="0.25">
      <c r="A114" s="30" t="s">
        <v>244</v>
      </c>
      <c r="B114" s="136">
        <f t="shared" si="411"/>
        <v>51954.149900000004</v>
      </c>
      <c r="C114" s="136">
        <f t="shared" si="412"/>
        <v>18440.80962</v>
      </c>
      <c r="D114" s="48">
        <f t="shared" si="216"/>
        <v>35.494391988887109</v>
      </c>
      <c r="E114" s="52"/>
      <c r="F114" s="48"/>
      <c r="G114" s="48"/>
      <c r="H114" s="52"/>
      <c r="I114" s="52"/>
      <c r="J114" s="48"/>
      <c r="K114" s="52"/>
      <c r="L114" s="52"/>
      <c r="M114" s="48"/>
      <c r="N114" s="52"/>
      <c r="O114" s="52"/>
      <c r="P114" s="48"/>
      <c r="Q114" s="52"/>
      <c r="R114" s="52"/>
      <c r="S114" s="48"/>
      <c r="T114" s="52"/>
      <c r="U114" s="52"/>
      <c r="V114" s="48"/>
      <c r="W114" s="48"/>
      <c r="X114" s="48"/>
      <c r="Y114" s="52"/>
      <c r="Z114" s="52"/>
      <c r="AA114" s="48"/>
      <c r="AB114" s="52"/>
      <c r="AC114" s="52">
        <v>0</v>
      </c>
      <c r="AD114" s="52">
        <v>0</v>
      </c>
      <c r="AE114" s="48"/>
      <c r="AF114" s="52"/>
      <c r="AG114" s="52"/>
      <c r="AH114" s="48"/>
      <c r="AI114" s="52"/>
      <c r="AJ114" s="52"/>
      <c r="AK114" s="48"/>
      <c r="AL114" s="52"/>
      <c r="AM114" s="52"/>
      <c r="AN114" s="48"/>
      <c r="AO114" s="52">
        <v>44.349899999999998</v>
      </c>
      <c r="AP114" s="52">
        <v>44.349899999999998</v>
      </c>
      <c r="AQ114" s="48">
        <f>AP114/AO114*100</f>
        <v>100</v>
      </c>
      <c r="AR114" s="52"/>
      <c r="AS114" s="52"/>
      <c r="AT114" s="48"/>
      <c r="AU114" s="52"/>
      <c r="AV114" s="52"/>
      <c r="AW114" s="48"/>
      <c r="AX114" s="48"/>
      <c r="AY114" s="48"/>
      <c r="AZ114" s="48"/>
      <c r="BA114" s="52">
        <v>0</v>
      </c>
      <c r="BB114" s="52"/>
      <c r="BC114" s="48"/>
      <c r="BD114" s="52">
        <v>22634</v>
      </c>
      <c r="BE114" s="48">
        <v>7613.62219</v>
      </c>
      <c r="BF114" s="52">
        <f t="shared" si="138"/>
        <v>33.637987938499606</v>
      </c>
      <c r="BG114" s="52"/>
      <c r="BH114" s="52"/>
      <c r="BI114" s="52"/>
      <c r="BJ114" s="52"/>
      <c r="BK114" s="52"/>
      <c r="BL114" s="52"/>
      <c r="BM114" s="52">
        <v>3306</v>
      </c>
      <c r="BN114" s="52">
        <v>1491.4639999999999</v>
      </c>
      <c r="BO114" s="52">
        <f t="shared" si="141"/>
        <v>45.113853599516027</v>
      </c>
      <c r="BP114" s="52">
        <v>560</v>
      </c>
      <c r="BQ114" s="52">
        <v>45.5</v>
      </c>
      <c r="BR114" s="52">
        <f t="shared" si="554"/>
        <v>8.125</v>
      </c>
      <c r="BS114" s="52"/>
      <c r="BT114" s="74"/>
      <c r="BU114" s="74"/>
      <c r="BV114" s="52"/>
      <c r="BW114" s="74"/>
      <c r="BX114" s="74"/>
      <c r="BY114" s="52"/>
      <c r="BZ114" s="74"/>
      <c r="CA114" s="74"/>
      <c r="CB114" s="52"/>
      <c r="CC114" s="74"/>
      <c r="CD114" s="74"/>
      <c r="CE114" s="52"/>
      <c r="CF114" s="74"/>
      <c r="CG114" s="74"/>
      <c r="CH114" s="52"/>
      <c r="CI114" s="74"/>
      <c r="CJ114" s="74"/>
      <c r="CK114" s="52"/>
      <c r="CL114" s="74"/>
      <c r="CM114" s="74"/>
      <c r="CN114" s="52">
        <v>318.39999999999998</v>
      </c>
      <c r="CO114" s="74"/>
      <c r="CP114" s="52"/>
      <c r="CQ114" s="52"/>
      <c r="CR114" s="74"/>
      <c r="CS114" s="74"/>
      <c r="CT114" s="52"/>
      <c r="CU114" s="74"/>
      <c r="CV114" s="74"/>
      <c r="CW114" s="52">
        <v>4133.2</v>
      </c>
      <c r="CX114" s="52">
        <v>2112.0392700000002</v>
      </c>
      <c r="CY114" s="52">
        <f t="shared" si="147"/>
        <v>51.099372641052945</v>
      </c>
      <c r="CZ114" s="52"/>
      <c r="DA114" s="74"/>
      <c r="DB114" s="48"/>
      <c r="DC114" s="52">
        <v>3518.7</v>
      </c>
      <c r="DD114" s="52">
        <v>1907.05</v>
      </c>
      <c r="DE114" s="52">
        <f>DD114/DC114*100</f>
        <v>54.197572967289055</v>
      </c>
      <c r="DF114" s="52">
        <v>560</v>
      </c>
      <c r="DG114" s="52">
        <v>15.896000000000001</v>
      </c>
      <c r="DH114" s="52">
        <f>DG114/DF114*100</f>
        <v>2.838571428571429</v>
      </c>
      <c r="DI114" s="52">
        <v>2000</v>
      </c>
      <c r="DJ114" s="52"/>
      <c r="DK114" s="52">
        <f t="shared" ref="DK114" si="580">DJ114/DI114*100</f>
        <v>0</v>
      </c>
      <c r="DL114" s="52">
        <v>2000</v>
      </c>
      <c r="DM114" s="52">
        <v>0</v>
      </c>
      <c r="DN114" s="52">
        <f t="shared" ref="DN114" si="581">DM114/DL114*100</f>
        <v>0</v>
      </c>
      <c r="DO114" s="52"/>
      <c r="DP114" s="74"/>
      <c r="DQ114" s="74"/>
      <c r="DR114" s="52"/>
      <c r="DS114" s="74"/>
      <c r="DT114" s="74"/>
      <c r="DU114" s="52"/>
      <c r="DV114" s="74"/>
      <c r="DW114" s="74"/>
      <c r="DX114" s="52"/>
      <c r="DY114" s="74"/>
      <c r="DZ114" s="74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>
        <v>0</v>
      </c>
      <c r="EW114" s="52">
        <v>0</v>
      </c>
      <c r="EX114" s="48"/>
      <c r="EY114" s="52"/>
      <c r="EZ114" s="52"/>
      <c r="FA114" s="48"/>
      <c r="FB114" s="52"/>
      <c r="FC114" s="52"/>
      <c r="FD114" s="48"/>
      <c r="FE114" s="52"/>
      <c r="FF114" s="52"/>
      <c r="FG114" s="48"/>
      <c r="FH114" s="52">
        <v>3000</v>
      </c>
      <c r="FI114" s="52">
        <v>678.86876000000007</v>
      </c>
      <c r="FJ114" s="48">
        <f t="shared" si="574"/>
        <v>22.628958666666669</v>
      </c>
      <c r="FK114" s="52"/>
      <c r="FL114" s="52"/>
      <c r="FM114" s="48"/>
      <c r="FN114" s="52"/>
      <c r="FO114" s="52"/>
      <c r="FP114" s="48"/>
      <c r="FQ114" s="52">
        <v>9879.5</v>
      </c>
      <c r="FR114" s="52">
        <v>4532.0195000000003</v>
      </c>
      <c r="FS114" s="48">
        <f>FR114/FQ114*100</f>
        <v>45.872964218836984</v>
      </c>
      <c r="FT114" s="52"/>
      <c r="FU114" s="52"/>
      <c r="FV114" s="48"/>
      <c r="FW114" s="52"/>
      <c r="FX114" s="52"/>
      <c r="FY114" s="48"/>
      <c r="FZ114" s="52"/>
      <c r="GA114" s="52"/>
      <c r="GB114" s="48"/>
      <c r="GC114" s="52"/>
      <c r="GD114" s="52"/>
      <c r="GE114" s="48"/>
      <c r="GF114" s="52"/>
      <c r="GG114" s="52"/>
      <c r="GH114" s="48"/>
      <c r="GI114" s="52"/>
      <c r="GJ114" s="52"/>
      <c r="GK114" s="48"/>
      <c r="GL114" s="52"/>
      <c r="GM114" s="52"/>
      <c r="GN114" s="48"/>
      <c r="GO114" s="52"/>
      <c r="GP114" s="52"/>
      <c r="GQ114" s="48"/>
      <c r="GR114" s="52"/>
      <c r="GS114" s="74"/>
      <c r="GT114" s="74"/>
    </row>
    <row r="115" spans="1:202" s="18" customFormat="1" ht="15.75" x14ac:dyDescent="0.25">
      <c r="A115" s="26" t="s">
        <v>241</v>
      </c>
      <c r="B115" s="136">
        <f t="shared" si="411"/>
        <v>4925.1400000000003</v>
      </c>
      <c r="C115" s="136">
        <f t="shared" si="412"/>
        <v>0</v>
      </c>
      <c r="D115" s="48">
        <f t="shared" si="216"/>
        <v>0</v>
      </c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>
        <v>815.14</v>
      </c>
      <c r="AY115" s="48"/>
      <c r="AZ115" s="48"/>
      <c r="BA115" s="48"/>
      <c r="BB115" s="48"/>
      <c r="BC115" s="48"/>
      <c r="BD115" s="116"/>
      <c r="BE115" s="116"/>
      <c r="BF115" s="116"/>
      <c r="BG115" s="48"/>
      <c r="BH115" s="48"/>
      <c r="BI115" s="75"/>
      <c r="BJ115" s="48"/>
      <c r="BK115" s="48"/>
      <c r="BL115" s="75"/>
      <c r="BM115" s="48"/>
      <c r="BN115" s="48"/>
      <c r="BO115" s="75"/>
      <c r="BP115" s="48"/>
      <c r="BQ115" s="48"/>
      <c r="BR115" s="75"/>
      <c r="BS115" s="48"/>
      <c r="BT115" s="48"/>
      <c r="BU115" s="75"/>
      <c r="BV115" s="48"/>
      <c r="BW115" s="48"/>
      <c r="BX115" s="75"/>
      <c r="BY115" s="48"/>
      <c r="BZ115" s="48"/>
      <c r="CA115" s="75"/>
      <c r="CB115" s="48"/>
      <c r="CC115" s="48"/>
      <c r="CD115" s="75"/>
      <c r="CE115" s="48"/>
      <c r="CF115" s="48"/>
      <c r="CG115" s="75"/>
      <c r="CH115" s="48"/>
      <c r="CI115" s="48"/>
      <c r="CJ115" s="75"/>
      <c r="CK115" s="48"/>
      <c r="CL115" s="48"/>
      <c r="CM115" s="75"/>
      <c r="CN115" s="48"/>
      <c r="CO115" s="48"/>
      <c r="CP115" s="52"/>
      <c r="CQ115" s="52"/>
      <c r="CR115" s="48"/>
      <c r="CS115" s="75"/>
      <c r="CT115" s="52"/>
      <c r="CU115" s="48"/>
      <c r="CV115" s="75"/>
      <c r="CW115" s="52"/>
      <c r="CX115" s="48"/>
      <c r="CY115" s="75"/>
      <c r="CZ115" s="52">
        <v>4110</v>
      </c>
      <c r="DA115" s="48"/>
      <c r="DB115" s="48">
        <f t="shared" si="542"/>
        <v>0</v>
      </c>
      <c r="DC115" s="52"/>
      <c r="DD115" s="48"/>
      <c r="DE115" s="52"/>
      <c r="DF115" s="52"/>
      <c r="DG115" s="48"/>
      <c r="DH115" s="52"/>
      <c r="DI115" s="48"/>
      <c r="DJ115" s="48"/>
      <c r="DK115" s="75"/>
      <c r="DL115" s="48"/>
      <c r="DM115" s="48"/>
      <c r="DN115" s="75"/>
      <c r="DO115" s="52"/>
      <c r="DP115" s="48"/>
      <c r="DQ115" s="75"/>
      <c r="DR115" s="52"/>
      <c r="DS115" s="48"/>
      <c r="DT115" s="75"/>
      <c r="DU115" s="52"/>
      <c r="DV115" s="48"/>
      <c r="DW115" s="75"/>
      <c r="DX115" s="52"/>
      <c r="DY115" s="48"/>
      <c r="DZ115" s="75"/>
      <c r="EA115" s="48"/>
      <c r="EB115" s="48"/>
      <c r="EC115" s="75"/>
      <c r="ED115" s="48"/>
      <c r="EE115" s="48"/>
      <c r="EF115" s="75"/>
      <c r="EG115" s="48"/>
      <c r="EH115" s="48"/>
      <c r="EI115" s="75"/>
      <c r="EJ115" s="48"/>
      <c r="EK115" s="48"/>
      <c r="EL115" s="75"/>
      <c r="EM115" s="48"/>
      <c r="EN115" s="48"/>
      <c r="EO115" s="75"/>
      <c r="EP115" s="48"/>
      <c r="EQ115" s="48"/>
      <c r="ER115" s="75"/>
      <c r="ES115" s="48"/>
      <c r="ET115" s="48"/>
      <c r="EU115" s="75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52"/>
      <c r="GS115" s="48"/>
      <c r="GT115" s="75"/>
    </row>
    <row r="116" spans="1:202" s="18" customFormat="1" ht="15.75" x14ac:dyDescent="0.25">
      <c r="A116" s="26" t="s">
        <v>416</v>
      </c>
      <c r="B116" s="136">
        <f t="shared" si="411"/>
        <v>3598.06</v>
      </c>
      <c r="C116" s="136">
        <f t="shared" si="412"/>
        <v>0</v>
      </c>
      <c r="D116" s="48">
        <f t="shared" si="216"/>
        <v>0</v>
      </c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>
        <v>664.06</v>
      </c>
      <c r="AY116" s="48"/>
      <c r="AZ116" s="48"/>
      <c r="BA116" s="48"/>
      <c r="BB116" s="48"/>
      <c r="BC116" s="48"/>
      <c r="BD116" s="116"/>
      <c r="BE116" s="116"/>
      <c r="BF116" s="116"/>
      <c r="BG116" s="48"/>
      <c r="BH116" s="48"/>
      <c r="BI116" s="75"/>
      <c r="BJ116" s="48"/>
      <c r="BK116" s="48"/>
      <c r="BL116" s="75"/>
      <c r="BM116" s="48"/>
      <c r="BN116" s="48"/>
      <c r="BO116" s="75"/>
      <c r="BP116" s="48"/>
      <c r="BQ116" s="48"/>
      <c r="BR116" s="75"/>
      <c r="BS116" s="48"/>
      <c r="BT116" s="48"/>
      <c r="BU116" s="75"/>
      <c r="BV116" s="48"/>
      <c r="BW116" s="48"/>
      <c r="BX116" s="75"/>
      <c r="BY116" s="48"/>
      <c r="BZ116" s="48"/>
      <c r="CA116" s="75"/>
      <c r="CB116" s="48"/>
      <c r="CC116" s="48"/>
      <c r="CD116" s="75"/>
      <c r="CE116" s="48"/>
      <c r="CF116" s="48"/>
      <c r="CG116" s="75"/>
      <c r="CH116" s="48"/>
      <c r="CI116" s="48"/>
      <c r="CJ116" s="75"/>
      <c r="CK116" s="48"/>
      <c r="CL116" s="48"/>
      <c r="CM116" s="48"/>
      <c r="CN116" s="48"/>
      <c r="CO116" s="48"/>
      <c r="CP116" s="52"/>
      <c r="CQ116" s="52"/>
      <c r="CR116" s="48"/>
      <c r="CS116" s="75"/>
      <c r="CT116" s="52"/>
      <c r="CU116" s="48"/>
      <c r="CV116" s="75"/>
      <c r="CW116" s="52"/>
      <c r="CX116" s="48"/>
      <c r="CY116" s="75"/>
      <c r="CZ116" s="52">
        <v>2934</v>
      </c>
      <c r="DA116" s="48"/>
      <c r="DB116" s="48">
        <f t="shared" si="542"/>
        <v>0</v>
      </c>
      <c r="DC116" s="52"/>
      <c r="DD116" s="48"/>
      <c r="DE116" s="52"/>
      <c r="DF116" s="52"/>
      <c r="DG116" s="48"/>
      <c r="DH116" s="52"/>
      <c r="DI116" s="48"/>
      <c r="DJ116" s="48"/>
      <c r="DK116" s="75"/>
      <c r="DL116" s="48"/>
      <c r="DM116" s="48"/>
      <c r="DN116" s="75"/>
      <c r="DO116" s="52"/>
      <c r="DP116" s="48"/>
      <c r="DQ116" s="75"/>
      <c r="DR116" s="52"/>
      <c r="DS116" s="48"/>
      <c r="DT116" s="75"/>
      <c r="DU116" s="52"/>
      <c r="DV116" s="48"/>
      <c r="DW116" s="75"/>
      <c r="DX116" s="52"/>
      <c r="DY116" s="48"/>
      <c r="DZ116" s="75"/>
      <c r="EA116" s="48"/>
      <c r="EB116" s="48"/>
      <c r="EC116" s="75"/>
      <c r="ED116" s="48"/>
      <c r="EE116" s="48"/>
      <c r="EF116" s="75"/>
      <c r="EG116" s="48"/>
      <c r="EH116" s="48"/>
      <c r="EI116" s="75"/>
      <c r="EJ116" s="48"/>
      <c r="EK116" s="48"/>
      <c r="EL116" s="75"/>
      <c r="EM116" s="48"/>
      <c r="EN116" s="48"/>
      <c r="EO116" s="75"/>
      <c r="EP116" s="48"/>
      <c r="EQ116" s="48"/>
      <c r="ER116" s="75"/>
      <c r="ES116" s="48"/>
      <c r="ET116" s="48"/>
      <c r="EU116" s="75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52"/>
      <c r="GS116" s="48"/>
      <c r="GT116" s="75"/>
    </row>
    <row r="117" spans="1:202" s="18" customFormat="1" ht="15.75" x14ac:dyDescent="0.25">
      <c r="A117" s="26" t="s">
        <v>417</v>
      </c>
      <c r="B117" s="136">
        <f t="shared" si="411"/>
        <v>1755</v>
      </c>
      <c r="C117" s="136">
        <f t="shared" si="412"/>
        <v>0</v>
      </c>
      <c r="D117" s="48">
        <f t="shared" si="216"/>
        <v>0</v>
      </c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116"/>
      <c r="BE117" s="116"/>
      <c r="BF117" s="116"/>
      <c r="BG117" s="48"/>
      <c r="BH117" s="48"/>
      <c r="BI117" s="75"/>
      <c r="BJ117" s="48"/>
      <c r="BK117" s="48"/>
      <c r="BL117" s="75"/>
      <c r="BM117" s="48"/>
      <c r="BN117" s="48"/>
      <c r="BO117" s="75"/>
      <c r="BP117" s="48"/>
      <c r="BQ117" s="48"/>
      <c r="BR117" s="75"/>
      <c r="BS117" s="48"/>
      <c r="BT117" s="48"/>
      <c r="BU117" s="75"/>
      <c r="BV117" s="48"/>
      <c r="BW117" s="48"/>
      <c r="BX117" s="75"/>
      <c r="BY117" s="48"/>
      <c r="BZ117" s="48"/>
      <c r="CA117" s="75"/>
      <c r="CB117" s="48"/>
      <c r="CC117" s="48"/>
      <c r="CD117" s="75"/>
      <c r="CE117" s="48"/>
      <c r="CF117" s="48"/>
      <c r="CG117" s="75"/>
      <c r="CH117" s="48"/>
      <c r="CI117" s="48"/>
      <c r="CJ117" s="75"/>
      <c r="CK117" s="48"/>
      <c r="CL117" s="48"/>
      <c r="CM117" s="48"/>
      <c r="CN117" s="48"/>
      <c r="CO117" s="48"/>
      <c r="CP117" s="52"/>
      <c r="CQ117" s="52"/>
      <c r="CR117" s="48"/>
      <c r="CS117" s="75"/>
      <c r="CT117" s="52"/>
      <c r="CU117" s="48"/>
      <c r="CV117" s="75"/>
      <c r="CW117" s="52"/>
      <c r="CX117" s="48"/>
      <c r="CY117" s="75"/>
      <c r="CZ117" s="52">
        <v>1755</v>
      </c>
      <c r="DA117" s="48"/>
      <c r="DB117" s="48">
        <f t="shared" si="542"/>
        <v>0</v>
      </c>
      <c r="DC117" s="52"/>
      <c r="DD117" s="48"/>
      <c r="DE117" s="52"/>
      <c r="DF117" s="52"/>
      <c r="DG117" s="48"/>
      <c r="DH117" s="52"/>
      <c r="DI117" s="48"/>
      <c r="DJ117" s="48"/>
      <c r="DK117" s="75"/>
      <c r="DL117" s="48"/>
      <c r="DM117" s="48"/>
      <c r="DN117" s="75"/>
      <c r="DO117" s="52"/>
      <c r="DP117" s="48"/>
      <c r="DQ117" s="75"/>
      <c r="DR117" s="52"/>
      <c r="DS117" s="48"/>
      <c r="DT117" s="75"/>
      <c r="DU117" s="52"/>
      <c r="DV117" s="48"/>
      <c r="DW117" s="75"/>
      <c r="DX117" s="52"/>
      <c r="DY117" s="48"/>
      <c r="DZ117" s="75"/>
      <c r="EA117" s="48"/>
      <c r="EB117" s="48"/>
      <c r="EC117" s="75"/>
      <c r="ED117" s="48"/>
      <c r="EE117" s="48"/>
      <c r="EF117" s="75"/>
      <c r="EG117" s="48"/>
      <c r="EH117" s="48"/>
      <c r="EI117" s="75"/>
      <c r="EJ117" s="48"/>
      <c r="EK117" s="48"/>
      <c r="EL117" s="75"/>
      <c r="EM117" s="48"/>
      <c r="EN117" s="48"/>
      <c r="EO117" s="75"/>
      <c r="EP117" s="48"/>
      <c r="EQ117" s="48"/>
      <c r="ER117" s="75"/>
      <c r="ES117" s="48"/>
      <c r="ET117" s="48"/>
      <c r="EU117" s="75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52"/>
      <c r="GS117" s="48"/>
      <c r="GT117" s="75"/>
    </row>
    <row r="118" spans="1:202" s="18" customFormat="1" ht="15.75" x14ac:dyDescent="0.25">
      <c r="A118" s="26" t="s">
        <v>418</v>
      </c>
      <c r="B118" s="136">
        <f t="shared" si="411"/>
        <v>3792</v>
      </c>
      <c r="C118" s="136">
        <f t="shared" si="412"/>
        <v>0</v>
      </c>
      <c r="D118" s="48">
        <f t="shared" si="216"/>
        <v>0</v>
      </c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116"/>
      <c r="BE118" s="116"/>
      <c r="BF118" s="116"/>
      <c r="BG118" s="48"/>
      <c r="BH118" s="48"/>
      <c r="BI118" s="75"/>
      <c r="BJ118" s="48"/>
      <c r="BK118" s="48"/>
      <c r="BL118" s="75"/>
      <c r="BM118" s="48"/>
      <c r="BN118" s="48"/>
      <c r="BO118" s="75"/>
      <c r="BP118" s="48"/>
      <c r="BQ118" s="48"/>
      <c r="BR118" s="75"/>
      <c r="BS118" s="48"/>
      <c r="BT118" s="48"/>
      <c r="BU118" s="75"/>
      <c r="BV118" s="48"/>
      <c r="BW118" s="48"/>
      <c r="BX118" s="75"/>
      <c r="BY118" s="48"/>
      <c r="BZ118" s="48"/>
      <c r="CA118" s="75"/>
      <c r="CB118" s="48"/>
      <c r="CC118" s="48"/>
      <c r="CD118" s="75"/>
      <c r="CE118" s="48"/>
      <c r="CF118" s="48"/>
      <c r="CG118" s="75"/>
      <c r="CH118" s="48"/>
      <c r="CI118" s="48"/>
      <c r="CJ118" s="75"/>
      <c r="CK118" s="48"/>
      <c r="CL118" s="48"/>
      <c r="CM118" s="48"/>
      <c r="CN118" s="48"/>
      <c r="CO118" s="48"/>
      <c r="CP118" s="52"/>
      <c r="CQ118" s="52"/>
      <c r="CR118" s="48"/>
      <c r="CS118" s="75"/>
      <c r="CT118" s="52"/>
      <c r="CU118" s="48"/>
      <c r="CV118" s="75"/>
      <c r="CW118" s="52"/>
      <c r="CX118" s="48"/>
      <c r="CY118" s="75"/>
      <c r="CZ118" s="52">
        <v>3792</v>
      </c>
      <c r="DA118" s="48"/>
      <c r="DB118" s="48">
        <f t="shared" si="542"/>
        <v>0</v>
      </c>
      <c r="DC118" s="52"/>
      <c r="DD118" s="48"/>
      <c r="DE118" s="52"/>
      <c r="DF118" s="52"/>
      <c r="DG118" s="48"/>
      <c r="DH118" s="52"/>
      <c r="DI118" s="48"/>
      <c r="DJ118" s="48"/>
      <c r="DK118" s="75"/>
      <c r="DL118" s="48"/>
      <c r="DM118" s="48"/>
      <c r="DN118" s="75"/>
      <c r="DO118" s="52"/>
      <c r="DP118" s="48"/>
      <c r="DQ118" s="75"/>
      <c r="DR118" s="52"/>
      <c r="DS118" s="48"/>
      <c r="DT118" s="75"/>
      <c r="DU118" s="52"/>
      <c r="DV118" s="48"/>
      <c r="DW118" s="75"/>
      <c r="DX118" s="52"/>
      <c r="DY118" s="48"/>
      <c r="DZ118" s="75"/>
      <c r="EA118" s="48"/>
      <c r="EB118" s="48"/>
      <c r="EC118" s="75"/>
      <c r="ED118" s="48"/>
      <c r="EE118" s="48"/>
      <c r="EF118" s="75"/>
      <c r="EG118" s="48"/>
      <c r="EH118" s="48"/>
      <c r="EI118" s="75"/>
      <c r="EJ118" s="48"/>
      <c r="EK118" s="48"/>
      <c r="EL118" s="75"/>
      <c r="EM118" s="48"/>
      <c r="EN118" s="48"/>
      <c r="EO118" s="75"/>
      <c r="EP118" s="48"/>
      <c r="EQ118" s="48"/>
      <c r="ER118" s="75"/>
      <c r="ES118" s="48"/>
      <c r="ET118" s="48"/>
      <c r="EU118" s="75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52"/>
      <c r="GS118" s="48"/>
      <c r="GT118" s="75"/>
    </row>
    <row r="119" spans="1:202" s="18" customFormat="1" ht="15.75" x14ac:dyDescent="0.25">
      <c r="A119" s="26" t="s">
        <v>243</v>
      </c>
      <c r="B119" s="136">
        <f t="shared" si="411"/>
        <v>10000</v>
      </c>
      <c r="C119" s="136">
        <f t="shared" si="412"/>
        <v>277.68559999999997</v>
      </c>
      <c r="D119" s="48">
        <f t="shared" si="216"/>
        <v>2.7768559999999995</v>
      </c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>
        <v>10000</v>
      </c>
      <c r="BB119" s="48">
        <v>277.68559999999997</v>
      </c>
      <c r="BC119" s="48">
        <f>BB119/BA119*100</f>
        <v>2.7768559999999995</v>
      </c>
      <c r="BD119" s="116"/>
      <c r="BE119" s="116"/>
      <c r="BF119" s="116"/>
      <c r="BG119" s="48"/>
      <c r="BH119" s="48"/>
      <c r="BI119" s="75"/>
      <c r="BJ119" s="48"/>
      <c r="BK119" s="48"/>
      <c r="BL119" s="75"/>
      <c r="BM119" s="48"/>
      <c r="BN119" s="48"/>
      <c r="BO119" s="75"/>
      <c r="BP119" s="48"/>
      <c r="BQ119" s="48"/>
      <c r="BR119" s="75"/>
      <c r="BS119" s="48"/>
      <c r="BT119" s="48"/>
      <c r="BU119" s="75"/>
      <c r="BV119" s="48"/>
      <c r="BW119" s="48"/>
      <c r="BX119" s="75"/>
      <c r="BY119" s="48"/>
      <c r="BZ119" s="48"/>
      <c r="CA119" s="75"/>
      <c r="CB119" s="48"/>
      <c r="CC119" s="48"/>
      <c r="CD119" s="75"/>
      <c r="CE119" s="48"/>
      <c r="CF119" s="48"/>
      <c r="CG119" s="75"/>
      <c r="CH119" s="48"/>
      <c r="CI119" s="48"/>
      <c r="CJ119" s="75"/>
      <c r="CK119" s="48"/>
      <c r="CL119" s="48"/>
      <c r="CM119" s="48"/>
      <c r="CN119" s="48"/>
      <c r="CO119" s="48"/>
      <c r="CP119" s="52"/>
      <c r="CQ119" s="52"/>
      <c r="CR119" s="48"/>
      <c r="CS119" s="75"/>
      <c r="CT119" s="52"/>
      <c r="CU119" s="48"/>
      <c r="CV119" s="75"/>
      <c r="CW119" s="52"/>
      <c r="CX119" s="48"/>
      <c r="CY119" s="75"/>
      <c r="CZ119" s="52"/>
      <c r="DA119" s="48"/>
      <c r="DB119" s="48"/>
      <c r="DC119" s="52"/>
      <c r="DD119" s="48"/>
      <c r="DE119" s="52"/>
      <c r="DF119" s="52"/>
      <c r="DG119" s="48"/>
      <c r="DH119" s="52"/>
      <c r="DI119" s="48"/>
      <c r="DJ119" s="48"/>
      <c r="DK119" s="75"/>
      <c r="DL119" s="48"/>
      <c r="DM119" s="48"/>
      <c r="DN119" s="75"/>
      <c r="DO119" s="52"/>
      <c r="DP119" s="48"/>
      <c r="DQ119" s="75"/>
      <c r="DR119" s="52"/>
      <c r="DS119" s="48"/>
      <c r="DT119" s="75"/>
      <c r="DU119" s="52"/>
      <c r="DV119" s="48"/>
      <c r="DW119" s="75"/>
      <c r="DX119" s="52"/>
      <c r="DY119" s="48"/>
      <c r="DZ119" s="75"/>
      <c r="EA119" s="48"/>
      <c r="EB119" s="48"/>
      <c r="EC119" s="75"/>
      <c r="ED119" s="48"/>
      <c r="EE119" s="48"/>
      <c r="EF119" s="75"/>
      <c r="EG119" s="48"/>
      <c r="EH119" s="48"/>
      <c r="EI119" s="75"/>
      <c r="EJ119" s="48"/>
      <c r="EK119" s="48"/>
      <c r="EL119" s="75"/>
      <c r="EM119" s="48"/>
      <c r="EN119" s="48"/>
      <c r="EO119" s="75"/>
      <c r="EP119" s="48"/>
      <c r="EQ119" s="48"/>
      <c r="ER119" s="75"/>
      <c r="ES119" s="48"/>
      <c r="ET119" s="48"/>
      <c r="EU119" s="75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52"/>
      <c r="GS119" s="48"/>
      <c r="GT119" s="75"/>
    </row>
    <row r="120" spans="1:202" s="18" customFormat="1" ht="15.75" x14ac:dyDescent="0.25">
      <c r="A120" s="26" t="s">
        <v>302</v>
      </c>
      <c r="B120" s="136">
        <f t="shared" si="411"/>
        <v>1809</v>
      </c>
      <c r="C120" s="136">
        <f t="shared" si="412"/>
        <v>0</v>
      </c>
      <c r="D120" s="48">
        <f t="shared" si="216"/>
        <v>0</v>
      </c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116"/>
      <c r="BE120" s="116"/>
      <c r="BF120" s="116"/>
      <c r="BG120" s="48"/>
      <c r="BH120" s="48"/>
      <c r="BI120" s="75"/>
      <c r="BJ120" s="48"/>
      <c r="BK120" s="48"/>
      <c r="BL120" s="75"/>
      <c r="BM120" s="48"/>
      <c r="BN120" s="48"/>
      <c r="BO120" s="75"/>
      <c r="BP120" s="48"/>
      <c r="BQ120" s="48"/>
      <c r="BR120" s="75"/>
      <c r="BS120" s="48"/>
      <c r="BT120" s="48"/>
      <c r="BU120" s="75"/>
      <c r="BV120" s="48"/>
      <c r="BW120" s="48"/>
      <c r="BX120" s="75"/>
      <c r="BY120" s="48"/>
      <c r="BZ120" s="48"/>
      <c r="CA120" s="75"/>
      <c r="CB120" s="48"/>
      <c r="CC120" s="48"/>
      <c r="CD120" s="75"/>
      <c r="CE120" s="48"/>
      <c r="CF120" s="48"/>
      <c r="CG120" s="75"/>
      <c r="CH120" s="48"/>
      <c r="CI120" s="48"/>
      <c r="CJ120" s="75"/>
      <c r="CK120" s="48"/>
      <c r="CL120" s="48"/>
      <c r="CM120" s="75"/>
      <c r="CN120" s="48"/>
      <c r="CO120" s="48"/>
      <c r="CP120" s="52"/>
      <c r="CQ120" s="52"/>
      <c r="CR120" s="48"/>
      <c r="CS120" s="75"/>
      <c r="CT120" s="52"/>
      <c r="CU120" s="48"/>
      <c r="CV120" s="75"/>
      <c r="CW120" s="52"/>
      <c r="CX120" s="48"/>
      <c r="CY120" s="75"/>
      <c r="CZ120" s="52">
        <v>1809</v>
      </c>
      <c r="DA120" s="48"/>
      <c r="DB120" s="48">
        <f t="shared" si="542"/>
        <v>0</v>
      </c>
      <c r="DC120" s="52"/>
      <c r="DD120" s="48"/>
      <c r="DE120" s="52"/>
      <c r="DF120" s="52"/>
      <c r="DG120" s="48"/>
      <c r="DH120" s="52"/>
      <c r="DI120" s="48"/>
      <c r="DJ120" s="48"/>
      <c r="DK120" s="75"/>
      <c r="DL120" s="48"/>
      <c r="DM120" s="48"/>
      <c r="DN120" s="75"/>
      <c r="DO120" s="52"/>
      <c r="DP120" s="48"/>
      <c r="DQ120" s="75"/>
      <c r="DR120" s="52"/>
      <c r="DS120" s="48"/>
      <c r="DT120" s="75"/>
      <c r="DU120" s="52"/>
      <c r="DV120" s="48"/>
      <c r="DW120" s="75"/>
      <c r="DX120" s="52"/>
      <c r="DY120" s="48"/>
      <c r="DZ120" s="75"/>
      <c r="EA120" s="48"/>
      <c r="EB120" s="48"/>
      <c r="EC120" s="75"/>
      <c r="ED120" s="48"/>
      <c r="EE120" s="48"/>
      <c r="EF120" s="75"/>
      <c r="EG120" s="48"/>
      <c r="EH120" s="48"/>
      <c r="EI120" s="75"/>
      <c r="EJ120" s="48"/>
      <c r="EK120" s="48"/>
      <c r="EL120" s="75"/>
      <c r="EM120" s="48"/>
      <c r="EN120" s="48"/>
      <c r="EO120" s="75"/>
      <c r="EP120" s="48"/>
      <c r="EQ120" s="48"/>
      <c r="ER120" s="75"/>
      <c r="ES120" s="48"/>
      <c r="ET120" s="48"/>
      <c r="EU120" s="75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52"/>
      <c r="GS120" s="48"/>
      <c r="GT120" s="75"/>
    </row>
    <row r="121" spans="1:202" s="18" customFormat="1" ht="15.75" x14ac:dyDescent="0.25">
      <c r="A121" s="26" t="s">
        <v>419</v>
      </c>
      <c r="B121" s="136">
        <f t="shared" si="411"/>
        <v>3318.10005</v>
      </c>
      <c r="C121" s="136">
        <f t="shared" si="412"/>
        <v>0</v>
      </c>
      <c r="D121" s="48">
        <f t="shared" si="216"/>
        <v>0</v>
      </c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>
        <v>429.10005000000001</v>
      </c>
      <c r="AY121" s="48"/>
      <c r="AZ121" s="48"/>
      <c r="BA121" s="48"/>
      <c r="BB121" s="48"/>
      <c r="BC121" s="48"/>
      <c r="BD121" s="116"/>
      <c r="BE121" s="116"/>
      <c r="BF121" s="116"/>
      <c r="BG121" s="48"/>
      <c r="BH121" s="48"/>
      <c r="BI121" s="75"/>
      <c r="BJ121" s="48"/>
      <c r="BK121" s="48"/>
      <c r="BL121" s="75"/>
      <c r="BM121" s="48"/>
      <c r="BN121" s="48"/>
      <c r="BO121" s="75"/>
      <c r="BP121" s="48"/>
      <c r="BQ121" s="48"/>
      <c r="BR121" s="75"/>
      <c r="BS121" s="48"/>
      <c r="BT121" s="48"/>
      <c r="BU121" s="75"/>
      <c r="BV121" s="48"/>
      <c r="BW121" s="48"/>
      <c r="BX121" s="75"/>
      <c r="BY121" s="48"/>
      <c r="BZ121" s="48"/>
      <c r="CA121" s="75"/>
      <c r="CB121" s="48"/>
      <c r="CC121" s="48"/>
      <c r="CD121" s="75"/>
      <c r="CE121" s="48"/>
      <c r="CF121" s="48"/>
      <c r="CG121" s="75"/>
      <c r="CH121" s="48"/>
      <c r="CI121" s="48"/>
      <c r="CJ121" s="75"/>
      <c r="CK121" s="48"/>
      <c r="CL121" s="48"/>
      <c r="CM121" s="75"/>
      <c r="CN121" s="48"/>
      <c r="CO121" s="48"/>
      <c r="CP121" s="52"/>
      <c r="CQ121" s="52"/>
      <c r="CR121" s="48"/>
      <c r="CS121" s="75"/>
      <c r="CT121" s="52"/>
      <c r="CU121" s="48"/>
      <c r="CV121" s="75"/>
      <c r="CW121" s="52"/>
      <c r="CX121" s="48"/>
      <c r="CY121" s="75"/>
      <c r="CZ121" s="52">
        <v>2889</v>
      </c>
      <c r="DA121" s="48"/>
      <c r="DB121" s="48">
        <f t="shared" si="542"/>
        <v>0</v>
      </c>
      <c r="DC121" s="52"/>
      <c r="DD121" s="48"/>
      <c r="DE121" s="52"/>
      <c r="DF121" s="52"/>
      <c r="DG121" s="48"/>
      <c r="DH121" s="52"/>
      <c r="DI121" s="48"/>
      <c r="DJ121" s="48"/>
      <c r="DK121" s="75"/>
      <c r="DL121" s="48"/>
      <c r="DM121" s="48"/>
      <c r="DN121" s="75"/>
      <c r="DO121" s="52"/>
      <c r="DP121" s="48"/>
      <c r="DQ121" s="75"/>
      <c r="DR121" s="52"/>
      <c r="DS121" s="48"/>
      <c r="DT121" s="75"/>
      <c r="DU121" s="52"/>
      <c r="DV121" s="48"/>
      <c r="DW121" s="75"/>
      <c r="DX121" s="52"/>
      <c r="DY121" s="48"/>
      <c r="DZ121" s="75"/>
      <c r="EA121" s="48"/>
      <c r="EB121" s="48"/>
      <c r="EC121" s="75"/>
      <c r="ED121" s="48"/>
      <c r="EE121" s="48"/>
      <c r="EF121" s="75"/>
      <c r="EG121" s="48"/>
      <c r="EH121" s="48"/>
      <c r="EI121" s="75"/>
      <c r="EJ121" s="48"/>
      <c r="EK121" s="48"/>
      <c r="EL121" s="75"/>
      <c r="EM121" s="48"/>
      <c r="EN121" s="48"/>
      <c r="EO121" s="75"/>
      <c r="EP121" s="48"/>
      <c r="EQ121" s="48"/>
      <c r="ER121" s="75"/>
      <c r="ES121" s="48"/>
      <c r="ET121" s="48"/>
      <c r="EU121" s="75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52"/>
      <c r="GS121" s="48"/>
      <c r="GT121" s="75"/>
    </row>
    <row r="122" spans="1:202" s="19" customFormat="1" ht="31.5" x14ac:dyDescent="0.25">
      <c r="A122" s="25" t="s">
        <v>248</v>
      </c>
      <c r="B122" s="135">
        <f t="shared" si="411"/>
        <v>236740.42203000002</v>
      </c>
      <c r="C122" s="135">
        <f t="shared" si="412"/>
        <v>87707.668480000008</v>
      </c>
      <c r="D122" s="54">
        <f t="shared" ref="D122" si="582">C122/B122*100</f>
        <v>37.04803249395475</v>
      </c>
      <c r="E122" s="55">
        <f t="shared" ref="E122:AH122" si="583">E123+E124+E125+E126+E127+E128+E130+E131+E132+E133+E134</f>
        <v>1609.1</v>
      </c>
      <c r="F122" s="55">
        <f t="shared" si="583"/>
        <v>253.60114999999999</v>
      </c>
      <c r="G122" s="54">
        <f>F122/E122*100</f>
        <v>15.7604344043254</v>
      </c>
      <c r="H122" s="55">
        <f t="shared" si="583"/>
        <v>0</v>
      </c>
      <c r="I122" s="55">
        <f t="shared" si="583"/>
        <v>0</v>
      </c>
      <c r="J122" s="55">
        <f t="shared" si="583"/>
        <v>0</v>
      </c>
      <c r="K122" s="55">
        <f t="shared" si="583"/>
        <v>0</v>
      </c>
      <c r="L122" s="55">
        <f t="shared" si="583"/>
        <v>0</v>
      </c>
      <c r="M122" s="55">
        <f t="shared" si="583"/>
        <v>0</v>
      </c>
      <c r="N122" s="55">
        <f t="shared" si="583"/>
        <v>0</v>
      </c>
      <c r="O122" s="55">
        <f t="shared" si="583"/>
        <v>0</v>
      </c>
      <c r="P122" s="55">
        <f t="shared" si="583"/>
        <v>0</v>
      </c>
      <c r="Q122" s="55">
        <f t="shared" si="583"/>
        <v>0</v>
      </c>
      <c r="R122" s="55">
        <f t="shared" si="583"/>
        <v>0</v>
      </c>
      <c r="S122" s="55">
        <f t="shared" si="583"/>
        <v>0</v>
      </c>
      <c r="T122" s="55">
        <f t="shared" ref="T122:V122" si="584">T123+T124+T125+T126+T127+T128+T130+T131+T132+T133+T134</f>
        <v>0</v>
      </c>
      <c r="U122" s="55">
        <f t="shared" si="584"/>
        <v>0</v>
      </c>
      <c r="V122" s="55">
        <f t="shared" si="584"/>
        <v>0</v>
      </c>
      <c r="W122" s="55">
        <f t="shared" si="583"/>
        <v>0</v>
      </c>
      <c r="X122" s="55">
        <f t="shared" si="583"/>
        <v>0</v>
      </c>
      <c r="Y122" s="55">
        <f t="shared" si="583"/>
        <v>0</v>
      </c>
      <c r="Z122" s="55">
        <f t="shared" si="583"/>
        <v>0</v>
      </c>
      <c r="AA122" s="55">
        <f t="shared" si="583"/>
        <v>0</v>
      </c>
      <c r="AB122" s="55">
        <f t="shared" si="583"/>
        <v>0</v>
      </c>
      <c r="AC122" s="55">
        <f t="shared" si="583"/>
        <v>0</v>
      </c>
      <c r="AD122" s="55">
        <f t="shared" si="583"/>
        <v>0</v>
      </c>
      <c r="AE122" s="55">
        <f t="shared" si="583"/>
        <v>0</v>
      </c>
      <c r="AF122" s="55">
        <f t="shared" si="583"/>
        <v>0</v>
      </c>
      <c r="AG122" s="55">
        <f t="shared" si="583"/>
        <v>0</v>
      </c>
      <c r="AH122" s="55">
        <f t="shared" si="583"/>
        <v>0</v>
      </c>
      <c r="AI122" s="55"/>
      <c r="AJ122" s="55"/>
      <c r="AK122" s="54"/>
      <c r="AL122" s="55">
        <f t="shared" ref="AL122:AP122" si="585">AL123+AL124+AL125+AL126+AL127+AL128+AL130+AL131+AL132+AL133+AL134</f>
        <v>51.020410000000005</v>
      </c>
      <c r="AM122" s="55">
        <f t="shared" si="585"/>
        <v>51.020410000000005</v>
      </c>
      <c r="AN122" s="54">
        <f>AM122/AL122*100</f>
        <v>100</v>
      </c>
      <c r="AO122" s="55">
        <f t="shared" si="585"/>
        <v>73.577309999999997</v>
      </c>
      <c r="AP122" s="55">
        <f t="shared" si="585"/>
        <v>73.577309999999997</v>
      </c>
      <c r="AQ122" s="54">
        <f>AP122/AO122*100</f>
        <v>100</v>
      </c>
      <c r="AR122" s="55"/>
      <c r="AS122" s="55"/>
      <c r="AT122" s="54"/>
      <c r="AU122" s="55">
        <f t="shared" ref="AU122:BB122" si="586">AU123+AU124+AU125+AU126+AU127+AU128+AU130+AU131+AU132+AU133+AU134</f>
        <v>0</v>
      </c>
      <c r="AV122" s="55">
        <f t="shared" si="586"/>
        <v>0</v>
      </c>
      <c r="AW122" s="55">
        <f t="shared" si="586"/>
        <v>0</v>
      </c>
      <c r="AX122" s="55">
        <f t="shared" si="586"/>
        <v>2343.0755899999999</v>
      </c>
      <c r="AY122" s="55">
        <f t="shared" si="586"/>
        <v>501.66836999999998</v>
      </c>
      <c r="AZ122" s="54">
        <f t="shared" ref="AZ122:AZ124" si="587">AY122/AX122*100</f>
        <v>21.410678005484236</v>
      </c>
      <c r="BA122" s="55">
        <f t="shared" si="586"/>
        <v>10000</v>
      </c>
      <c r="BB122" s="55">
        <f t="shared" si="586"/>
        <v>2338.28206</v>
      </c>
      <c r="BC122" s="54">
        <f t="shared" ref="BC122:BC135" si="588">BB122/BA122*100</f>
        <v>23.382820600000002</v>
      </c>
      <c r="BD122" s="55">
        <f t="shared" ref="BD122:BN122" si="589">BD123+BD124+BD125+BD126+BD127+BD128+BD130+BD131+BD132+BD133+BD134</f>
        <v>27910.2</v>
      </c>
      <c r="BE122" s="55">
        <f t="shared" si="589"/>
        <v>10427.05616</v>
      </c>
      <c r="BF122" s="55">
        <f t="shared" si="589"/>
        <v>37.359302907180883</v>
      </c>
      <c r="BG122" s="55">
        <f t="shared" si="589"/>
        <v>6257.1910099999996</v>
      </c>
      <c r="BH122" s="55">
        <f t="shared" si="589"/>
        <v>1877.1573000000001</v>
      </c>
      <c r="BI122" s="55">
        <f>BH122/BG122*100</f>
        <v>29.999999952055166</v>
      </c>
      <c r="BJ122" s="55">
        <f t="shared" si="589"/>
        <v>0</v>
      </c>
      <c r="BK122" s="55">
        <f t="shared" si="589"/>
        <v>0</v>
      </c>
      <c r="BL122" s="55">
        <f t="shared" si="589"/>
        <v>0</v>
      </c>
      <c r="BM122" s="55">
        <f t="shared" si="589"/>
        <v>5051.7</v>
      </c>
      <c r="BN122" s="55">
        <f t="shared" si="589"/>
        <v>2625.2361099999998</v>
      </c>
      <c r="BO122" s="55">
        <f t="shared" si="141"/>
        <v>51.967379496011247</v>
      </c>
      <c r="BP122" s="55">
        <f t="shared" ref="BP122:CO122" si="590">BP123+BP124+BP125+BP126+BP127+BP128+BP130+BP131+BP132+BP133+BP134</f>
        <v>840</v>
      </c>
      <c r="BQ122" s="55">
        <f t="shared" si="590"/>
        <v>0</v>
      </c>
      <c r="BR122" s="55">
        <f t="shared" si="590"/>
        <v>0</v>
      </c>
      <c r="BS122" s="55">
        <f t="shared" si="590"/>
        <v>124674.66071</v>
      </c>
      <c r="BT122" s="55">
        <f t="shared" si="590"/>
        <v>61392.652130000002</v>
      </c>
      <c r="BU122" s="127">
        <f t="shared" ref="BU122" si="591">BT122/BS122*100</f>
        <v>49.24228530511315</v>
      </c>
      <c r="BV122" s="55">
        <f t="shared" si="590"/>
        <v>0</v>
      </c>
      <c r="BW122" s="55">
        <f t="shared" si="590"/>
        <v>0</v>
      </c>
      <c r="BX122" s="55">
        <f t="shared" si="590"/>
        <v>0</v>
      </c>
      <c r="BY122" s="55">
        <f t="shared" si="590"/>
        <v>0</v>
      </c>
      <c r="BZ122" s="55">
        <f t="shared" si="590"/>
        <v>0</v>
      </c>
      <c r="CA122" s="55">
        <f t="shared" si="590"/>
        <v>0</v>
      </c>
      <c r="CB122" s="55">
        <f t="shared" si="590"/>
        <v>0</v>
      </c>
      <c r="CC122" s="55">
        <f t="shared" si="590"/>
        <v>0</v>
      </c>
      <c r="CD122" s="55">
        <f t="shared" si="590"/>
        <v>0</v>
      </c>
      <c r="CE122" s="55">
        <f t="shared" si="590"/>
        <v>0</v>
      </c>
      <c r="CF122" s="55">
        <f t="shared" si="590"/>
        <v>0</v>
      </c>
      <c r="CG122" s="55">
        <f t="shared" si="590"/>
        <v>0</v>
      </c>
      <c r="CH122" s="55">
        <f t="shared" si="590"/>
        <v>0</v>
      </c>
      <c r="CI122" s="55">
        <f t="shared" si="590"/>
        <v>0</v>
      </c>
      <c r="CJ122" s="55">
        <f t="shared" si="590"/>
        <v>0</v>
      </c>
      <c r="CK122" s="55">
        <f>SUM(CK123:CK134)</f>
        <v>933.59699999999998</v>
      </c>
      <c r="CL122" s="55">
        <f>SUM(CL123:CL134)</f>
        <v>287.74511000000001</v>
      </c>
      <c r="CM122" s="127">
        <f t="shared" ref="CM122:CM129" si="592">CL122/CK122*100</f>
        <v>30.821126246121189</v>
      </c>
      <c r="CN122" s="55">
        <f t="shared" si="590"/>
        <v>104.4</v>
      </c>
      <c r="CO122" s="55">
        <f t="shared" si="590"/>
        <v>0</v>
      </c>
      <c r="CP122" s="55">
        <f>CO122/CN122*100</f>
        <v>0</v>
      </c>
      <c r="CQ122" s="55">
        <f t="shared" ref="CQ122:CX122" si="593">CQ123+CQ124+CQ125+CQ126+CQ127+CQ128+CQ130+CQ131+CQ132+CQ133+CQ134</f>
        <v>0</v>
      </c>
      <c r="CR122" s="55">
        <f t="shared" si="593"/>
        <v>0</v>
      </c>
      <c r="CS122" s="55">
        <f t="shared" si="593"/>
        <v>0</v>
      </c>
      <c r="CT122" s="55">
        <f t="shared" si="593"/>
        <v>0</v>
      </c>
      <c r="CU122" s="55">
        <f t="shared" si="593"/>
        <v>0</v>
      </c>
      <c r="CV122" s="55">
        <f t="shared" si="593"/>
        <v>0</v>
      </c>
      <c r="CW122" s="55">
        <f t="shared" si="593"/>
        <v>6733</v>
      </c>
      <c r="CX122" s="55">
        <f t="shared" si="593"/>
        <v>3366.4989999999998</v>
      </c>
      <c r="CY122" s="55">
        <f t="shared" si="147"/>
        <v>49.99998514777959</v>
      </c>
      <c r="CZ122" s="55">
        <f>SUM(CZ123:CZ134)</f>
        <v>34821</v>
      </c>
      <c r="DA122" s="55">
        <f>SUM(DA123:DA134)</f>
        <v>0</v>
      </c>
      <c r="DB122" s="54">
        <f t="shared" si="542"/>
        <v>0</v>
      </c>
      <c r="DC122" s="55">
        <f>DC123+DC124+DC125+DC126+DC127+DC128+DC130+DC131+DC132+DC133+DC134</f>
        <v>4691.6000000000004</v>
      </c>
      <c r="DD122" s="55">
        <f>DD123+DD124+DD125+DD126+DD127+DD128+DD130+DD131+DD132+DD133+DD134</f>
        <v>1702.02972</v>
      </c>
      <c r="DE122" s="55">
        <f t="shared" ref="DE122:DE123" si="594">DD122/DC122*100</f>
        <v>36.278235996248611</v>
      </c>
      <c r="DF122" s="55">
        <f t="shared" ref="DF122:EB122" si="595">DF123+DF124+DF125+DF126+DF127+DF128+DF130+DF131+DF132+DF133+DF134</f>
        <v>880.1</v>
      </c>
      <c r="DG122" s="55">
        <f t="shared" si="595"/>
        <v>0</v>
      </c>
      <c r="DH122" s="55">
        <f t="shared" ref="DH122:DH123" si="596">DG122/DF122*100</f>
        <v>0</v>
      </c>
      <c r="DI122" s="55">
        <f t="shared" si="595"/>
        <v>2000</v>
      </c>
      <c r="DJ122" s="55">
        <f t="shared" si="595"/>
        <v>682.96365000000003</v>
      </c>
      <c r="DK122" s="55">
        <f t="shared" si="595"/>
        <v>34.148182500000004</v>
      </c>
      <c r="DL122" s="55">
        <f t="shared" si="595"/>
        <v>3000</v>
      </c>
      <c r="DM122" s="55">
        <f t="shared" si="595"/>
        <v>0</v>
      </c>
      <c r="DN122" s="55">
        <f t="shared" si="595"/>
        <v>0</v>
      </c>
      <c r="DO122" s="55">
        <f t="shared" si="595"/>
        <v>0</v>
      </c>
      <c r="DP122" s="55">
        <f t="shared" si="595"/>
        <v>0</v>
      </c>
      <c r="DQ122" s="55">
        <f t="shared" si="595"/>
        <v>0</v>
      </c>
      <c r="DR122" s="55">
        <f t="shared" si="595"/>
        <v>0</v>
      </c>
      <c r="DS122" s="55">
        <f t="shared" si="595"/>
        <v>0</v>
      </c>
      <c r="DT122" s="55">
        <f t="shared" si="595"/>
        <v>0</v>
      </c>
      <c r="DU122" s="55">
        <f t="shared" si="595"/>
        <v>0</v>
      </c>
      <c r="DV122" s="55">
        <f t="shared" si="595"/>
        <v>0</v>
      </c>
      <c r="DW122" s="55">
        <f t="shared" si="595"/>
        <v>0</v>
      </c>
      <c r="DX122" s="55">
        <f t="shared" si="595"/>
        <v>0</v>
      </c>
      <c r="DY122" s="55">
        <f t="shared" si="595"/>
        <v>0</v>
      </c>
      <c r="DZ122" s="55">
        <f t="shared" si="595"/>
        <v>0</v>
      </c>
      <c r="EA122" s="55">
        <f t="shared" si="595"/>
        <v>0</v>
      </c>
      <c r="EB122" s="55">
        <f t="shared" si="595"/>
        <v>0</v>
      </c>
      <c r="EC122" s="55"/>
      <c r="ED122" s="55"/>
      <c r="EE122" s="55">
        <f>EE123+EE124+EE125+EE126+EE127+EE128+EE130+EE131+EE132+EE133+EE134</f>
        <v>0</v>
      </c>
      <c r="EF122" s="55"/>
      <c r="EG122" s="55">
        <f>EG123+EG124+EG125+EG126+EG127+EG128+EG130+EG131+EG132+EG133+EG134</f>
        <v>0</v>
      </c>
      <c r="EH122" s="55">
        <f>EH123+EH124+EH125+EH126+EH127+EH128+EH130+EH131+EH132+EH133+EH134</f>
        <v>0</v>
      </c>
      <c r="EI122" s="55">
        <f>EI123+EI124+EI125+EI126+EI127+EI128+EI130+EI131+EI132+EI133+EI134</f>
        <v>0</v>
      </c>
      <c r="EJ122" s="55">
        <f>EJ123+EJ124+EJ125+EJ126+EJ127+EJ128+EJ130+EJ131+EJ132+EJ133+EJ134</f>
        <v>0</v>
      </c>
      <c r="EK122" s="55">
        <f>EK123+EK124+EK125+EK126+EK127+EK128+EK130+EK131+EK132+EK133+EK134</f>
        <v>0</v>
      </c>
      <c r="EL122" s="55"/>
      <c r="EM122" s="55">
        <f t="shared" ref="EM122:EX122" si="597">EM123+EM124+EM125+EM126+EM127+EM128+EM130+EM131+EM132+EM133+EM134</f>
        <v>0</v>
      </c>
      <c r="EN122" s="55">
        <f t="shared" si="597"/>
        <v>0</v>
      </c>
      <c r="EO122" s="55"/>
      <c r="EP122" s="55">
        <f t="shared" si="597"/>
        <v>0</v>
      </c>
      <c r="EQ122" s="55">
        <f t="shared" si="597"/>
        <v>0</v>
      </c>
      <c r="ER122" s="55">
        <f t="shared" si="597"/>
        <v>0</v>
      </c>
      <c r="ES122" s="55">
        <f t="shared" ref="ES122:EU122" si="598">ES123+ES124+ES125+ES126+ES127+ES128+ES130+ES131+ES132+ES133+ES134</f>
        <v>0</v>
      </c>
      <c r="ET122" s="55">
        <f t="shared" si="598"/>
        <v>0</v>
      </c>
      <c r="EU122" s="55">
        <f t="shared" si="598"/>
        <v>0</v>
      </c>
      <c r="EV122" s="55">
        <f t="shared" si="597"/>
        <v>0</v>
      </c>
      <c r="EW122" s="55">
        <f t="shared" si="597"/>
        <v>0</v>
      </c>
      <c r="EX122" s="55">
        <f t="shared" si="597"/>
        <v>0</v>
      </c>
      <c r="EY122" s="55"/>
      <c r="EZ122" s="55"/>
      <c r="FA122" s="54"/>
      <c r="FB122" s="55">
        <f t="shared" ref="FB122:FC122" si="599">FB123+FB124+FB125+FB126+FB127+FB128+FB130+FB131+FB132+FB133+FB134</f>
        <v>0</v>
      </c>
      <c r="FC122" s="55">
        <f t="shared" si="599"/>
        <v>0</v>
      </c>
      <c r="FD122" s="54"/>
      <c r="FE122" s="55">
        <f t="shared" ref="FE122:FF122" si="600">FE123+FE124+FE125+FE126+FE127+FE128+FE130+FE131+FE132+FE133+FE134</f>
        <v>0</v>
      </c>
      <c r="FF122" s="55">
        <f t="shared" si="600"/>
        <v>0</v>
      </c>
      <c r="FG122" s="54"/>
      <c r="FH122" s="55">
        <f t="shared" ref="FH122:FI122" si="601">FH123+FH124+FH125+FH126+FH127+FH128+FH130+FH131+FH132+FH133+FH134</f>
        <v>1500</v>
      </c>
      <c r="FI122" s="55">
        <f t="shared" si="601"/>
        <v>1500</v>
      </c>
      <c r="FJ122" s="54">
        <f t="shared" ref="FJ122:FJ123" si="602">FI122/FH122*100</f>
        <v>100</v>
      </c>
      <c r="FK122" s="55">
        <f t="shared" ref="FK122:FL122" si="603">FK123+FK124+FK125+FK126+FK127+FK128+FK130+FK131+FK132+FK133+FK134</f>
        <v>3266.2</v>
      </c>
      <c r="FL122" s="55">
        <f t="shared" si="603"/>
        <v>628.17999999999995</v>
      </c>
      <c r="FM122" s="54">
        <f t="shared" ref="FM122:FM123" si="604">FL122/FK122*100</f>
        <v>19.232747535362194</v>
      </c>
      <c r="FN122" s="55">
        <f t="shared" ref="FN122:FO122" si="605">FN123+FN124+FN125+FN126+FN127+FN128+FN130+FN131+FN132+FN133+FN134</f>
        <v>0</v>
      </c>
      <c r="FO122" s="55">
        <f t="shared" si="605"/>
        <v>0</v>
      </c>
      <c r="FP122" s="54"/>
      <c r="FQ122" s="55">
        <f t="shared" ref="FQ122:FR122" si="606">FQ123+FQ124+FQ125+FQ126+FQ127+FQ128+FQ130+FQ131+FQ132+FQ133+FQ134</f>
        <v>0</v>
      </c>
      <c r="FR122" s="55">
        <f t="shared" si="606"/>
        <v>0</v>
      </c>
      <c r="FS122" s="54"/>
      <c r="FT122" s="55"/>
      <c r="FU122" s="55"/>
      <c r="FV122" s="54"/>
      <c r="FW122" s="55"/>
      <c r="FX122" s="55"/>
      <c r="FY122" s="54"/>
      <c r="FZ122" s="55"/>
      <c r="GA122" s="55"/>
      <c r="GB122" s="54"/>
      <c r="GC122" s="55"/>
      <c r="GD122" s="55"/>
      <c r="GE122" s="54"/>
      <c r="GF122" s="55"/>
      <c r="GG122" s="55"/>
      <c r="GH122" s="54"/>
      <c r="GI122" s="55"/>
      <c r="GJ122" s="55"/>
      <c r="GK122" s="54"/>
      <c r="GL122" s="55"/>
      <c r="GM122" s="55"/>
      <c r="GN122" s="54"/>
      <c r="GO122" s="55">
        <f t="shared" ref="GO122:GP122" si="607">GO123+GO124+GO125+GO126+GO127+GO128+GO130+GO131+GO132+GO133+GO134</f>
        <v>0</v>
      </c>
      <c r="GP122" s="55">
        <f t="shared" si="607"/>
        <v>0</v>
      </c>
      <c r="GQ122" s="54"/>
      <c r="GR122" s="55">
        <f t="shared" ref="GR122:GT122" si="608">GR123+GR124+GR125+GR126+GR127+GR128+GR130+GR131+GR132+GR133+GR134</f>
        <v>0</v>
      </c>
      <c r="GS122" s="55">
        <f t="shared" si="608"/>
        <v>0</v>
      </c>
      <c r="GT122" s="55">
        <f t="shared" si="608"/>
        <v>0</v>
      </c>
    </row>
    <row r="123" spans="1:202" s="18" customFormat="1" ht="31.5" x14ac:dyDescent="0.25">
      <c r="A123" s="26" t="s">
        <v>247</v>
      </c>
      <c r="B123" s="136">
        <f t="shared" si="411"/>
        <v>63968.088729999996</v>
      </c>
      <c r="C123" s="136">
        <f t="shared" si="412"/>
        <v>23187.320810000001</v>
      </c>
      <c r="D123" s="48">
        <f t="shared" si="216"/>
        <v>36.248262642128189</v>
      </c>
      <c r="E123" s="52">
        <v>1609.1</v>
      </c>
      <c r="F123" s="48">
        <v>253.60114999999999</v>
      </c>
      <c r="G123" s="48">
        <f>F123/E123*100</f>
        <v>15.7604344043254</v>
      </c>
      <c r="H123" s="52"/>
      <c r="I123" s="52"/>
      <c r="J123" s="48"/>
      <c r="K123" s="52"/>
      <c r="L123" s="52"/>
      <c r="M123" s="48"/>
      <c r="N123" s="52"/>
      <c r="O123" s="52"/>
      <c r="P123" s="48"/>
      <c r="Q123" s="52"/>
      <c r="R123" s="52"/>
      <c r="S123" s="48"/>
      <c r="T123" s="52"/>
      <c r="U123" s="52"/>
      <c r="V123" s="48"/>
      <c r="W123" s="48"/>
      <c r="X123" s="48"/>
      <c r="Y123" s="52"/>
      <c r="Z123" s="52"/>
      <c r="AA123" s="48"/>
      <c r="AB123" s="52"/>
      <c r="AC123" s="52">
        <v>0</v>
      </c>
      <c r="AD123" s="52">
        <v>0</v>
      </c>
      <c r="AE123" s="48"/>
      <c r="AF123" s="52"/>
      <c r="AG123" s="52"/>
      <c r="AH123" s="52"/>
      <c r="AI123" s="52"/>
      <c r="AJ123" s="52"/>
      <c r="AK123" s="48"/>
      <c r="AL123" s="52">
        <v>51.020410000000005</v>
      </c>
      <c r="AM123" s="52">
        <v>51.020410000000005</v>
      </c>
      <c r="AN123" s="48">
        <f>AM123/AL123*100</f>
        <v>100</v>
      </c>
      <c r="AO123" s="52">
        <v>73.577309999999997</v>
      </c>
      <c r="AP123" s="52">
        <v>73.577309999999997</v>
      </c>
      <c r="AQ123" s="48">
        <f>AP123/AO123*100</f>
        <v>100</v>
      </c>
      <c r="AR123" s="52"/>
      <c r="AS123" s="52"/>
      <c r="AT123" s="48"/>
      <c r="AU123" s="52"/>
      <c r="AV123" s="52"/>
      <c r="AW123" s="48"/>
      <c r="AX123" s="48"/>
      <c r="AY123" s="48"/>
      <c r="AZ123" s="48"/>
      <c r="BA123" s="52">
        <v>0</v>
      </c>
      <c r="BB123" s="52"/>
      <c r="BC123" s="48"/>
      <c r="BD123" s="52">
        <v>27910.2</v>
      </c>
      <c r="BE123" s="48">
        <v>10427.05616</v>
      </c>
      <c r="BF123" s="52">
        <f t="shared" si="138"/>
        <v>37.359302907180883</v>
      </c>
      <c r="BG123" s="52">
        <v>6257.1910099999996</v>
      </c>
      <c r="BH123" s="52">
        <v>1877.1573000000001</v>
      </c>
      <c r="BI123" s="52">
        <f>BH123/BG123*100</f>
        <v>29.999999952055166</v>
      </c>
      <c r="BJ123" s="52"/>
      <c r="BK123" s="52"/>
      <c r="BL123" s="52"/>
      <c r="BM123" s="52">
        <v>5051.7</v>
      </c>
      <c r="BN123" s="52">
        <v>2625.2361099999998</v>
      </c>
      <c r="BO123" s="52">
        <f t="shared" si="141"/>
        <v>51.967379496011247</v>
      </c>
      <c r="BP123" s="52">
        <v>840</v>
      </c>
      <c r="BQ123" s="52"/>
      <c r="BR123" s="52">
        <f t="shared" ref="BR123" si="609">BQ123/BP123*100</f>
        <v>0</v>
      </c>
      <c r="BS123" s="52"/>
      <c r="BT123" s="74"/>
      <c r="BU123" s="126"/>
      <c r="BV123" s="52"/>
      <c r="BW123" s="74"/>
      <c r="BX123" s="74"/>
      <c r="BY123" s="52"/>
      <c r="BZ123" s="74"/>
      <c r="CA123" s="74"/>
      <c r="CB123" s="52"/>
      <c r="CC123" s="74"/>
      <c r="CD123" s="74"/>
      <c r="CE123" s="52"/>
      <c r="CF123" s="74"/>
      <c r="CG123" s="74"/>
      <c r="CH123" s="52"/>
      <c r="CI123" s="74"/>
      <c r="CJ123" s="74"/>
      <c r="CK123" s="52"/>
      <c r="CL123" s="74"/>
      <c r="CM123" s="126"/>
      <c r="CN123" s="52">
        <v>104.4</v>
      </c>
      <c r="CO123" s="52"/>
      <c r="CP123" s="52">
        <f>CO123/CN123*100</f>
        <v>0</v>
      </c>
      <c r="CQ123" s="52"/>
      <c r="CR123" s="74"/>
      <c r="CS123" s="74"/>
      <c r="CT123" s="52"/>
      <c r="CU123" s="74"/>
      <c r="CV123" s="74"/>
      <c r="CW123" s="52">
        <v>6733</v>
      </c>
      <c r="CX123" s="52">
        <v>3366.4989999999998</v>
      </c>
      <c r="CY123" s="52">
        <f t="shared" si="147"/>
        <v>49.99998514777959</v>
      </c>
      <c r="CZ123" s="52"/>
      <c r="DA123" s="74"/>
      <c r="DB123" s="48"/>
      <c r="DC123" s="52">
        <v>4691.6000000000004</v>
      </c>
      <c r="DD123" s="52">
        <v>1702.02972</v>
      </c>
      <c r="DE123" s="52">
        <f t="shared" si="594"/>
        <v>36.278235996248611</v>
      </c>
      <c r="DF123" s="52">
        <v>880.1</v>
      </c>
      <c r="DG123" s="52"/>
      <c r="DH123" s="52">
        <f t="shared" si="596"/>
        <v>0</v>
      </c>
      <c r="DI123" s="52">
        <v>2000</v>
      </c>
      <c r="DJ123" s="52">
        <v>682.96365000000003</v>
      </c>
      <c r="DK123" s="52">
        <f t="shared" ref="DK123" si="610">DJ123/DI123*100</f>
        <v>34.148182500000004</v>
      </c>
      <c r="DL123" s="52">
        <v>3000</v>
      </c>
      <c r="DM123" s="52">
        <v>0</v>
      </c>
      <c r="DN123" s="52">
        <f t="shared" ref="DN123" si="611">DM123/DL123*100</f>
        <v>0</v>
      </c>
      <c r="DO123" s="52"/>
      <c r="DP123" s="74"/>
      <c r="DQ123" s="74"/>
      <c r="DR123" s="52"/>
      <c r="DS123" s="74"/>
      <c r="DT123" s="74"/>
      <c r="DU123" s="52"/>
      <c r="DV123" s="74"/>
      <c r="DW123" s="74"/>
      <c r="DX123" s="52"/>
      <c r="DY123" s="74"/>
      <c r="DZ123" s="74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>
        <v>0</v>
      </c>
      <c r="EW123" s="52">
        <v>0</v>
      </c>
      <c r="EX123" s="48"/>
      <c r="EY123" s="52"/>
      <c r="EZ123" s="52"/>
      <c r="FA123" s="48"/>
      <c r="FB123" s="52"/>
      <c r="FC123" s="52"/>
      <c r="FD123" s="48"/>
      <c r="FE123" s="52"/>
      <c r="FF123" s="52"/>
      <c r="FG123" s="48"/>
      <c r="FH123" s="52">
        <v>1500</v>
      </c>
      <c r="FI123" s="52">
        <v>1500</v>
      </c>
      <c r="FJ123" s="48">
        <f t="shared" si="602"/>
        <v>100</v>
      </c>
      <c r="FK123" s="52">
        <v>3266.2</v>
      </c>
      <c r="FL123" s="52">
        <v>628.17999999999995</v>
      </c>
      <c r="FM123" s="48">
        <f t="shared" si="604"/>
        <v>19.232747535362194</v>
      </c>
      <c r="FN123" s="52"/>
      <c r="FO123" s="52"/>
      <c r="FP123" s="48"/>
      <c r="FQ123" s="52"/>
      <c r="FR123" s="52"/>
      <c r="FS123" s="48"/>
      <c r="FT123" s="52"/>
      <c r="FU123" s="52"/>
      <c r="FV123" s="48"/>
      <c r="FW123" s="52"/>
      <c r="FX123" s="52"/>
      <c r="FY123" s="48"/>
      <c r="FZ123" s="52"/>
      <c r="GA123" s="52"/>
      <c r="GB123" s="48"/>
      <c r="GC123" s="52"/>
      <c r="GD123" s="52"/>
      <c r="GE123" s="48"/>
      <c r="GF123" s="52"/>
      <c r="GG123" s="52"/>
      <c r="GH123" s="48"/>
      <c r="GI123" s="52"/>
      <c r="GJ123" s="52"/>
      <c r="GK123" s="48"/>
      <c r="GL123" s="52"/>
      <c r="GM123" s="52"/>
      <c r="GN123" s="48"/>
      <c r="GO123" s="52"/>
      <c r="GP123" s="52"/>
      <c r="GQ123" s="48"/>
      <c r="GR123" s="52"/>
      <c r="GS123" s="74"/>
      <c r="GT123" s="74"/>
    </row>
    <row r="124" spans="1:202" s="18" customFormat="1" ht="15.75" x14ac:dyDescent="0.25">
      <c r="A124" s="26" t="s">
        <v>420</v>
      </c>
      <c r="B124" s="136">
        <f t="shared" si="411"/>
        <v>3579</v>
      </c>
      <c r="C124" s="136">
        <f t="shared" si="412"/>
        <v>248.74569</v>
      </c>
      <c r="D124" s="48">
        <f t="shared" si="216"/>
        <v>6.9501450125733442</v>
      </c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>
        <v>1500</v>
      </c>
      <c r="AY124" s="48">
        <v>248.74569</v>
      </c>
      <c r="AZ124" s="48">
        <f t="shared" si="587"/>
        <v>16.583046</v>
      </c>
      <c r="BA124" s="48"/>
      <c r="BB124" s="48"/>
      <c r="BC124" s="48"/>
      <c r="BD124" s="116"/>
      <c r="BE124" s="116"/>
      <c r="BF124" s="116"/>
      <c r="BG124" s="48"/>
      <c r="BH124" s="48"/>
      <c r="BI124" s="75"/>
      <c r="BJ124" s="48"/>
      <c r="BK124" s="48"/>
      <c r="BL124" s="75"/>
      <c r="BM124" s="48"/>
      <c r="BN124" s="48"/>
      <c r="BO124" s="75"/>
      <c r="BP124" s="48"/>
      <c r="BQ124" s="48"/>
      <c r="BR124" s="75"/>
      <c r="BS124" s="48"/>
      <c r="BT124" s="48"/>
      <c r="BU124" s="126"/>
      <c r="BV124" s="48"/>
      <c r="BW124" s="48"/>
      <c r="BX124" s="75"/>
      <c r="BY124" s="48"/>
      <c r="BZ124" s="48"/>
      <c r="CA124" s="75"/>
      <c r="CB124" s="48"/>
      <c r="CC124" s="48"/>
      <c r="CD124" s="75"/>
      <c r="CE124" s="48"/>
      <c r="CF124" s="48"/>
      <c r="CG124" s="75"/>
      <c r="CH124" s="48"/>
      <c r="CI124" s="48"/>
      <c r="CJ124" s="75"/>
      <c r="CK124" s="48"/>
      <c r="CL124" s="48"/>
      <c r="CM124" s="126"/>
      <c r="CN124" s="48"/>
      <c r="CO124" s="48"/>
      <c r="CP124" s="75"/>
      <c r="CQ124" s="52"/>
      <c r="CR124" s="48"/>
      <c r="CS124" s="75"/>
      <c r="CT124" s="52"/>
      <c r="CU124" s="48"/>
      <c r="CV124" s="75"/>
      <c r="CW124" s="52"/>
      <c r="CX124" s="48"/>
      <c r="CY124" s="75"/>
      <c r="CZ124" s="52">
        <v>2079</v>
      </c>
      <c r="DA124" s="48"/>
      <c r="DB124" s="48">
        <f t="shared" si="542"/>
        <v>0</v>
      </c>
      <c r="DC124" s="52"/>
      <c r="DD124" s="48"/>
      <c r="DE124" s="75"/>
      <c r="DF124" s="52"/>
      <c r="DG124" s="48"/>
      <c r="DH124" s="75"/>
      <c r="DI124" s="48"/>
      <c r="DJ124" s="48"/>
      <c r="DK124" s="75"/>
      <c r="DL124" s="48"/>
      <c r="DM124" s="48"/>
      <c r="DN124" s="75"/>
      <c r="DO124" s="52"/>
      <c r="DP124" s="48"/>
      <c r="DQ124" s="75"/>
      <c r="DR124" s="52"/>
      <c r="DS124" s="48"/>
      <c r="DT124" s="75"/>
      <c r="DU124" s="52"/>
      <c r="DV124" s="48"/>
      <c r="DW124" s="75"/>
      <c r="DX124" s="52"/>
      <c r="DY124" s="48"/>
      <c r="DZ124" s="75"/>
      <c r="EA124" s="48"/>
      <c r="EB124" s="48"/>
      <c r="EC124" s="75"/>
      <c r="ED124" s="48"/>
      <c r="EE124" s="48"/>
      <c r="EF124" s="75"/>
      <c r="EG124" s="48"/>
      <c r="EH124" s="48"/>
      <c r="EI124" s="75"/>
      <c r="EJ124" s="48"/>
      <c r="EK124" s="48"/>
      <c r="EL124" s="75"/>
      <c r="EM124" s="48"/>
      <c r="EN124" s="48"/>
      <c r="EO124" s="75"/>
      <c r="EP124" s="48"/>
      <c r="EQ124" s="48"/>
      <c r="ER124" s="75"/>
      <c r="ES124" s="48"/>
      <c r="ET124" s="48"/>
      <c r="EU124" s="75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52"/>
      <c r="GS124" s="48"/>
      <c r="GT124" s="75"/>
    </row>
    <row r="125" spans="1:202" s="18" customFormat="1" ht="15.75" x14ac:dyDescent="0.25">
      <c r="A125" s="26" t="s">
        <v>421</v>
      </c>
      <c r="B125" s="136">
        <f t="shared" si="411"/>
        <v>2370</v>
      </c>
      <c r="C125" s="136">
        <f t="shared" si="412"/>
        <v>0</v>
      </c>
      <c r="D125" s="48">
        <f t="shared" si="216"/>
        <v>0</v>
      </c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116"/>
      <c r="BE125" s="116"/>
      <c r="BF125" s="116"/>
      <c r="BG125" s="48"/>
      <c r="BH125" s="48"/>
      <c r="BI125" s="75"/>
      <c r="BJ125" s="48"/>
      <c r="BK125" s="48"/>
      <c r="BL125" s="75"/>
      <c r="BM125" s="48"/>
      <c r="BN125" s="48"/>
      <c r="BO125" s="75"/>
      <c r="BP125" s="48"/>
      <c r="BQ125" s="48"/>
      <c r="BR125" s="75"/>
      <c r="BS125" s="48"/>
      <c r="BT125" s="48"/>
      <c r="BU125" s="126"/>
      <c r="BV125" s="48"/>
      <c r="BW125" s="48"/>
      <c r="BX125" s="75"/>
      <c r="BY125" s="48"/>
      <c r="BZ125" s="48"/>
      <c r="CA125" s="75"/>
      <c r="CB125" s="48"/>
      <c r="CC125" s="48"/>
      <c r="CD125" s="75"/>
      <c r="CE125" s="48"/>
      <c r="CF125" s="48"/>
      <c r="CG125" s="75"/>
      <c r="CH125" s="48"/>
      <c r="CI125" s="48"/>
      <c r="CJ125" s="75"/>
      <c r="CK125" s="48"/>
      <c r="CL125" s="48"/>
      <c r="CM125" s="126"/>
      <c r="CN125" s="48"/>
      <c r="CO125" s="48"/>
      <c r="CP125" s="75"/>
      <c r="CQ125" s="52"/>
      <c r="CR125" s="48"/>
      <c r="CS125" s="75"/>
      <c r="CT125" s="52"/>
      <c r="CU125" s="48"/>
      <c r="CV125" s="75"/>
      <c r="CW125" s="52"/>
      <c r="CX125" s="48"/>
      <c r="CY125" s="75"/>
      <c r="CZ125" s="52">
        <v>2370</v>
      </c>
      <c r="DA125" s="48"/>
      <c r="DB125" s="48">
        <f t="shared" si="542"/>
        <v>0</v>
      </c>
      <c r="DC125" s="52"/>
      <c r="DD125" s="48"/>
      <c r="DE125" s="75"/>
      <c r="DF125" s="52"/>
      <c r="DG125" s="48"/>
      <c r="DH125" s="75"/>
      <c r="DI125" s="48"/>
      <c r="DJ125" s="48"/>
      <c r="DK125" s="75"/>
      <c r="DL125" s="48"/>
      <c r="DM125" s="48"/>
      <c r="DN125" s="75"/>
      <c r="DO125" s="52"/>
      <c r="DP125" s="48"/>
      <c r="DQ125" s="75"/>
      <c r="DR125" s="52"/>
      <c r="DS125" s="48"/>
      <c r="DT125" s="75"/>
      <c r="DU125" s="52"/>
      <c r="DV125" s="48"/>
      <c r="DW125" s="75"/>
      <c r="DX125" s="52"/>
      <c r="DY125" s="48"/>
      <c r="DZ125" s="75"/>
      <c r="EA125" s="48"/>
      <c r="EB125" s="48"/>
      <c r="EC125" s="75"/>
      <c r="ED125" s="48"/>
      <c r="EE125" s="48"/>
      <c r="EF125" s="75"/>
      <c r="EG125" s="48"/>
      <c r="EH125" s="48"/>
      <c r="EI125" s="75"/>
      <c r="EJ125" s="48"/>
      <c r="EK125" s="48"/>
      <c r="EL125" s="75"/>
      <c r="EM125" s="48"/>
      <c r="EN125" s="48"/>
      <c r="EO125" s="75"/>
      <c r="EP125" s="48"/>
      <c r="EQ125" s="48"/>
      <c r="ER125" s="75"/>
      <c r="ES125" s="48"/>
      <c r="ET125" s="48"/>
      <c r="EU125" s="75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52"/>
      <c r="GS125" s="48"/>
      <c r="GT125" s="75"/>
    </row>
    <row r="126" spans="1:202" s="18" customFormat="1" ht="15.75" x14ac:dyDescent="0.25">
      <c r="A126" s="26" t="s">
        <v>422</v>
      </c>
      <c r="B126" s="136">
        <f t="shared" si="411"/>
        <v>6351</v>
      </c>
      <c r="C126" s="136">
        <f t="shared" si="412"/>
        <v>0</v>
      </c>
      <c r="D126" s="48">
        <f t="shared" si="216"/>
        <v>0</v>
      </c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116"/>
      <c r="BE126" s="116"/>
      <c r="BF126" s="116"/>
      <c r="BG126" s="48"/>
      <c r="BH126" s="48"/>
      <c r="BI126" s="75"/>
      <c r="BJ126" s="48"/>
      <c r="BK126" s="48"/>
      <c r="BL126" s="75"/>
      <c r="BM126" s="48"/>
      <c r="BN126" s="48"/>
      <c r="BO126" s="75"/>
      <c r="BP126" s="48"/>
      <c r="BQ126" s="48"/>
      <c r="BR126" s="75"/>
      <c r="BS126" s="48"/>
      <c r="BT126" s="48"/>
      <c r="BU126" s="126"/>
      <c r="BV126" s="48"/>
      <c r="BW126" s="48"/>
      <c r="BX126" s="75"/>
      <c r="BY126" s="48"/>
      <c r="BZ126" s="48"/>
      <c r="CA126" s="75"/>
      <c r="CB126" s="48"/>
      <c r="CC126" s="48"/>
      <c r="CD126" s="75"/>
      <c r="CE126" s="48"/>
      <c r="CF126" s="48"/>
      <c r="CG126" s="75"/>
      <c r="CH126" s="48"/>
      <c r="CI126" s="48"/>
      <c r="CJ126" s="75"/>
      <c r="CK126" s="48"/>
      <c r="CL126" s="48"/>
      <c r="CM126" s="126"/>
      <c r="CN126" s="48"/>
      <c r="CO126" s="48"/>
      <c r="CP126" s="75"/>
      <c r="CQ126" s="52"/>
      <c r="CR126" s="48"/>
      <c r="CS126" s="75"/>
      <c r="CT126" s="52"/>
      <c r="CU126" s="48"/>
      <c r="CV126" s="75"/>
      <c r="CW126" s="52"/>
      <c r="CX126" s="48"/>
      <c r="CY126" s="75"/>
      <c r="CZ126" s="52">
        <v>6351</v>
      </c>
      <c r="DA126" s="48"/>
      <c r="DB126" s="48">
        <f t="shared" si="542"/>
        <v>0</v>
      </c>
      <c r="DC126" s="52"/>
      <c r="DD126" s="48"/>
      <c r="DE126" s="75"/>
      <c r="DF126" s="52"/>
      <c r="DG126" s="48"/>
      <c r="DH126" s="75"/>
      <c r="DI126" s="48"/>
      <c r="DJ126" s="48"/>
      <c r="DK126" s="75"/>
      <c r="DL126" s="48"/>
      <c r="DM126" s="48"/>
      <c r="DN126" s="75"/>
      <c r="DO126" s="52"/>
      <c r="DP126" s="48"/>
      <c r="DQ126" s="75"/>
      <c r="DR126" s="52"/>
      <c r="DS126" s="48"/>
      <c r="DT126" s="75"/>
      <c r="DU126" s="52"/>
      <c r="DV126" s="48"/>
      <c r="DW126" s="75"/>
      <c r="DX126" s="52"/>
      <c r="DY126" s="48"/>
      <c r="DZ126" s="75"/>
      <c r="EA126" s="48"/>
      <c r="EB126" s="48"/>
      <c r="EC126" s="75"/>
      <c r="ED126" s="48"/>
      <c r="EE126" s="48"/>
      <c r="EF126" s="75"/>
      <c r="EG126" s="48"/>
      <c r="EH126" s="48"/>
      <c r="EI126" s="75"/>
      <c r="EJ126" s="48"/>
      <c r="EK126" s="48"/>
      <c r="EL126" s="75"/>
      <c r="EM126" s="48"/>
      <c r="EN126" s="48"/>
      <c r="EO126" s="75"/>
      <c r="EP126" s="48"/>
      <c r="EQ126" s="48"/>
      <c r="ER126" s="75"/>
      <c r="ES126" s="48"/>
      <c r="ET126" s="48"/>
      <c r="EU126" s="75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52"/>
      <c r="GS126" s="48"/>
      <c r="GT126" s="75"/>
    </row>
    <row r="127" spans="1:202" s="18" customFormat="1" ht="15.75" x14ac:dyDescent="0.25">
      <c r="A127" s="26" t="s">
        <v>423</v>
      </c>
      <c r="B127" s="136">
        <f t="shared" si="411"/>
        <v>3381</v>
      </c>
      <c r="C127" s="136">
        <f t="shared" si="412"/>
        <v>0</v>
      </c>
      <c r="D127" s="48">
        <f t="shared" si="216"/>
        <v>0</v>
      </c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116"/>
      <c r="BE127" s="116"/>
      <c r="BF127" s="116"/>
      <c r="BG127" s="48"/>
      <c r="BH127" s="48"/>
      <c r="BI127" s="75"/>
      <c r="BJ127" s="48"/>
      <c r="BK127" s="48"/>
      <c r="BL127" s="75"/>
      <c r="BM127" s="48"/>
      <c r="BN127" s="48"/>
      <c r="BO127" s="75"/>
      <c r="BP127" s="48"/>
      <c r="BQ127" s="48"/>
      <c r="BR127" s="75"/>
      <c r="BS127" s="48"/>
      <c r="BT127" s="48"/>
      <c r="BU127" s="126"/>
      <c r="BV127" s="48"/>
      <c r="BW127" s="48"/>
      <c r="BX127" s="75"/>
      <c r="BY127" s="48"/>
      <c r="BZ127" s="48"/>
      <c r="CA127" s="75"/>
      <c r="CB127" s="48"/>
      <c r="CC127" s="48"/>
      <c r="CD127" s="75"/>
      <c r="CE127" s="48"/>
      <c r="CF127" s="48"/>
      <c r="CG127" s="75"/>
      <c r="CH127" s="48"/>
      <c r="CI127" s="48"/>
      <c r="CJ127" s="75"/>
      <c r="CK127" s="48"/>
      <c r="CL127" s="48"/>
      <c r="CM127" s="126"/>
      <c r="CN127" s="48"/>
      <c r="CO127" s="48"/>
      <c r="CP127" s="75"/>
      <c r="CQ127" s="52"/>
      <c r="CR127" s="48"/>
      <c r="CS127" s="75"/>
      <c r="CT127" s="52"/>
      <c r="CU127" s="48"/>
      <c r="CV127" s="75"/>
      <c r="CW127" s="52"/>
      <c r="CX127" s="48"/>
      <c r="CY127" s="75"/>
      <c r="CZ127" s="52">
        <v>3381</v>
      </c>
      <c r="DA127" s="48"/>
      <c r="DB127" s="48">
        <f t="shared" si="542"/>
        <v>0</v>
      </c>
      <c r="DC127" s="52"/>
      <c r="DD127" s="48"/>
      <c r="DE127" s="75"/>
      <c r="DF127" s="52"/>
      <c r="DG127" s="48"/>
      <c r="DH127" s="75"/>
      <c r="DI127" s="48"/>
      <c r="DJ127" s="48"/>
      <c r="DK127" s="75"/>
      <c r="DL127" s="48"/>
      <c r="DM127" s="48"/>
      <c r="DN127" s="75"/>
      <c r="DO127" s="52"/>
      <c r="DP127" s="48"/>
      <c r="DQ127" s="75"/>
      <c r="DR127" s="52"/>
      <c r="DS127" s="48"/>
      <c r="DT127" s="75"/>
      <c r="DU127" s="52"/>
      <c r="DV127" s="48"/>
      <c r="DW127" s="75"/>
      <c r="DX127" s="52"/>
      <c r="DY127" s="48"/>
      <c r="DZ127" s="75"/>
      <c r="EA127" s="48"/>
      <c r="EB127" s="48"/>
      <c r="EC127" s="75"/>
      <c r="ED127" s="48"/>
      <c r="EE127" s="48"/>
      <c r="EF127" s="75"/>
      <c r="EG127" s="48"/>
      <c r="EH127" s="48"/>
      <c r="EI127" s="75"/>
      <c r="EJ127" s="48"/>
      <c r="EK127" s="48"/>
      <c r="EL127" s="75"/>
      <c r="EM127" s="48"/>
      <c r="EN127" s="48"/>
      <c r="EO127" s="75"/>
      <c r="EP127" s="48"/>
      <c r="EQ127" s="48"/>
      <c r="ER127" s="75"/>
      <c r="ES127" s="48"/>
      <c r="ET127" s="48"/>
      <c r="EU127" s="75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52"/>
      <c r="GS127" s="48"/>
      <c r="GT127" s="75"/>
    </row>
    <row r="128" spans="1:202" s="18" customFormat="1" ht="15.75" x14ac:dyDescent="0.25">
      <c r="A128" s="26" t="s">
        <v>424</v>
      </c>
      <c r="B128" s="136">
        <f t="shared" si="411"/>
        <v>3681</v>
      </c>
      <c r="C128" s="136">
        <f t="shared" si="412"/>
        <v>0</v>
      </c>
      <c r="D128" s="48">
        <f t="shared" si="216"/>
        <v>0</v>
      </c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116"/>
      <c r="BE128" s="116"/>
      <c r="BF128" s="116"/>
      <c r="BG128" s="48"/>
      <c r="BH128" s="48"/>
      <c r="BI128" s="75"/>
      <c r="BJ128" s="48"/>
      <c r="BK128" s="48"/>
      <c r="BL128" s="75"/>
      <c r="BM128" s="48"/>
      <c r="BN128" s="48"/>
      <c r="BO128" s="75"/>
      <c r="BP128" s="48"/>
      <c r="BQ128" s="48"/>
      <c r="BR128" s="75"/>
      <c r="BS128" s="48"/>
      <c r="BT128" s="48"/>
      <c r="BU128" s="126"/>
      <c r="BV128" s="48"/>
      <c r="BW128" s="48"/>
      <c r="BX128" s="75"/>
      <c r="BY128" s="48"/>
      <c r="BZ128" s="48"/>
      <c r="CA128" s="75"/>
      <c r="CB128" s="48"/>
      <c r="CC128" s="48"/>
      <c r="CD128" s="75"/>
      <c r="CE128" s="48"/>
      <c r="CF128" s="48"/>
      <c r="CG128" s="75"/>
      <c r="CH128" s="48"/>
      <c r="CI128" s="48"/>
      <c r="CJ128" s="75"/>
      <c r="CK128" s="48"/>
      <c r="CL128" s="48"/>
      <c r="CM128" s="126"/>
      <c r="CN128" s="48"/>
      <c r="CO128" s="48"/>
      <c r="CP128" s="75"/>
      <c r="CQ128" s="52"/>
      <c r="CR128" s="48"/>
      <c r="CS128" s="75"/>
      <c r="CT128" s="52"/>
      <c r="CU128" s="48"/>
      <c r="CV128" s="75"/>
      <c r="CW128" s="52"/>
      <c r="CX128" s="48"/>
      <c r="CY128" s="75"/>
      <c r="CZ128" s="52">
        <v>3681</v>
      </c>
      <c r="DA128" s="48"/>
      <c r="DB128" s="48">
        <f t="shared" si="542"/>
        <v>0</v>
      </c>
      <c r="DC128" s="52"/>
      <c r="DD128" s="48"/>
      <c r="DE128" s="75"/>
      <c r="DF128" s="52"/>
      <c r="DG128" s="48"/>
      <c r="DH128" s="75"/>
      <c r="DI128" s="48"/>
      <c r="DJ128" s="48"/>
      <c r="DK128" s="75"/>
      <c r="DL128" s="48"/>
      <c r="DM128" s="48"/>
      <c r="DN128" s="75"/>
      <c r="DO128" s="52"/>
      <c r="DP128" s="48"/>
      <c r="DQ128" s="75"/>
      <c r="DR128" s="52"/>
      <c r="DS128" s="48"/>
      <c r="DT128" s="75"/>
      <c r="DU128" s="52"/>
      <c r="DV128" s="48"/>
      <c r="DW128" s="75"/>
      <c r="DX128" s="52"/>
      <c r="DY128" s="48"/>
      <c r="DZ128" s="75"/>
      <c r="EA128" s="48"/>
      <c r="EB128" s="48"/>
      <c r="EC128" s="75"/>
      <c r="ED128" s="48"/>
      <c r="EE128" s="48"/>
      <c r="EF128" s="75"/>
      <c r="EG128" s="48"/>
      <c r="EH128" s="48"/>
      <c r="EI128" s="75"/>
      <c r="EJ128" s="48"/>
      <c r="EK128" s="48"/>
      <c r="EL128" s="75"/>
      <c r="EM128" s="48"/>
      <c r="EN128" s="48"/>
      <c r="EO128" s="75"/>
      <c r="EP128" s="48"/>
      <c r="EQ128" s="48"/>
      <c r="ER128" s="75"/>
      <c r="ES128" s="48"/>
      <c r="ET128" s="48"/>
      <c r="EU128" s="75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52"/>
      <c r="GS128" s="48"/>
      <c r="GT128" s="75"/>
    </row>
    <row r="129" spans="1:202" s="18" customFormat="1" ht="15.75" x14ac:dyDescent="0.25">
      <c r="A129" s="26" t="s">
        <v>566</v>
      </c>
      <c r="B129" s="136">
        <f t="shared" si="411"/>
        <v>4146.7070000000003</v>
      </c>
      <c r="C129" s="136">
        <f t="shared" si="412"/>
        <v>0</v>
      </c>
      <c r="D129" s="48">
        <f t="shared" si="216"/>
        <v>0</v>
      </c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116"/>
      <c r="BE129" s="116"/>
      <c r="BF129" s="116"/>
      <c r="BG129" s="48"/>
      <c r="BH129" s="48"/>
      <c r="BI129" s="75"/>
      <c r="BJ129" s="48"/>
      <c r="BK129" s="48"/>
      <c r="BL129" s="75"/>
      <c r="BM129" s="48"/>
      <c r="BN129" s="48"/>
      <c r="BO129" s="75"/>
      <c r="BP129" s="48"/>
      <c r="BQ129" s="48"/>
      <c r="BR129" s="75"/>
      <c r="BS129" s="48"/>
      <c r="BT129" s="48"/>
      <c r="BU129" s="126"/>
      <c r="BV129" s="48"/>
      <c r="BW129" s="48"/>
      <c r="BX129" s="75"/>
      <c r="BY129" s="48"/>
      <c r="BZ129" s="48"/>
      <c r="CA129" s="75"/>
      <c r="CB129" s="48"/>
      <c r="CC129" s="48"/>
      <c r="CD129" s="75"/>
      <c r="CE129" s="48"/>
      <c r="CF129" s="48"/>
      <c r="CG129" s="75"/>
      <c r="CH129" s="48"/>
      <c r="CI129" s="48"/>
      <c r="CJ129" s="75"/>
      <c r="CK129" s="48">
        <v>630.70699999999999</v>
      </c>
      <c r="CL129" s="48"/>
      <c r="CM129" s="126">
        <f t="shared" si="592"/>
        <v>0</v>
      </c>
      <c r="CN129" s="48"/>
      <c r="CO129" s="48"/>
      <c r="CP129" s="75"/>
      <c r="CQ129" s="52"/>
      <c r="CR129" s="48"/>
      <c r="CS129" s="75"/>
      <c r="CT129" s="52"/>
      <c r="CU129" s="48"/>
      <c r="CV129" s="75"/>
      <c r="CW129" s="52"/>
      <c r="CX129" s="48"/>
      <c r="CY129" s="75"/>
      <c r="CZ129" s="52">
        <v>3516</v>
      </c>
      <c r="DA129" s="48"/>
      <c r="DB129" s="48">
        <f t="shared" si="542"/>
        <v>0</v>
      </c>
      <c r="DC129" s="52"/>
      <c r="DD129" s="48"/>
      <c r="DE129" s="75"/>
      <c r="DF129" s="52"/>
      <c r="DG129" s="48"/>
      <c r="DH129" s="75"/>
      <c r="DI129" s="48"/>
      <c r="DJ129" s="48"/>
      <c r="DK129" s="75"/>
      <c r="DL129" s="48"/>
      <c r="DM129" s="48"/>
      <c r="DN129" s="75"/>
      <c r="DO129" s="52"/>
      <c r="DP129" s="48"/>
      <c r="DQ129" s="75"/>
      <c r="DR129" s="52"/>
      <c r="DS129" s="48"/>
      <c r="DT129" s="75"/>
      <c r="DU129" s="52"/>
      <c r="DV129" s="48"/>
      <c r="DW129" s="75"/>
      <c r="DX129" s="52"/>
      <c r="DY129" s="48"/>
      <c r="DZ129" s="75"/>
      <c r="EA129" s="48"/>
      <c r="EB129" s="48"/>
      <c r="EC129" s="75"/>
      <c r="ED129" s="48"/>
      <c r="EE129" s="48"/>
      <c r="EF129" s="75"/>
      <c r="EG129" s="48"/>
      <c r="EH129" s="48"/>
      <c r="EI129" s="75"/>
      <c r="EJ129" s="48"/>
      <c r="EK129" s="48"/>
      <c r="EL129" s="75"/>
      <c r="EM129" s="48"/>
      <c r="EN129" s="48"/>
      <c r="EO129" s="75"/>
      <c r="EP129" s="48"/>
      <c r="EQ129" s="48"/>
      <c r="ER129" s="75"/>
      <c r="ES129" s="48"/>
      <c r="ET129" s="48"/>
      <c r="EU129" s="75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52"/>
      <c r="GS129" s="48"/>
      <c r="GT129" s="75"/>
    </row>
    <row r="130" spans="1:202" s="18" customFormat="1" ht="15.75" x14ac:dyDescent="0.25">
      <c r="A130" s="26" t="s">
        <v>425</v>
      </c>
      <c r="B130" s="136">
        <f t="shared" si="411"/>
        <v>2319</v>
      </c>
      <c r="C130" s="136">
        <f t="shared" si="412"/>
        <v>0</v>
      </c>
      <c r="D130" s="48">
        <f t="shared" si="216"/>
        <v>0</v>
      </c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116"/>
      <c r="BE130" s="116"/>
      <c r="BF130" s="116"/>
      <c r="BG130" s="48"/>
      <c r="BH130" s="48"/>
      <c r="BI130" s="75"/>
      <c r="BJ130" s="48"/>
      <c r="BK130" s="48"/>
      <c r="BL130" s="75"/>
      <c r="BM130" s="48"/>
      <c r="BN130" s="48"/>
      <c r="BO130" s="75"/>
      <c r="BP130" s="48"/>
      <c r="BQ130" s="48"/>
      <c r="BR130" s="75"/>
      <c r="BS130" s="48"/>
      <c r="BT130" s="48"/>
      <c r="BU130" s="126"/>
      <c r="BV130" s="48"/>
      <c r="BW130" s="48"/>
      <c r="BX130" s="75"/>
      <c r="BY130" s="48"/>
      <c r="BZ130" s="48"/>
      <c r="CA130" s="75"/>
      <c r="CB130" s="48"/>
      <c r="CC130" s="48"/>
      <c r="CD130" s="75"/>
      <c r="CE130" s="48"/>
      <c r="CF130" s="48"/>
      <c r="CG130" s="75"/>
      <c r="CH130" s="48"/>
      <c r="CI130" s="48"/>
      <c r="CJ130" s="75"/>
      <c r="CK130" s="48"/>
      <c r="CL130" s="48"/>
      <c r="CM130" s="126"/>
      <c r="CN130" s="48"/>
      <c r="CO130" s="48"/>
      <c r="CP130" s="75"/>
      <c r="CQ130" s="52"/>
      <c r="CR130" s="48"/>
      <c r="CS130" s="75"/>
      <c r="CT130" s="52"/>
      <c r="CU130" s="48"/>
      <c r="CV130" s="75"/>
      <c r="CW130" s="52"/>
      <c r="CX130" s="48"/>
      <c r="CY130" s="75"/>
      <c r="CZ130" s="52">
        <v>2319</v>
      </c>
      <c r="DA130" s="48"/>
      <c r="DB130" s="48">
        <f t="shared" si="542"/>
        <v>0</v>
      </c>
      <c r="DC130" s="52"/>
      <c r="DD130" s="48"/>
      <c r="DE130" s="75"/>
      <c r="DF130" s="52"/>
      <c r="DG130" s="48"/>
      <c r="DH130" s="75"/>
      <c r="DI130" s="48"/>
      <c r="DJ130" s="48"/>
      <c r="DK130" s="75"/>
      <c r="DL130" s="48"/>
      <c r="DM130" s="48"/>
      <c r="DN130" s="75"/>
      <c r="DO130" s="52"/>
      <c r="DP130" s="48"/>
      <c r="DQ130" s="75"/>
      <c r="DR130" s="52"/>
      <c r="DS130" s="48"/>
      <c r="DT130" s="75"/>
      <c r="DU130" s="52"/>
      <c r="DV130" s="48"/>
      <c r="DW130" s="75"/>
      <c r="DX130" s="52"/>
      <c r="DY130" s="48"/>
      <c r="DZ130" s="75"/>
      <c r="EA130" s="48"/>
      <c r="EB130" s="48"/>
      <c r="EC130" s="75"/>
      <c r="ED130" s="48"/>
      <c r="EE130" s="48"/>
      <c r="EF130" s="75"/>
      <c r="EG130" s="48"/>
      <c r="EH130" s="48"/>
      <c r="EI130" s="75"/>
      <c r="EJ130" s="48"/>
      <c r="EK130" s="48"/>
      <c r="EL130" s="75"/>
      <c r="EM130" s="48"/>
      <c r="EN130" s="48"/>
      <c r="EO130" s="75"/>
      <c r="EP130" s="48"/>
      <c r="EQ130" s="48"/>
      <c r="ER130" s="75"/>
      <c r="ES130" s="48"/>
      <c r="ET130" s="48"/>
      <c r="EU130" s="75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52"/>
      <c r="GS130" s="48"/>
      <c r="GT130" s="75"/>
    </row>
    <row r="131" spans="1:202" s="18" customFormat="1" ht="15.75" x14ac:dyDescent="0.25">
      <c r="A131" s="26" t="s">
        <v>426</v>
      </c>
      <c r="B131" s="136">
        <f t="shared" si="411"/>
        <v>1800</v>
      </c>
      <c r="C131" s="136">
        <f t="shared" si="412"/>
        <v>0</v>
      </c>
      <c r="D131" s="48">
        <f t="shared" si="216"/>
        <v>0</v>
      </c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116"/>
      <c r="BE131" s="116"/>
      <c r="BF131" s="116"/>
      <c r="BG131" s="48"/>
      <c r="BH131" s="48"/>
      <c r="BI131" s="75"/>
      <c r="BJ131" s="48"/>
      <c r="BK131" s="48"/>
      <c r="BL131" s="75"/>
      <c r="BM131" s="48"/>
      <c r="BN131" s="48"/>
      <c r="BO131" s="75"/>
      <c r="BP131" s="48"/>
      <c r="BQ131" s="48"/>
      <c r="BR131" s="75"/>
      <c r="BS131" s="48"/>
      <c r="BT131" s="48"/>
      <c r="BU131" s="126"/>
      <c r="BV131" s="48"/>
      <c r="BW131" s="48"/>
      <c r="BX131" s="75"/>
      <c r="BY131" s="48"/>
      <c r="BZ131" s="48"/>
      <c r="CA131" s="75"/>
      <c r="CB131" s="48"/>
      <c r="CC131" s="48"/>
      <c r="CD131" s="75"/>
      <c r="CE131" s="48"/>
      <c r="CF131" s="48"/>
      <c r="CG131" s="75"/>
      <c r="CH131" s="48"/>
      <c r="CI131" s="48"/>
      <c r="CJ131" s="75"/>
      <c r="CK131" s="48"/>
      <c r="CL131" s="48"/>
      <c r="CM131" s="126"/>
      <c r="CN131" s="48"/>
      <c r="CO131" s="48"/>
      <c r="CP131" s="75"/>
      <c r="CQ131" s="52"/>
      <c r="CR131" s="48"/>
      <c r="CS131" s="75"/>
      <c r="CT131" s="52"/>
      <c r="CU131" s="48"/>
      <c r="CV131" s="75"/>
      <c r="CW131" s="52"/>
      <c r="CX131" s="48"/>
      <c r="CY131" s="75"/>
      <c r="CZ131" s="52">
        <v>1800</v>
      </c>
      <c r="DA131" s="48"/>
      <c r="DB131" s="48">
        <f t="shared" si="542"/>
        <v>0</v>
      </c>
      <c r="DC131" s="52"/>
      <c r="DD131" s="48"/>
      <c r="DE131" s="75"/>
      <c r="DF131" s="52"/>
      <c r="DG131" s="48"/>
      <c r="DH131" s="75"/>
      <c r="DI131" s="48"/>
      <c r="DJ131" s="48"/>
      <c r="DK131" s="75"/>
      <c r="DL131" s="48"/>
      <c r="DM131" s="48"/>
      <c r="DN131" s="75"/>
      <c r="DO131" s="52"/>
      <c r="DP131" s="48"/>
      <c r="DQ131" s="75"/>
      <c r="DR131" s="52"/>
      <c r="DS131" s="48"/>
      <c r="DT131" s="75"/>
      <c r="DU131" s="52"/>
      <c r="DV131" s="48"/>
      <c r="DW131" s="75"/>
      <c r="DX131" s="52"/>
      <c r="DY131" s="48"/>
      <c r="DZ131" s="75"/>
      <c r="EA131" s="48"/>
      <c r="EB131" s="48"/>
      <c r="EC131" s="75"/>
      <c r="ED131" s="48"/>
      <c r="EE131" s="48"/>
      <c r="EF131" s="75"/>
      <c r="EG131" s="48"/>
      <c r="EH131" s="48"/>
      <c r="EI131" s="75"/>
      <c r="EJ131" s="48"/>
      <c r="EK131" s="48"/>
      <c r="EL131" s="75"/>
      <c r="EM131" s="48"/>
      <c r="EN131" s="48"/>
      <c r="EO131" s="75"/>
      <c r="EP131" s="48"/>
      <c r="EQ131" s="48"/>
      <c r="ER131" s="75"/>
      <c r="ES131" s="48"/>
      <c r="ET131" s="48"/>
      <c r="EU131" s="75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52"/>
      <c r="GS131" s="48"/>
      <c r="GT131" s="75"/>
    </row>
    <row r="132" spans="1:202" s="18" customFormat="1" ht="15.75" x14ac:dyDescent="0.25">
      <c r="A132" s="26" t="s">
        <v>427</v>
      </c>
      <c r="B132" s="136">
        <f t="shared" si="411"/>
        <v>5445</v>
      </c>
      <c r="C132" s="136">
        <f t="shared" si="412"/>
        <v>0</v>
      </c>
      <c r="D132" s="48">
        <f t="shared" si="216"/>
        <v>0</v>
      </c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116"/>
      <c r="BE132" s="116"/>
      <c r="BF132" s="116"/>
      <c r="BG132" s="48"/>
      <c r="BH132" s="48"/>
      <c r="BI132" s="75"/>
      <c r="BJ132" s="48"/>
      <c r="BK132" s="48"/>
      <c r="BL132" s="75"/>
      <c r="BM132" s="48"/>
      <c r="BN132" s="48"/>
      <c r="BO132" s="75"/>
      <c r="BP132" s="48"/>
      <c r="BQ132" s="48"/>
      <c r="BR132" s="75"/>
      <c r="BS132" s="48"/>
      <c r="BT132" s="48"/>
      <c r="BU132" s="126"/>
      <c r="BV132" s="48"/>
      <c r="BW132" s="48"/>
      <c r="BX132" s="75"/>
      <c r="BY132" s="48"/>
      <c r="BZ132" s="48"/>
      <c r="CA132" s="75"/>
      <c r="CB132" s="48"/>
      <c r="CC132" s="48"/>
      <c r="CD132" s="75"/>
      <c r="CE132" s="48"/>
      <c r="CF132" s="48"/>
      <c r="CG132" s="75"/>
      <c r="CH132" s="48"/>
      <c r="CI132" s="48"/>
      <c r="CJ132" s="75"/>
      <c r="CK132" s="48"/>
      <c r="CL132" s="48"/>
      <c r="CM132" s="126"/>
      <c r="CN132" s="48"/>
      <c r="CO132" s="48"/>
      <c r="CP132" s="75"/>
      <c r="CQ132" s="52"/>
      <c r="CR132" s="48"/>
      <c r="CS132" s="75"/>
      <c r="CT132" s="52"/>
      <c r="CU132" s="48"/>
      <c r="CV132" s="75"/>
      <c r="CW132" s="52"/>
      <c r="CX132" s="48"/>
      <c r="CY132" s="75"/>
      <c r="CZ132" s="52">
        <v>5445</v>
      </c>
      <c r="DA132" s="48"/>
      <c r="DB132" s="48">
        <f t="shared" si="542"/>
        <v>0</v>
      </c>
      <c r="DC132" s="52"/>
      <c r="DD132" s="48"/>
      <c r="DE132" s="75"/>
      <c r="DF132" s="52"/>
      <c r="DG132" s="48"/>
      <c r="DH132" s="75"/>
      <c r="DI132" s="48"/>
      <c r="DJ132" s="48"/>
      <c r="DK132" s="75"/>
      <c r="DL132" s="48"/>
      <c r="DM132" s="48"/>
      <c r="DN132" s="75"/>
      <c r="DO132" s="52"/>
      <c r="DP132" s="48"/>
      <c r="DQ132" s="75"/>
      <c r="DR132" s="52"/>
      <c r="DS132" s="48"/>
      <c r="DT132" s="75"/>
      <c r="DU132" s="52"/>
      <c r="DV132" s="48"/>
      <c r="DW132" s="75"/>
      <c r="DX132" s="52"/>
      <c r="DY132" s="48"/>
      <c r="DZ132" s="75"/>
      <c r="EA132" s="48"/>
      <c r="EB132" s="48"/>
      <c r="EC132" s="75"/>
      <c r="ED132" s="48"/>
      <c r="EE132" s="48"/>
      <c r="EF132" s="75"/>
      <c r="EG132" s="48"/>
      <c r="EH132" s="48"/>
      <c r="EI132" s="75"/>
      <c r="EJ132" s="48"/>
      <c r="EK132" s="48"/>
      <c r="EL132" s="75"/>
      <c r="EM132" s="48"/>
      <c r="EN132" s="48"/>
      <c r="EO132" s="75"/>
      <c r="EP132" s="48"/>
      <c r="EQ132" s="48"/>
      <c r="ER132" s="75"/>
      <c r="ES132" s="48"/>
      <c r="ET132" s="48"/>
      <c r="EU132" s="75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52"/>
      <c r="GS132" s="48"/>
      <c r="GT132" s="75"/>
    </row>
    <row r="133" spans="1:202" s="18" customFormat="1" ht="15.75" x14ac:dyDescent="0.25">
      <c r="A133" s="26" t="s">
        <v>246</v>
      </c>
      <c r="B133" s="136">
        <f t="shared" si="411"/>
        <v>134674.66071</v>
      </c>
      <c r="C133" s="136">
        <f t="shared" si="412"/>
        <v>63730.93419</v>
      </c>
      <c r="D133" s="48">
        <f t="shared" si="216"/>
        <v>47.322142008016058</v>
      </c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>
        <v>10000</v>
      </c>
      <c r="BB133" s="48">
        <v>2338.28206</v>
      </c>
      <c r="BC133" s="48">
        <f t="shared" si="588"/>
        <v>23.382820600000002</v>
      </c>
      <c r="BD133" s="116"/>
      <c r="BE133" s="116"/>
      <c r="BF133" s="116"/>
      <c r="BG133" s="48"/>
      <c r="BH133" s="48"/>
      <c r="BI133" s="75"/>
      <c r="BJ133" s="48"/>
      <c r="BK133" s="48"/>
      <c r="BL133" s="75"/>
      <c r="BM133" s="48"/>
      <c r="BN133" s="48"/>
      <c r="BO133" s="75"/>
      <c r="BP133" s="48"/>
      <c r="BQ133" s="48"/>
      <c r="BR133" s="75"/>
      <c r="BS133" s="48">
        <v>124674.66071</v>
      </c>
      <c r="BT133" s="48">
        <v>61392.652130000002</v>
      </c>
      <c r="BU133" s="126">
        <f>BT133/BS133*100</f>
        <v>49.24228530511315</v>
      </c>
      <c r="BV133" s="48"/>
      <c r="BW133" s="48"/>
      <c r="BX133" s="75"/>
      <c r="BY133" s="48"/>
      <c r="BZ133" s="48"/>
      <c r="CA133" s="75"/>
      <c r="CB133" s="48"/>
      <c r="CC133" s="48"/>
      <c r="CD133" s="75"/>
      <c r="CE133" s="48"/>
      <c r="CF133" s="48"/>
      <c r="CG133" s="75"/>
      <c r="CH133" s="48"/>
      <c r="CI133" s="48"/>
      <c r="CJ133" s="75"/>
      <c r="CK133" s="48"/>
      <c r="CL133" s="48"/>
      <c r="CM133" s="126"/>
      <c r="CN133" s="48"/>
      <c r="CO133" s="48"/>
      <c r="CP133" s="75"/>
      <c r="CQ133" s="52"/>
      <c r="CR133" s="48"/>
      <c r="CS133" s="75"/>
      <c r="CT133" s="52"/>
      <c r="CU133" s="48"/>
      <c r="CV133" s="75"/>
      <c r="CW133" s="52"/>
      <c r="CX133" s="48"/>
      <c r="CY133" s="75"/>
      <c r="CZ133" s="52"/>
      <c r="DA133" s="48"/>
      <c r="DB133" s="48"/>
      <c r="DC133" s="52"/>
      <c r="DD133" s="48"/>
      <c r="DE133" s="75"/>
      <c r="DF133" s="52"/>
      <c r="DG133" s="48"/>
      <c r="DH133" s="75"/>
      <c r="DI133" s="48"/>
      <c r="DJ133" s="48"/>
      <c r="DK133" s="75"/>
      <c r="DL133" s="48"/>
      <c r="DM133" s="48"/>
      <c r="DN133" s="75"/>
      <c r="DO133" s="52"/>
      <c r="DP133" s="48"/>
      <c r="DQ133" s="75"/>
      <c r="DR133" s="52"/>
      <c r="DS133" s="48"/>
      <c r="DT133" s="75"/>
      <c r="DU133" s="52"/>
      <c r="DV133" s="48"/>
      <c r="DW133" s="75"/>
      <c r="DX133" s="52"/>
      <c r="DY133" s="48"/>
      <c r="DZ133" s="75"/>
      <c r="EA133" s="48"/>
      <c r="EB133" s="48"/>
      <c r="EC133" s="75"/>
      <c r="ED133" s="48"/>
      <c r="EE133" s="48"/>
      <c r="EF133" s="75"/>
      <c r="EG133" s="48"/>
      <c r="EH133" s="48"/>
      <c r="EI133" s="75"/>
      <c r="EJ133" s="48"/>
      <c r="EK133" s="48"/>
      <c r="EL133" s="75"/>
      <c r="EM133" s="48"/>
      <c r="EN133" s="48"/>
      <c r="EO133" s="75"/>
      <c r="EP133" s="48"/>
      <c r="EQ133" s="48"/>
      <c r="ER133" s="75"/>
      <c r="ES133" s="48"/>
      <c r="ET133" s="48"/>
      <c r="EU133" s="75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52"/>
      <c r="GS133" s="48"/>
      <c r="GT133" s="75"/>
    </row>
    <row r="134" spans="1:202" s="18" customFormat="1" ht="15.75" x14ac:dyDescent="0.25">
      <c r="A134" s="26" t="s">
        <v>428</v>
      </c>
      <c r="B134" s="136">
        <f t="shared" si="411"/>
        <v>5024.9655899999998</v>
      </c>
      <c r="C134" s="136">
        <f t="shared" si="412"/>
        <v>540.66778999999997</v>
      </c>
      <c r="D134" s="48">
        <f t="shared" si="216"/>
        <v>10.759631689338594</v>
      </c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>
        <v>843.07558999999992</v>
      </c>
      <c r="AY134" s="48">
        <v>252.92267999999999</v>
      </c>
      <c r="AZ134" s="48">
        <f>AY134/AX134*100</f>
        <v>30.00000035583998</v>
      </c>
      <c r="BA134" s="48"/>
      <c r="BB134" s="48"/>
      <c r="BC134" s="48"/>
      <c r="BD134" s="116"/>
      <c r="BE134" s="116"/>
      <c r="BF134" s="116"/>
      <c r="BG134" s="48"/>
      <c r="BH134" s="48"/>
      <c r="BI134" s="75"/>
      <c r="BJ134" s="48"/>
      <c r="BK134" s="48"/>
      <c r="BL134" s="75"/>
      <c r="BM134" s="48"/>
      <c r="BN134" s="48"/>
      <c r="BO134" s="75"/>
      <c r="BP134" s="48"/>
      <c r="BQ134" s="48"/>
      <c r="BR134" s="75"/>
      <c r="BS134" s="48"/>
      <c r="BT134" s="48"/>
      <c r="BU134" s="126"/>
      <c r="BV134" s="48"/>
      <c r="BW134" s="48"/>
      <c r="BX134" s="75"/>
      <c r="BY134" s="48"/>
      <c r="BZ134" s="48"/>
      <c r="CA134" s="75"/>
      <c r="CB134" s="48"/>
      <c r="CC134" s="48"/>
      <c r="CD134" s="75"/>
      <c r="CE134" s="48"/>
      <c r="CF134" s="48"/>
      <c r="CG134" s="75"/>
      <c r="CH134" s="48"/>
      <c r="CI134" s="48"/>
      <c r="CJ134" s="75"/>
      <c r="CK134" s="48">
        <v>302.89</v>
      </c>
      <c r="CL134" s="48">
        <v>287.74511000000001</v>
      </c>
      <c r="CM134" s="126">
        <f>CL134/CK134*100</f>
        <v>94.999871240384309</v>
      </c>
      <c r="CN134" s="48"/>
      <c r="CO134" s="48"/>
      <c r="CP134" s="75"/>
      <c r="CQ134" s="52"/>
      <c r="CR134" s="48"/>
      <c r="CS134" s="75"/>
      <c r="CT134" s="52"/>
      <c r="CU134" s="48"/>
      <c r="CV134" s="75"/>
      <c r="CW134" s="52"/>
      <c r="CX134" s="48"/>
      <c r="CY134" s="75"/>
      <c r="CZ134" s="52">
        <v>3879</v>
      </c>
      <c r="DA134" s="48"/>
      <c r="DB134" s="48">
        <f t="shared" si="542"/>
        <v>0</v>
      </c>
      <c r="DC134" s="52"/>
      <c r="DD134" s="48"/>
      <c r="DE134" s="75"/>
      <c r="DF134" s="52"/>
      <c r="DG134" s="48"/>
      <c r="DH134" s="75"/>
      <c r="DI134" s="48"/>
      <c r="DJ134" s="48"/>
      <c r="DK134" s="75"/>
      <c r="DL134" s="48"/>
      <c r="DM134" s="48"/>
      <c r="DN134" s="75"/>
      <c r="DO134" s="52"/>
      <c r="DP134" s="48"/>
      <c r="DQ134" s="75"/>
      <c r="DR134" s="52"/>
      <c r="DS134" s="48"/>
      <c r="DT134" s="75"/>
      <c r="DU134" s="52"/>
      <c r="DV134" s="48"/>
      <c r="DW134" s="75"/>
      <c r="DX134" s="52"/>
      <c r="DY134" s="48"/>
      <c r="DZ134" s="75"/>
      <c r="EA134" s="48"/>
      <c r="EB134" s="48"/>
      <c r="EC134" s="75"/>
      <c r="ED134" s="48"/>
      <c r="EE134" s="48"/>
      <c r="EF134" s="75"/>
      <c r="EG134" s="48"/>
      <c r="EH134" s="48"/>
      <c r="EI134" s="75"/>
      <c r="EJ134" s="48"/>
      <c r="EK134" s="48"/>
      <c r="EL134" s="75"/>
      <c r="EM134" s="48"/>
      <c r="EN134" s="48"/>
      <c r="EO134" s="75"/>
      <c r="EP134" s="48"/>
      <c r="EQ134" s="48"/>
      <c r="ER134" s="75"/>
      <c r="ES134" s="48"/>
      <c r="ET134" s="48"/>
      <c r="EU134" s="75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52"/>
      <c r="GS134" s="48"/>
      <c r="GT134" s="75"/>
    </row>
    <row r="135" spans="1:202" s="19" customFormat="1" ht="31.5" x14ac:dyDescent="0.25">
      <c r="A135" s="27" t="s">
        <v>251</v>
      </c>
      <c r="B135" s="135">
        <f t="shared" si="411"/>
        <v>760119.30454999988</v>
      </c>
      <c r="C135" s="135">
        <f t="shared" si="412"/>
        <v>73840.619099999996</v>
      </c>
      <c r="D135" s="54">
        <f t="shared" ref="D135" si="612">C135/B135*100</f>
        <v>9.714345979374194</v>
      </c>
      <c r="E135" s="55">
        <f t="shared" ref="E135:BF135" si="613">E136+E137+E138+E139+E140+E141+E142+E143+E144+E145</f>
        <v>0</v>
      </c>
      <c r="F135" s="55">
        <f t="shared" si="613"/>
        <v>0</v>
      </c>
      <c r="G135" s="55">
        <f t="shared" si="613"/>
        <v>0</v>
      </c>
      <c r="H135" s="55">
        <f t="shared" si="613"/>
        <v>0</v>
      </c>
      <c r="I135" s="55">
        <f t="shared" si="613"/>
        <v>0</v>
      </c>
      <c r="J135" s="54"/>
      <c r="K135" s="55">
        <f t="shared" ref="K135:M135" si="614">K136+K137+K138+K139+K140+K141+K142+K143+K144+K145</f>
        <v>0</v>
      </c>
      <c r="L135" s="55">
        <f t="shared" si="614"/>
        <v>0</v>
      </c>
      <c r="M135" s="55">
        <f t="shared" si="614"/>
        <v>0</v>
      </c>
      <c r="N135" s="55">
        <f t="shared" ref="N135:P135" si="615">N136+N137+N138+N139+N140+N141+N142+N143+N144+N145</f>
        <v>0</v>
      </c>
      <c r="O135" s="55">
        <f t="shared" si="615"/>
        <v>0</v>
      </c>
      <c r="P135" s="55">
        <f t="shared" si="615"/>
        <v>0</v>
      </c>
      <c r="Q135" s="55">
        <f t="shared" ref="Q135:S135" si="616">Q136+Q137+Q138+Q139+Q140+Q141+Q142+Q143+Q144+Q145</f>
        <v>0</v>
      </c>
      <c r="R135" s="55">
        <f t="shared" si="616"/>
        <v>0</v>
      </c>
      <c r="S135" s="55">
        <f t="shared" si="616"/>
        <v>0</v>
      </c>
      <c r="T135" s="55">
        <f t="shared" ref="T135:V135" si="617">T136+T137+T138+T139+T140+T141+T142+T143+T144+T145</f>
        <v>0</v>
      </c>
      <c r="U135" s="55">
        <f t="shared" si="617"/>
        <v>0</v>
      </c>
      <c r="V135" s="55">
        <f t="shared" si="617"/>
        <v>0</v>
      </c>
      <c r="W135" s="55">
        <f t="shared" si="613"/>
        <v>945</v>
      </c>
      <c r="X135" s="55">
        <f t="shared" si="613"/>
        <v>945</v>
      </c>
      <c r="Y135" s="55">
        <f>X135/W135*100</f>
        <v>100</v>
      </c>
      <c r="Z135" s="55">
        <f t="shared" si="613"/>
        <v>0</v>
      </c>
      <c r="AA135" s="55">
        <f t="shared" si="613"/>
        <v>0</v>
      </c>
      <c r="AB135" s="55">
        <f t="shared" si="613"/>
        <v>0</v>
      </c>
      <c r="AC135" s="55">
        <f t="shared" si="613"/>
        <v>0</v>
      </c>
      <c r="AD135" s="55">
        <f t="shared" si="613"/>
        <v>0</v>
      </c>
      <c r="AE135" s="55">
        <f t="shared" si="613"/>
        <v>0</v>
      </c>
      <c r="AF135" s="55"/>
      <c r="AG135" s="55"/>
      <c r="AH135" s="55"/>
      <c r="AI135" s="55">
        <f t="shared" si="613"/>
        <v>102.04082000000001</v>
      </c>
      <c r="AJ135" s="55">
        <f t="shared" si="613"/>
        <v>102.04082000000001</v>
      </c>
      <c r="AK135" s="54">
        <f>AJ135/AI135*100</f>
        <v>100</v>
      </c>
      <c r="AL135" s="55"/>
      <c r="AM135" s="55"/>
      <c r="AN135" s="54"/>
      <c r="AO135" s="55">
        <f t="shared" ref="AO135:AP135" si="618">AO136+AO137+AO138+AO139+AO140+AO141+AO142+AO143+AO144+AO145</f>
        <v>140.77718999999999</v>
      </c>
      <c r="AP135" s="55">
        <f t="shared" si="618"/>
        <v>140.77718999999999</v>
      </c>
      <c r="AQ135" s="54">
        <f>AP135/AO135*100</f>
        <v>100</v>
      </c>
      <c r="AR135" s="55"/>
      <c r="AS135" s="55"/>
      <c r="AT135" s="54"/>
      <c r="AU135" s="55">
        <f t="shared" si="613"/>
        <v>0</v>
      </c>
      <c r="AV135" s="55">
        <f t="shared" si="613"/>
        <v>0</v>
      </c>
      <c r="AW135" s="55">
        <f t="shared" si="613"/>
        <v>0</v>
      </c>
      <c r="AX135" s="55">
        <f t="shared" si="613"/>
        <v>3744.2637399999994</v>
      </c>
      <c r="AY135" s="55">
        <f t="shared" si="613"/>
        <v>0</v>
      </c>
      <c r="AZ135" s="54"/>
      <c r="BA135" s="55">
        <f t="shared" si="613"/>
        <v>15000</v>
      </c>
      <c r="BB135" s="55">
        <f t="shared" si="613"/>
        <v>12499.875880000001</v>
      </c>
      <c r="BC135" s="54">
        <f t="shared" si="588"/>
        <v>83.332505866666679</v>
      </c>
      <c r="BD135" s="55">
        <f t="shared" si="613"/>
        <v>37373.4</v>
      </c>
      <c r="BE135" s="55">
        <f t="shared" si="613"/>
        <v>13723.235909999999</v>
      </c>
      <c r="BF135" s="55">
        <f t="shared" si="613"/>
        <v>36.719259981698208</v>
      </c>
      <c r="BG135" s="55">
        <f t="shared" ref="BG135:CP135" si="619">BG136+BG137+BG138+BG139+BG140+BG141+BG142+BG143+BG144+BG145</f>
        <v>0</v>
      </c>
      <c r="BH135" s="55">
        <f t="shared" si="619"/>
        <v>0</v>
      </c>
      <c r="BI135" s="55">
        <f t="shared" si="619"/>
        <v>0</v>
      </c>
      <c r="BJ135" s="55">
        <f t="shared" ref="BJ135:BL135" si="620">BJ136+BJ137+BJ138+BJ139+BJ140+BJ141+BJ142+BJ143+BJ144+BJ145</f>
        <v>0</v>
      </c>
      <c r="BK135" s="55">
        <f t="shared" si="620"/>
        <v>0</v>
      </c>
      <c r="BL135" s="55">
        <f t="shared" si="620"/>
        <v>0</v>
      </c>
      <c r="BM135" s="55">
        <f t="shared" si="619"/>
        <v>5012</v>
      </c>
      <c r="BN135" s="55">
        <f t="shared" si="619"/>
        <v>2743.3688500000003</v>
      </c>
      <c r="BO135" s="55">
        <f t="shared" si="619"/>
        <v>54.73601057462092</v>
      </c>
      <c r="BP135" s="55">
        <f t="shared" ref="BP135:BQ135" si="621">BP136+BP137+BP138+BP139+BP140+BP141+BP142+BP143+BP144+BP145</f>
        <v>840</v>
      </c>
      <c r="BQ135" s="55">
        <f t="shared" si="621"/>
        <v>134.41849999999999</v>
      </c>
      <c r="BR135" s="55">
        <f t="shared" ref="BR135:BR136" si="622">BQ135/BP135*100</f>
        <v>16.002202380952379</v>
      </c>
      <c r="BS135" s="55">
        <f t="shared" si="619"/>
        <v>24161.35757</v>
      </c>
      <c r="BT135" s="55">
        <f t="shared" si="619"/>
        <v>10029.885849999999</v>
      </c>
      <c r="BU135" s="127">
        <f t="shared" ref="BU135:BU156" si="623">BT135/BS135*100</f>
        <v>41.512095588757923</v>
      </c>
      <c r="BV135" s="55"/>
      <c r="BW135" s="55"/>
      <c r="BX135" s="54"/>
      <c r="BY135" s="55">
        <f t="shared" si="619"/>
        <v>0</v>
      </c>
      <c r="BZ135" s="55">
        <f t="shared" si="619"/>
        <v>0</v>
      </c>
      <c r="CA135" s="55">
        <f t="shared" si="619"/>
        <v>0</v>
      </c>
      <c r="CB135" s="55">
        <f t="shared" ref="CB135:CD135" si="624">CB136+CB137+CB138+CB139+CB140+CB141+CB142+CB143+CB144+CB145</f>
        <v>0</v>
      </c>
      <c r="CC135" s="55">
        <f t="shared" si="624"/>
        <v>0</v>
      </c>
      <c r="CD135" s="55">
        <f t="shared" si="624"/>
        <v>0</v>
      </c>
      <c r="CE135" s="55">
        <f t="shared" si="619"/>
        <v>0</v>
      </c>
      <c r="CF135" s="55">
        <f t="shared" si="619"/>
        <v>0</v>
      </c>
      <c r="CG135" s="55"/>
      <c r="CH135" s="55">
        <f t="shared" si="619"/>
        <v>0</v>
      </c>
      <c r="CI135" s="55">
        <f t="shared" si="619"/>
        <v>0</v>
      </c>
      <c r="CJ135" s="55">
        <f t="shared" si="619"/>
        <v>0</v>
      </c>
      <c r="CK135" s="55">
        <f t="shared" si="619"/>
        <v>1000</v>
      </c>
      <c r="CL135" s="55">
        <f t="shared" si="619"/>
        <v>1000</v>
      </c>
      <c r="CM135" s="54">
        <f t="shared" ref="CM135:CM143" si="625">CL135/CK135*100</f>
        <v>100</v>
      </c>
      <c r="CN135" s="55">
        <f t="shared" si="619"/>
        <v>318.39999999999998</v>
      </c>
      <c r="CO135" s="55">
        <f t="shared" si="619"/>
        <v>0</v>
      </c>
      <c r="CP135" s="55">
        <f t="shared" si="619"/>
        <v>0</v>
      </c>
      <c r="CQ135" s="55">
        <f t="shared" ref="CQ135:DA135" si="626">CQ136+CQ137+CQ138+CQ139+CQ140+CQ141+CQ142+CQ143+CQ144+CQ145</f>
        <v>3609.6</v>
      </c>
      <c r="CR135" s="55">
        <f t="shared" si="626"/>
        <v>0</v>
      </c>
      <c r="CS135" s="55">
        <f t="shared" si="626"/>
        <v>0</v>
      </c>
      <c r="CT135" s="55">
        <f t="shared" ref="CT135:CV135" si="627">CT136+CT137+CT138+CT139+CT140+CT141+CT142+CT143+CT144+CT145</f>
        <v>1391.3</v>
      </c>
      <c r="CU135" s="55">
        <f t="shared" si="627"/>
        <v>0</v>
      </c>
      <c r="CV135" s="55">
        <f t="shared" si="627"/>
        <v>0</v>
      </c>
      <c r="CW135" s="55">
        <f t="shared" si="626"/>
        <v>17324.099999999999</v>
      </c>
      <c r="CX135" s="55">
        <f t="shared" si="626"/>
        <v>7583.6879300000001</v>
      </c>
      <c r="CY135" s="55">
        <f t="shared" si="147"/>
        <v>43.775364549962198</v>
      </c>
      <c r="CZ135" s="55">
        <f t="shared" si="626"/>
        <v>40182</v>
      </c>
      <c r="DA135" s="55">
        <f t="shared" si="626"/>
        <v>6491.3409700000002</v>
      </c>
      <c r="DB135" s="54">
        <f t="shared" si="542"/>
        <v>16.154847867204222</v>
      </c>
      <c r="DC135" s="55">
        <f t="shared" ref="DC135:DD135" si="628">DC136+DC137+DC138+DC139+DC140+DC141+DC142+DC143+DC144+DC145</f>
        <v>8210.2999999999993</v>
      </c>
      <c r="DD135" s="55">
        <f t="shared" si="628"/>
        <v>2714.0714700000003</v>
      </c>
      <c r="DE135" s="55">
        <f>DD135/DC135*100</f>
        <v>33.056909857130684</v>
      </c>
      <c r="DF135" s="55">
        <f t="shared" ref="DF135:DG135" si="629">DF136+DF137+DF138+DF139+DF140+DF141+DF142+DF143+DF144+DF145</f>
        <v>1440.1</v>
      </c>
      <c r="DG135" s="55">
        <f t="shared" si="629"/>
        <v>124.83499999999999</v>
      </c>
      <c r="DH135" s="55">
        <f>DG135/DF135*100</f>
        <v>8.6684952433858768</v>
      </c>
      <c r="DI135" s="55">
        <f t="shared" ref="DI135:DN135" si="630">DI136+DI137+DI138+DI139+DI140+DI141+DI142+DI143+DI144+DI145</f>
        <v>2000</v>
      </c>
      <c r="DJ135" s="55">
        <f t="shared" si="630"/>
        <v>1154.87113</v>
      </c>
      <c r="DK135" s="55">
        <f t="shared" si="630"/>
        <v>57.743556500000004</v>
      </c>
      <c r="DL135" s="55">
        <f t="shared" si="630"/>
        <v>2000</v>
      </c>
      <c r="DM135" s="55">
        <f t="shared" si="630"/>
        <v>1000</v>
      </c>
      <c r="DN135" s="55">
        <f t="shared" si="630"/>
        <v>50</v>
      </c>
      <c r="DO135" s="55">
        <f t="shared" ref="DO135:DQ135" si="631">DO136+DO137+DO138+DO139+DO140+DO141+DO142+DO143+DO144+DO145</f>
        <v>0</v>
      </c>
      <c r="DP135" s="55">
        <f t="shared" si="631"/>
        <v>0</v>
      </c>
      <c r="DQ135" s="55">
        <f t="shared" si="631"/>
        <v>0</v>
      </c>
      <c r="DR135" s="55">
        <f t="shared" ref="DR135:DT135" si="632">DR136+DR137+DR138+DR139+DR140+DR141+DR142+DR143+DR144+DR145</f>
        <v>0</v>
      </c>
      <c r="DS135" s="55">
        <f t="shared" si="632"/>
        <v>0</v>
      </c>
      <c r="DT135" s="55">
        <f t="shared" si="632"/>
        <v>0</v>
      </c>
      <c r="DU135" s="55">
        <f t="shared" ref="DU135:DW135" si="633">DU136+DU137+DU138+DU139+DU140+DU141+DU142+DU143+DU144+DU145</f>
        <v>0</v>
      </c>
      <c r="DV135" s="55">
        <f t="shared" si="633"/>
        <v>0</v>
      </c>
      <c r="DW135" s="55">
        <f t="shared" si="633"/>
        <v>0</v>
      </c>
      <c r="DX135" s="55">
        <f t="shared" ref="DX135:DZ135" si="634">DX136+DX137+DX138+DX139+DX140+DX141+DX142+DX143+DX144+DX145</f>
        <v>0</v>
      </c>
      <c r="DY135" s="55">
        <f t="shared" si="634"/>
        <v>0</v>
      </c>
      <c r="DZ135" s="55">
        <f t="shared" si="634"/>
        <v>0</v>
      </c>
      <c r="EA135" s="55"/>
      <c r="EB135" s="55"/>
      <c r="EC135" s="55"/>
      <c r="ED135" s="55">
        <f>SUM(ED136:ED145)</f>
        <v>0</v>
      </c>
      <c r="EE135" s="55">
        <f>SUM(EE136:EE145)</f>
        <v>0</v>
      </c>
      <c r="EF135" s="55"/>
      <c r="EG135" s="55">
        <f t="shared" ref="EG135:EL135" si="635">EG136+EG137+EG138+EG139+EG140+EG141+EG142+EG143+EG144+EG145</f>
        <v>0</v>
      </c>
      <c r="EH135" s="55">
        <f t="shared" si="635"/>
        <v>0</v>
      </c>
      <c r="EI135" s="55">
        <f t="shared" si="635"/>
        <v>0</v>
      </c>
      <c r="EJ135" s="55">
        <f t="shared" si="635"/>
        <v>0</v>
      </c>
      <c r="EK135" s="55">
        <f t="shared" si="635"/>
        <v>0</v>
      </c>
      <c r="EL135" s="55">
        <f t="shared" si="635"/>
        <v>0</v>
      </c>
      <c r="EM135" s="55">
        <f t="shared" ref="EM135:EO135" si="636">EM136+EM137+EM138+EM139+EM140+EM141+EM142+EM143+EM144+EM145</f>
        <v>0</v>
      </c>
      <c r="EN135" s="55">
        <f t="shared" si="636"/>
        <v>0</v>
      </c>
      <c r="EO135" s="55">
        <f t="shared" si="636"/>
        <v>0</v>
      </c>
      <c r="EP135" s="55">
        <f t="shared" ref="EP135:ER135" si="637">EP136+EP137+EP138+EP139+EP140+EP141+EP142+EP143+EP144+EP145</f>
        <v>388101.50438999996</v>
      </c>
      <c r="EQ135" s="55">
        <f t="shared" si="637"/>
        <v>0</v>
      </c>
      <c r="ER135" s="55">
        <f t="shared" si="637"/>
        <v>0</v>
      </c>
      <c r="ES135" s="55">
        <f t="shared" ref="ES135:EU135" si="638">ES136+ES137+ES138+ES139+ES140+ES141+ES142+ES143+ES144+ES145</f>
        <v>163472.56083999999</v>
      </c>
      <c r="ET135" s="55">
        <f t="shared" si="638"/>
        <v>0</v>
      </c>
      <c r="EU135" s="55">
        <f t="shared" si="638"/>
        <v>0</v>
      </c>
      <c r="EV135" s="55">
        <f t="shared" ref="EV135:EX135" si="639">EV136+EV137+EV138+EV139+EV140+EV141+EV142+EV143+EV144+EV145</f>
        <v>0</v>
      </c>
      <c r="EW135" s="55">
        <f t="shared" si="639"/>
        <v>0</v>
      </c>
      <c r="EX135" s="55">
        <f t="shared" si="639"/>
        <v>0</v>
      </c>
      <c r="EY135" s="55"/>
      <c r="EZ135" s="55"/>
      <c r="FA135" s="54"/>
      <c r="FB135" s="55">
        <f t="shared" ref="FB135:FC135" si="640">FB136+FB137+FB138+FB139+FB140+FB141+FB142+FB143+FB144+FB145</f>
        <v>0</v>
      </c>
      <c r="FC135" s="55">
        <f t="shared" si="640"/>
        <v>0</v>
      </c>
      <c r="FD135" s="54"/>
      <c r="FE135" s="55">
        <f t="shared" ref="FE135:FF135" si="641">FE136+FE137+FE138+FE139+FE140+FE141+FE142+FE143+FE144+FE145</f>
        <v>0</v>
      </c>
      <c r="FF135" s="55">
        <f t="shared" si="641"/>
        <v>0</v>
      </c>
      <c r="FG135" s="54"/>
      <c r="FH135" s="55">
        <f t="shared" ref="FH135:FI135" si="642">FH136+FH137+FH138+FH139+FH140+FH141+FH142+FH143+FH144+FH145</f>
        <v>3000</v>
      </c>
      <c r="FI135" s="55">
        <f t="shared" si="642"/>
        <v>339.93790000000001</v>
      </c>
      <c r="FJ135" s="54">
        <f t="shared" ref="FJ135" si="643">FI135/FH135*100</f>
        <v>11.331263333333334</v>
      </c>
      <c r="FK135" s="55">
        <f t="shared" ref="FK135:FL135" si="644">FK136+FK137+FK138+FK139+FK140+FK141+FK142+FK143+FK144+FK145</f>
        <v>4571.2</v>
      </c>
      <c r="FL135" s="55">
        <f t="shared" si="644"/>
        <v>684.1</v>
      </c>
      <c r="FM135" s="54">
        <f t="shared" ref="FM135" si="645">FL135/FK135*100</f>
        <v>14.96543577178859</v>
      </c>
      <c r="FN135" s="55">
        <f t="shared" ref="FN135:FO135" si="646">FN136+FN137+FN138+FN139+FN140+FN141+FN142+FN143+FN144+FN145</f>
        <v>298</v>
      </c>
      <c r="FO135" s="55">
        <f t="shared" si="646"/>
        <v>298</v>
      </c>
      <c r="FP135" s="54">
        <f t="shared" ref="FP135" si="647">FO135/FN135*100</f>
        <v>100</v>
      </c>
      <c r="FQ135" s="55">
        <f t="shared" ref="FQ135:FR135" si="648">FQ136+FQ137+FQ138+FQ139+FQ140+FQ141+FQ142+FQ143+FQ144+FQ145</f>
        <v>15557</v>
      </c>
      <c r="FR135" s="55">
        <f t="shared" si="648"/>
        <v>4356.5372799999996</v>
      </c>
      <c r="FS135" s="54">
        <f t="shared" ref="FS135" si="649">FR135/FQ135*100</f>
        <v>28.003710741145461</v>
      </c>
      <c r="FT135" s="55">
        <f t="shared" ref="FT135:FU135" si="650">FT136+FT137+FT138+FT139+FT140+FT141+FT142+FT143+FT144+FT145</f>
        <v>20324.400000000001</v>
      </c>
      <c r="FU135" s="55">
        <f t="shared" si="650"/>
        <v>7774.6344200000003</v>
      </c>
      <c r="FV135" s="54">
        <f t="shared" ref="FV135" si="651">FU135/FT135*100</f>
        <v>38.252713093621459</v>
      </c>
      <c r="FW135" s="55"/>
      <c r="FX135" s="55">
        <f t="shared" ref="FX135" si="652">FX136+FX137+FX138+FX139+FX140+FX141+FX142+FX143+FX144+FX145</f>
        <v>0</v>
      </c>
      <c r="FY135" s="54"/>
      <c r="FZ135" s="55"/>
      <c r="GA135" s="55">
        <f t="shared" ref="GA135" si="653">GA136+GA137+GA138+GA139+GA140+GA141+GA142+GA143+GA144+GA145</f>
        <v>0</v>
      </c>
      <c r="GB135" s="54"/>
      <c r="GC135" s="55"/>
      <c r="GD135" s="55">
        <f t="shared" ref="GD135" si="654">GD136+GD137+GD138+GD139+GD140+GD141+GD142+GD143+GD144+GD145</f>
        <v>0</v>
      </c>
      <c r="GE135" s="54"/>
      <c r="GF135" s="55"/>
      <c r="GG135" s="55">
        <f t="shared" ref="GG135" si="655">GG136+GG137+GG138+GG139+GG140+GG141+GG142+GG143+GG144+GG145</f>
        <v>0</v>
      </c>
      <c r="GH135" s="54"/>
      <c r="GI135" s="55"/>
      <c r="GJ135" s="55">
        <f t="shared" ref="GJ135" si="656">GJ136+GJ137+GJ138+GJ139+GJ140+GJ141+GJ142+GJ143+GJ144+GJ145</f>
        <v>0</v>
      </c>
      <c r="GK135" s="54"/>
      <c r="GL135" s="55"/>
      <c r="GM135" s="55">
        <f t="shared" ref="GM135" si="657">GM136+GM137+GM138+GM139+GM140+GM141+GM142+GM143+GM144+GM145</f>
        <v>0</v>
      </c>
      <c r="GN135" s="54"/>
      <c r="GO135" s="55">
        <f t="shared" ref="GO135:GP135" si="658">GO136+GO137+GO138+GO139+GO140+GO141+GO142+GO143+GO144+GO145</f>
        <v>0</v>
      </c>
      <c r="GP135" s="55">
        <f t="shared" si="658"/>
        <v>0</v>
      </c>
      <c r="GQ135" s="54"/>
      <c r="GR135" s="55">
        <f t="shared" ref="GR135:GT135" si="659">GR136+GR137+GR138+GR139+GR140+GR141+GR142+GR143+GR144+GR145</f>
        <v>0</v>
      </c>
      <c r="GS135" s="55">
        <f t="shared" si="659"/>
        <v>0</v>
      </c>
      <c r="GT135" s="55">
        <f t="shared" si="659"/>
        <v>0</v>
      </c>
    </row>
    <row r="136" spans="1:202" s="18" customFormat="1" ht="15.75" x14ac:dyDescent="0.25">
      <c r="A136" s="26" t="s">
        <v>250</v>
      </c>
      <c r="B136" s="136">
        <f t="shared" si="411"/>
        <v>676031.68323999993</v>
      </c>
      <c r="C136" s="136">
        <f t="shared" si="412"/>
        <v>43819.516399999993</v>
      </c>
      <c r="D136" s="48">
        <f t="shared" si="216"/>
        <v>6.4818731852902669</v>
      </c>
      <c r="E136" s="52"/>
      <c r="F136" s="48"/>
      <c r="G136" s="48"/>
      <c r="H136" s="52"/>
      <c r="I136" s="52"/>
      <c r="J136" s="48"/>
      <c r="K136" s="52"/>
      <c r="L136" s="52"/>
      <c r="M136" s="48"/>
      <c r="N136" s="52"/>
      <c r="O136" s="52"/>
      <c r="P136" s="48"/>
      <c r="Q136" s="52"/>
      <c r="R136" s="52"/>
      <c r="S136" s="48"/>
      <c r="T136" s="52"/>
      <c r="U136" s="52"/>
      <c r="V136" s="48"/>
      <c r="W136" s="48">
        <v>945</v>
      </c>
      <c r="X136" s="48">
        <v>945</v>
      </c>
      <c r="Y136" s="52">
        <f>X136/W136*100</f>
        <v>100</v>
      </c>
      <c r="Z136" s="48"/>
      <c r="AA136" s="48"/>
      <c r="AB136" s="52"/>
      <c r="AC136" s="52">
        <v>0</v>
      </c>
      <c r="AD136" s="52">
        <v>0</v>
      </c>
      <c r="AE136" s="48"/>
      <c r="AF136" s="52"/>
      <c r="AG136" s="52"/>
      <c r="AH136" s="52"/>
      <c r="AI136" s="52">
        <v>102.04082000000001</v>
      </c>
      <c r="AJ136" s="52">
        <v>102.04082000000001</v>
      </c>
      <c r="AK136" s="48">
        <f>AJ136/AI136*100</f>
        <v>100</v>
      </c>
      <c r="AL136" s="52"/>
      <c r="AM136" s="52"/>
      <c r="AN136" s="48"/>
      <c r="AO136" s="52">
        <v>140.77718999999999</v>
      </c>
      <c r="AP136" s="52">
        <v>140.77718999999999</v>
      </c>
      <c r="AQ136" s="48">
        <f>AP136/AO136*100</f>
        <v>100</v>
      </c>
      <c r="AR136" s="52"/>
      <c r="AS136" s="52"/>
      <c r="AT136" s="48"/>
      <c r="AU136" s="52"/>
      <c r="AV136" s="52"/>
      <c r="AW136" s="48"/>
      <c r="AX136" s="48"/>
      <c r="AY136" s="48"/>
      <c r="AZ136" s="48"/>
      <c r="BA136" s="52">
        <v>0</v>
      </c>
      <c r="BB136" s="52"/>
      <c r="BC136" s="48"/>
      <c r="BD136" s="52">
        <v>37373.4</v>
      </c>
      <c r="BE136" s="48">
        <v>13723.235909999999</v>
      </c>
      <c r="BF136" s="52">
        <f t="shared" si="138"/>
        <v>36.719259981698208</v>
      </c>
      <c r="BG136" s="52"/>
      <c r="BH136" s="52"/>
      <c r="BI136" s="52"/>
      <c r="BJ136" s="52"/>
      <c r="BK136" s="52"/>
      <c r="BL136" s="52"/>
      <c r="BM136" s="52">
        <v>5012</v>
      </c>
      <c r="BN136" s="52">
        <v>2743.3688500000003</v>
      </c>
      <c r="BO136" s="52">
        <f t="shared" si="141"/>
        <v>54.73601057462092</v>
      </c>
      <c r="BP136" s="52">
        <v>840</v>
      </c>
      <c r="BQ136" s="52">
        <v>134.41849999999999</v>
      </c>
      <c r="BR136" s="52">
        <f t="shared" si="622"/>
        <v>16.002202380952379</v>
      </c>
      <c r="BS136" s="52"/>
      <c r="BT136" s="74"/>
      <c r="BU136" s="126"/>
      <c r="BV136" s="52"/>
      <c r="BW136" s="74"/>
      <c r="BX136" s="48"/>
      <c r="BY136" s="52"/>
      <c r="BZ136" s="74"/>
      <c r="CA136" s="74"/>
      <c r="CB136" s="52"/>
      <c r="CC136" s="74"/>
      <c r="CD136" s="74"/>
      <c r="CE136" s="52"/>
      <c r="CF136" s="52"/>
      <c r="CG136" s="52"/>
      <c r="CH136" s="52"/>
      <c r="CI136" s="74"/>
      <c r="CJ136" s="74"/>
      <c r="CK136" s="52"/>
      <c r="CL136" s="52"/>
      <c r="CM136" s="48"/>
      <c r="CN136" s="52">
        <v>318.39999999999998</v>
      </c>
      <c r="CO136" s="74"/>
      <c r="CP136" s="74"/>
      <c r="CQ136" s="52">
        <v>3609.6</v>
      </c>
      <c r="CR136" s="74"/>
      <c r="CS136" s="74"/>
      <c r="CT136" s="52">
        <v>1391.3</v>
      </c>
      <c r="CU136" s="74">
        <v>0</v>
      </c>
      <c r="CV136" s="74"/>
      <c r="CW136" s="52">
        <v>17324.099999999999</v>
      </c>
      <c r="CX136" s="52">
        <v>7583.6879300000001</v>
      </c>
      <c r="CY136" s="52">
        <f t="shared" si="147"/>
        <v>43.775364549962198</v>
      </c>
      <c r="CZ136" s="52"/>
      <c r="DA136" s="74"/>
      <c r="DB136" s="48"/>
      <c r="DC136" s="52">
        <v>8210.2999999999993</v>
      </c>
      <c r="DD136" s="52">
        <v>2714.0714700000003</v>
      </c>
      <c r="DE136" s="52">
        <f>DD136/DC136*100</f>
        <v>33.056909857130684</v>
      </c>
      <c r="DF136" s="52">
        <v>1440.1</v>
      </c>
      <c r="DG136" s="52">
        <v>124.83499999999999</v>
      </c>
      <c r="DH136" s="52">
        <f>DG136/DF136*100</f>
        <v>8.6684952433858768</v>
      </c>
      <c r="DI136" s="52">
        <v>2000</v>
      </c>
      <c r="DJ136" s="52">
        <v>1154.87113</v>
      </c>
      <c r="DK136" s="52">
        <f t="shared" ref="DK136" si="660">DJ136/DI136*100</f>
        <v>57.743556500000004</v>
      </c>
      <c r="DL136" s="52">
        <v>2000</v>
      </c>
      <c r="DM136" s="52">
        <v>1000</v>
      </c>
      <c r="DN136" s="52">
        <f t="shared" ref="DN136" si="661">DM136/DL136*100</f>
        <v>50</v>
      </c>
      <c r="DO136" s="52"/>
      <c r="DP136" s="74"/>
      <c r="DQ136" s="74"/>
      <c r="DR136" s="52"/>
      <c r="DS136" s="74"/>
      <c r="DT136" s="74"/>
      <c r="DU136" s="52"/>
      <c r="DV136" s="74"/>
      <c r="DW136" s="74"/>
      <c r="DX136" s="52"/>
      <c r="DY136" s="74"/>
      <c r="DZ136" s="74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>
        <v>388101.50438999996</v>
      </c>
      <c r="EQ136" s="52"/>
      <c r="ER136" s="52"/>
      <c r="ES136" s="52">
        <v>163472.56083999999</v>
      </c>
      <c r="ET136" s="52"/>
      <c r="EU136" s="52"/>
      <c r="EV136" s="52">
        <v>0</v>
      </c>
      <c r="EW136" s="52">
        <v>0</v>
      </c>
      <c r="EX136" s="48"/>
      <c r="EY136" s="52"/>
      <c r="EZ136" s="52"/>
      <c r="FA136" s="48"/>
      <c r="FB136" s="52"/>
      <c r="FC136" s="52"/>
      <c r="FD136" s="48"/>
      <c r="FE136" s="52"/>
      <c r="FF136" s="52"/>
      <c r="FG136" s="48"/>
      <c r="FH136" s="52">
        <v>3000</v>
      </c>
      <c r="FI136" s="52">
        <v>339.93790000000001</v>
      </c>
      <c r="FJ136" s="48">
        <f>FI136/FH136*100</f>
        <v>11.331263333333334</v>
      </c>
      <c r="FK136" s="52">
        <v>4571.2</v>
      </c>
      <c r="FL136" s="52">
        <v>684.1</v>
      </c>
      <c r="FM136" s="48">
        <f>FL136/FK136*100</f>
        <v>14.96543577178859</v>
      </c>
      <c r="FN136" s="52">
        <v>298</v>
      </c>
      <c r="FO136" s="52">
        <v>298</v>
      </c>
      <c r="FP136" s="48">
        <f>FO136/FN136*100</f>
        <v>100</v>
      </c>
      <c r="FQ136" s="52">
        <v>15557</v>
      </c>
      <c r="FR136" s="52">
        <v>4356.5372799999996</v>
      </c>
      <c r="FS136" s="48">
        <f>FR136/FQ136*100</f>
        <v>28.003710741145461</v>
      </c>
      <c r="FT136" s="52">
        <v>20324.400000000001</v>
      </c>
      <c r="FU136" s="52">
        <v>7774.6344200000003</v>
      </c>
      <c r="FV136" s="48">
        <f>FU136/FT136*100</f>
        <v>38.252713093621459</v>
      </c>
      <c r="FW136" s="52"/>
      <c r="FX136" s="52"/>
      <c r="FY136" s="48"/>
      <c r="FZ136" s="52"/>
      <c r="GA136" s="52"/>
      <c r="GB136" s="48"/>
      <c r="GC136" s="52"/>
      <c r="GD136" s="52"/>
      <c r="GE136" s="48"/>
      <c r="GF136" s="52"/>
      <c r="GG136" s="52"/>
      <c r="GH136" s="48"/>
      <c r="GI136" s="52"/>
      <c r="GJ136" s="52"/>
      <c r="GK136" s="48"/>
      <c r="GL136" s="52"/>
      <c r="GM136" s="52"/>
      <c r="GN136" s="48"/>
      <c r="GO136" s="52"/>
      <c r="GP136" s="52"/>
      <c r="GQ136" s="48"/>
      <c r="GR136" s="52"/>
      <c r="GS136" s="74"/>
      <c r="GT136" s="74"/>
    </row>
    <row r="137" spans="1:202" s="18" customFormat="1" ht="15.75" x14ac:dyDescent="0.25">
      <c r="A137" s="26" t="s">
        <v>429</v>
      </c>
      <c r="B137" s="136">
        <f t="shared" si="411"/>
        <v>40541.35757</v>
      </c>
      <c r="C137" s="136">
        <f t="shared" si="412"/>
        <v>22529.761729999998</v>
      </c>
      <c r="D137" s="48">
        <f>C137/B137*100</f>
        <v>55.572292297068223</v>
      </c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>
        <v>1380</v>
      </c>
      <c r="AY137" s="48"/>
      <c r="AZ137" s="48"/>
      <c r="BA137" s="48">
        <v>15000</v>
      </c>
      <c r="BB137" s="48">
        <v>12499.875880000001</v>
      </c>
      <c r="BC137" s="48">
        <f>BB137/BA137*100</f>
        <v>83.332505866666679</v>
      </c>
      <c r="BD137" s="116"/>
      <c r="BE137" s="116"/>
      <c r="BF137" s="116"/>
      <c r="BG137" s="48"/>
      <c r="BH137" s="48"/>
      <c r="BI137" s="75"/>
      <c r="BJ137" s="48"/>
      <c r="BK137" s="48"/>
      <c r="BL137" s="75"/>
      <c r="BM137" s="48"/>
      <c r="BN137" s="48"/>
      <c r="BO137" s="75"/>
      <c r="BP137" s="48"/>
      <c r="BQ137" s="48"/>
      <c r="BR137" s="75"/>
      <c r="BS137" s="48">
        <v>24161.35757</v>
      </c>
      <c r="BT137" s="48">
        <v>10029.885849999999</v>
      </c>
      <c r="BU137" s="126">
        <f t="shared" si="623"/>
        <v>41.512095588757923</v>
      </c>
      <c r="BV137" s="48"/>
      <c r="BW137" s="48"/>
      <c r="BX137" s="48"/>
      <c r="BY137" s="48"/>
      <c r="BZ137" s="48"/>
      <c r="CA137" s="75"/>
      <c r="CB137" s="48"/>
      <c r="CC137" s="48"/>
      <c r="CD137" s="75"/>
      <c r="CE137" s="48"/>
      <c r="CF137" s="48"/>
      <c r="CG137" s="48"/>
      <c r="CH137" s="48"/>
      <c r="CI137" s="48"/>
      <c r="CJ137" s="75"/>
      <c r="CK137" s="48"/>
      <c r="CL137" s="48"/>
      <c r="CM137" s="48"/>
      <c r="CN137" s="48"/>
      <c r="CO137" s="48"/>
      <c r="CP137" s="75"/>
      <c r="CQ137" s="52"/>
      <c r="CR137" s="48"/>
      <c r="CS137" s="75"/>
      <c r="CT137" s="52"/>
      <c r="CU137" s="48"/>
      <c r="CV137" s="75"/>
      <c r="CW137" s="52"/>
      <c r="CX137" s="48"/>
      <c r="CY137" s="75"/>
      <c r="CZ137" s="52"/>
      <c r="DA137" s="48"/>
      <c r="DB137" s="48"/>
      <c r="DC137" s="52"/>
      <c r="DD137" s="48"/>
      <c r="DE137" s="75"/>
      <c r="DF137" s="52"/>
      <c r="DG137" s="48"/>
      <c r="DH137" s="75"/>
      <c r="DI137" s="48"/>
      <c r="DJ137" s="48"/>
      <c r="DK137" s="75"/>
      <c r="DL137" s="48"/>
      <c r="DM137" s="48"/>
      <c r="DN137" s="75"/>
      <c r="DO137" s="52"/>
      <c r="DP137" s="48"/>
      <c r="DQ137" s="75"/>
      <c r="DR137" s="52"/>
      <c r="DS137" s="48"/>
      <c r="DT137" s="75"/>
      <c r="DU137" s="52"/>
      <c r="DV137" s="48"/>
      <c r="DW137" s="75"/>
      <c r="DX137" s="52"/>
      <c r="DY137" s="48"/>
      <c r="DZ137" s="75"/>
      <c r="EA137" s="48"/>
      <c r="EB137" s="48"/>
      <c r="EC137" s="75"/>
      <c r="ED137" s="48"/>
      <c r="EE137" s="48"/>
      <c r="EF137" s="52"/>
      <c r="EG137" s="48"/>
      <c r="EH137" s="48"/>
      <c r="EI137" s="75"/>
      <c r="EJ137" s="48"/>
      <c r="EK137" s="48"/>
      <c r="EL137" s="75"/>
      <c r="EM137" s="48"/>
      <c r="EN137" s="48"/>
      <c r="EO137" s="75"/>
      <c r="EP137" s="48"/>
      <c r="EQ137" s="48"/>
      <c r="ER137" s="75"/>
      <c r="ES137" s="48"/>
      <c r="ET137" s="48"/>
      <c r="EU137" s="75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52"/>
      <c r="GS137" s="48"/>
      <c r="GT137" s="75"/>
    </row>
    <row r="138" spans="1:202" s="18" customFormat="1" ht="15.75" x14ac:dyDescent="0.25">
      <c r="A138" s="26" t="s">
        <v>430</v>
      </c>
      <c r="B138" s="136">
        <f t="shared" si="411"/>
        <v>2991</v>
      </c>
      <c r="C138" s="136">
        <f t="shared" si="412"/>
        <v>2991</v>
      </c>
      <c r="D138" s="48">
        <f t="shared" ref="D138:D145" si="662">C138/B138*100</f>
        <v>100</v>
      </c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116"/>
      <c r="BE138" s="116"/>
      <c r="BF138" s="116"/>
      <c r="BG138" s="48"/>
      <c r="BH138" s="48"/>
      <c r="BI138" s="75"/>
      <c r="BJ138" s="48"/>
      <c r="BK138" s="48"/>
      <c r="BL138" s="75"/>
      <c r="BM138" s="48"/>
      <c r="BN138" s="48"/>
      <c r="BO138" s="75"/>
      <c r="BP138" s="48"/>
      <c r="BQ138" s="48"/>
      <c r="BR138" s="75"/>
      <c r="BS138" s="48"/>
      <c r="BT138" s="48"/>
      <c r="BU138" s="126"/>
      <c r="BV138" s="48"/>
      <c r="BW138" s="48"/>
      <c r="BX138" s="75"/>
      <c r="BY138" s="48"/>
      <c r="BZ138" s="48"/>
      <c r="CA138" s="75"/>
      <c r="CB138" s="48"/>
      <c r="CC138" s="48"/>
      <c r="CD138" s="75"/>
      <c r="CE138" s="48"/>
      <c r="CF138" s="48"/>
      <c r="CG138" s="48"/>
      <c r="CH138" s="48"/>
      <c r="CI138" s="48"/>
      <c r="CJ138" s="75"/>
      <c r="CK138" s="48"/>
      <c r="CL138" s="48"/>
      <c r="CM138" s="48"/>
      <c r="CN138" s="48"/>
      <c r="CO138" s="48"/>
      <c r="CP138" s="75"/>
      <c r="CQ138" s="52"/>
      <c r="CR138" s="48"/>
      <c r="CS138" s="75"/>
      <c r="CT138" s="52"/>
      <c r="CU138" s="48"/>
      <c r="CV138" s="75"/>
      <c r="CW138" s="52"/>
      <c r="CX138" s="48"/>
      <c r="CY138" s="75"/>
      <c r="CZ138" s="52">
        <v>2991</v>
      </c>
      <c r="DA138" s="48">
        <v>2991</v>
      </c>
      <c r="DB138" s="48">
        <f t="shared" si="542"/>
        <v>100</v>
      </c>
      <c r="DC138" s="52"/>
      <c r="DD138" s="48"/>
      <c r="DE138" s="75"/>
      <c r="DF138" s="52"/>
      <c r="DG138" s="48"/>
      <c r="DH138" s="75"/>
      <c r="DI138" s="48"/>
      <c r="DJ138" s="48"/>
      <c r="DK138" s="75"/>
      <c r="DL138" s="48"/>
      <c r="DM138" s="48"/>
      <c r="DN138" s="75"/>
      <c r="DO138" s="52"/>
      <c r="DP138" s="48"/>
      <c r="DQ138" s="75"/>
      <c r="DR138" s="52"/>
      <c r="DS138" s="48"/>
      <c r="DT138" s="75"/>
      <c r="DU138" s="52"/>
      <c r="DV138" s="48"/>
      <c r="DW138" s="75"/>
      <c r="DX138" s="52"/>
      <c r="DY138" s="48"/>
      <c r="DZ138" s="75"/>
      <c r="EA138" s="48"/>
      <c r="EB138" s="48"/>
      <c r="EC138" s="75"/>
      <c r="ED138" s="48"/>
      <c r="EE138" s="48"/>
      <c r="EF138" s="52"/>
      <c r="EG138" s="48"/>
      <c r="EH138" s="48"/>
      <c r="EI138" s="75"/>
      <c r="EJ138" s="48"/>
      <c r="EK138" s="48"/>
      <c r="EL138" s="75"/>
      <c r="EM138" s="48"/>
      <c r="EN138" s="48"/>
      <c r="EO138" s="75"/>
      <c r="EP138" s="48"/>
      <c r="EQ138" s="48"/>
      <c r="ER138" s="75"/>
      <c r="ES138" s="48"/>
      <c r="ET138" s="48"/>
      <c r="EU138" s="75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52"/>
      <c r="GS138" s="48"/>
      <c r="GT138" s="75"/>
    </row>
    <row r="139" spans="1:202" s="29" customFormat="1" ht="15.75" x14ac:dyDescent="0.25">
      <c r="A139" s="28" t="s">
        <v>431</v>
      </c>
      <c r="B139" s="136">
        <f t="shared" si="411"/>
        <v>5960.9831999999997</v>
      </c>
      <c r="C139" s="136">
        <f t="shared" si="412"/>
        <v>1976.17265</v>
      </c>
      <c r="D139" s="48">
        <f t="shared" si="662"/>
        <v>33.151790295265386</v>
      </c>
      <c r="E139" s="56"/>
      <c r="F139" s="56"/>
      <c r="G139" s="56"/>
      <c r="H139" s="56"/>
      <c r="I139" s="56"/>
      <c r="J139" s="48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48"/>
      <c r="AL139" s="56"/>
      <c r="AM139" s="56"/>
      <c r="AN139" s="48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>
        <v>872.9831999999999</v>
      </c>
      <c r="AY139" s="56"/>
      <c r="AZ139" s="48"/>
      <c r="BA139" s="56"/>
      <c r="BB139" s="56"/>
      <c r="BC139" s="56"/>
      <c r="BD139" s="117"/>
      <c r="BE139" s="117"/>
      <c r="BF139" s="117"/>
      <c r="BG139" s="56"/>
      <c r="BH139" s="56"/>
      <c r="BI139" s="76"/>
      <c r="BJ139" s="56"/>
      <c r="BK139" s="56"/>
      <c r="BL139" s="76"/>
      <c r="BM139" s="56"/>
      <c r="BN139" s="56"/>
      <c r="BO139" s="76"/>
      <c r="BP139" s="56"/>
      <c r="BQ139" s="56"/>
      <c r="BR139" s="76"/>
      <c r="BS139" s="56"/>
      <c r="BT139" s="56"/>
      <c r="BU139" s="126"/>
      <c r="BV139" s="56"/>
      <c r="BW139" s="56"/>
      <c r="BX139" s="76"/>
      <c r="BY139" s="56"/>
      <c r="BZ139" s="56"/>
      <c r="CA139" s="76"/>
      <c r="CB139" s="56"/>
      <c r="CC139" s="56"/>
      <c r="CD139" s="76"/>
      <c r="CE139" s="56"/>
      <c r="CF139" s="56"/>
      <c r="CG139" s="76"/>
      <c r="CH139" s="56"/>
      <c r="CI139" s="56"/>
      <c r="CJ139" s="76"/>
      <c r="CK139" s="56"/>
      <c r="CL139" s="56"/>
      <c r="CM139" s="48"/>
      <c r="CN139" s="56"/>
      <c r="CO139" s="56"/>
      <c r="CP139" s="76"/>
      <c r="CQ139" s="56"/>
      <c r="CR139" s="56"/>
      <c r="CS139" s="76"/>
      <c r="CT139" s="56"/>
      <c r="CU139" s="56"/>
      <c r="CV139" s="76"/>
      <c r="CW139" s="56"/>
      <c r="CX139" s="56"/>
      <c r="CY139" s="76"/>
      <c r="CZ139" s="56">
        <v>5088</v>
      </c>
      <c r="DA139" s="56">
        <v>1976.17265</v>
      </c>
      <c r="DB139" s="48">
        <f t="shared" si="542"/>
        <v>38.839871265723268</v>
      </c>
      <c r="DC139" s="56"/>
      <c r="DD139" s="56"/>
      <c r="DE139" s="76"/>
      <c r="DF139" s="56"/>
      <c r="DG139" s="56"/>
      <c r="DH139" s="76"/>
      <c r="DI139" s="56"/>
      <c r="DJ139" s="56"/>
      <c r="DK139" s="76"/>
      <c r="DL139" s="56"/>
      <c r="DM139" s="56"/>
      <c r="DN139" s="76"/>
      <c r="DO139" s="56"/>
      <c r="DP139" s="56"/>
      <c r="DQ139" s="76"/>
      <c r="DR139" s="56"/>
      <c r="DS139" s="56"/>
      <c r="DT139" s="76"/>
      <c r="DU139" s="56"/>
      <c r="DV139" s="56"/>
      <c r="DW139" s="76"/>
      <c r="DX139" s="56"/>
      <c r="DY139" s="56"/>
      <c r="DZ139" s="76"/>
      <c r="EA139" s="56"/>
      <c r="EB139" s="56"/>
      <c r="EC139" s="76"/>
      <c r="ED139" s="56"/>
      <c r="EE139" s="56"/>
      <c r="EF139" s="52"/>
      <c r="EG139" s="56"/>
      <c r="EH139" s="56"/>
      <c r="EI139" s="76"/>
      <c r="EJ139" s="56"/>
      <c r="EK139" s="56"/>
      <c r="EL139" s="76"/>
      <c r="EM139" s="56"/>
      <c r="EN139" s="56"/>
      <c r="EO139" s="76"/>
      <c r="EP139" s="56"/>
      <c r="EQ139" s="56"/>
      <c r="ER139" s="76"/>
      <c r="ES139" s="56"/>
      <c r="ET139" s="56"/>
      <c r="EU139" s="76"/>
      <c r="EV139" s="56"/>
      <c r="EW139" s="56"/>
      <c r="EX139" s="56"/>
      <c r="EY139" s="56"/>
      <c r="EZ139" s="56"/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/>
      <c r="FL139" s="56"/>
      <c r="FM139" s="56"/>
      <c r="FN139" s="56"/>
      <c r="FO139" s="56"/>
      <c r="FP139" s="48"/>
      <c r="FQ139" s="56"/>
      <c r="FR139" s="56"/>
      <c r="FS139" s="56"/>
      <c r="FT139" s="56"/>
      <c r="FU139" s="56"/>
      <c r="FV139" s="56"/>
      <c r="FW139" s="56"/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56"/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76"/>
    </row>
    <row r="140" spans="1:202" s="18" customFormat="1" ht="15.75" x14ac:dyDescent="0.25">
      <c r="A140" s="26" t="s">
        <v>432</v>
      </c>
      <c r="B140" s="136">
        <f t="shared" ref="B140:B203" si="663">E140+H140+K140+N140+Q140+T140+W140+Z140+AC140+AF140+AI140+AL140+AO140+AR140+AU140+AX140+BA140+BD140+BG140+BJ140+BM140+BP140+BS140+BV140+BY140+CB140+CE140+CH140+CK140+CN140+CQ140+CT140+CW140+CZ140+DC140+DF140+DI140+DL140+DO140+DR140+DU140+DX140+EA140+ED140+EG140+EJ140+EM140+EP140+ES140+EV140+EY140+FB140+FE140+FH140+FK140+FN140+FQ140+FT140+FW140+FZ140+GC140+GF140+GI140+GL140+GO140+GR140</f>
        <v>2397</v>
      </c>
      <c r="C140" s="136">
        <f t="shared" ref="C140:C203" si="664">F140+I140+L140+O140+R140+U140+X140+AA140+AD140+AG140+AJ140+AM140+AP140+AS140+AV140+AY140+BB140+BE140+BH140+BK140+BN140+BQ140+BT140+BW140+BZ140+CC140+CF140+CI140+CL140+CO140+CR140+CU140+CX140+DA140+DD140+DG140+DJ140+DM140+DP140+DS140+DV140+DY140+EB140+EE140+EH140+EK140+EN140+EQ140+ET140+EW140+EZ140+FC140+FF140+FI140+FL140+FO140+FR140+FU140+FX140+GA140+GD140+GG140+GJ140+GM140+GP140+GS140</f>
        <v>0</v>
      </c>
      <c r="D140" s="48">
        <f t="shared" si="662"/>
        <v>0</v>
      </c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116"/>
      <c r="BE140" s="116"/>
      <c r="BF140" s="116"/>
      <c r="BG140" s="48"/>
      <c r="BH140" s="48"/>
      <c r="BI140" s="75"/>
      <c r="BJ140" s="48"/>
      <c r="BK140" s="48"/>
      <c r="BL140" s="75"/>
      <c r="BM140" s="48"/>
      <c r="BN140" s="48"/>
      <c r="BO140" s="75"/>
      <c r="BP140" s="48"/>
      <c r="BQ140" s="48"/>
      <c r="BR140" s="75"/>
      <c r="BS140" s="48"/>
      <c r="BT140" s="48"/>
      <c r="BU140" s="126"/>
      <c r="BV140" s="48"/>
      <c r="BW140" s="48"/>
      <c r="BX140" s="75"/>
      <c r="BY140" s="48"/>
      <c r="BZ140" s="48"/>
      <c r="CA140" s="75"/>
      <c r="CB140" s="48"/>
      <c r="CC140" s="48"/>
      <c r="CD140" s="75"/>
      <c r="CE140" s="48"/>
      <c r="CF140" s="48"/>
      <c r="CG140" s="75"/>
      <c r="CH140" s="48"/>
      <c r="CI140" s="48"/>
      <c r="CJ140" s="75"/>
      <c r="CK140" s="48"/>
      <c r="CL140" s="48"/>
      <c r="CM140" s="48"/>
      <c r="CN140" s="48"/>
      <c r="CO140" s="48"/>
      <c r="CP140" s="75"/>
      <c r="CQ140" s="52"/>
      <c r="CR140" s="48"/>
      <c r="CS140" s="75"/>
      <c r="CT140" s="52"/>
      <c r="CU140" s="48"/>
      <c r="CV140" s="75"/>
      <c r="CW140" s="52"/>
      <c r="CX140" s="48"/>
      <c r="CY140" s="75"/>
      <c r="CZ140" s="52">
        <v>2397</v>
      </c>
      <c r="DA140" s="48"/>
      <c r="DB140" s="48">
        <f t="shared" si="542"/>
        <v>0</v>
      </c>
      <c r="DC140" s="52"/>
      <c r="DD140" s="48"/>
      <c r="DE140" s="75"/>
      <c r="DF140" s="52"/>
      <c r="DG140" s="48"/>
      <c r="DH140" s="75"/>
      <c r="DI140" s="48"/>
      <c r="DJ140" s="48"/>
      <c r="DK140" s="75"/>
      <c r="DL140" s="48"/>
      <c r="DM140" s="48"/>
      <c r="DN140" s="75"/>
      <c r="DO140" s="52"/>
      <c r="DP140" s="48"/>
      <c r="DQ140" s="75"/>
      <c r="DR140" s="52"/>
      <c r="DS140" s="48"/>
      <c r="DT140" s="75"/>
      <c r="DU140" s="52"/>
      <c r="DV140" s="48"/>
      <c r="DW140" s="75"/>
      <c r="DX140" s="52"/>
      <c r="DY140" s="48"/>
      <c r="DZ140" s="75"/>
      <c r="EA140" s="48"/>
      <c r="EB140" s="48"/>
      <c r="EC140" s="75"/>
      <c r="ED140" s="48"/>
      <c r="EE140" s="48"/>
      <c r="EF140" s="52"/>
      <c r="EG140" s="48"/>
      <c r="EH140" s="48"/>
      <c r="EI140" s="75"/>
      <c r="EJ140" s="48"/>
      <c r="EK140" s="48"/>
      <c r="EL140" s="75"/>
      <c r="EM140" s="48"/>
      <c r="EN140" s="48"/>
      <c r="EO140" s="75"/>
      <c r="EP140" s="48"/>
      <c r="EQ140" s="48"/>
      <c r="ER140" s="75"/>
      <c r="ES140" s="48"/>
      <c r="ET140" s="48"/>
      <c r="EU140" s="75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52"/>
      <c r="GS140" s="48"/>
      <c r="GT140" s="75"/>
    </row>
    <row r="141" spans="1:202" s="18" customFormat="1" ht="15.75" x14ac:dyDescent="0.25">
      <c r="A141" s="26" t="s">
        <v>433</v>
      </c>
      <c r="B141" s="136">
        <f t="shared" si="663"/>
        <v>3336</v>
      </c>
      <c r="C141" s="136">
        <f t="shared" si="664"/>
        <v>0</v>
      </c>
      <c r="D141" s="48">
        <f t="shared" si="662"/>
        <v>0</v>
      </c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116"/>
      <c r="BE141" s="116"/>
      <c r="BF141" s="116"/>
      <c r="BG141" s="48"/>
      <c r="BH141" s="48"/>
      <c r="BI141" s="75"/>
      <c r="BJ141" s="48"/>
      <c r="BK141" s="48"/>
      <c r="BL141" s="75"/>
      <c r="BM141" s="48"/>
      <c r="BN141" s="48"/>
      <c r="BO141" s="75"/>
      <c r="BP141" s="48"/>
      <c r="BQ141" s="48"/>
      <c r="BR141" s="75"/>
      <c r="BS141" s="48"/>
      <c r="BT141" s="48"/>
      <c r="BU141" s="126"/>
      <c r="BV141" s="48"/>
      <c r="BW141" s="48"/>
      <c r="BX141" s="75"/>
      <c r="BY141" s="48"/>
      <c r="BZ141" s="48"/>
      <c r="CA141" s="75"/>
      <c r="CB141" s="48"/>
      <c r="CC141" s="48"/>
      <c r="CD141" s="75"/>
      <c r="CE141" s="48"/>
      <c r="CF141" s="48"/>
      <c r="CG141" s="75"/>
      <c r="CH141" s="48"/>
      <c r="CI141" s="48"/>
      <c r="CJ141" s="75"/>
      <c r="CK141" s="48"/>
      <c r="CL141" s="48"/>
      <c r="CM141" s="48"/>
      <c r="CN141" s="48"/>
      <c r="CO141" s="48"/>
      <c r="CP141" s="75"/>
      <c r="CQ141" s="52"/>
      <c r="CR141" s="48"/>
      <c r="CS141" s="75"/>
      <c r="CT141" s="52"/>
      <c r="CU141" s="48"/>
      <c r="CV141" s="75"/>
      <c r="CW141" s="52"/>
      <c r="CX141" s="48"/>
      <c r="CY141" s="75"/>
      <c r="CZ141" s="52">
        <v>3336</v>
      </c>
      <c r="DA141" s="48"/>
      <c r="DB141" s="48">
        <f t="shared" si="542"/>
        <v>0</v>
      </c>
      <c r="DC141" s="52"/>
      <c r="DD141" s="48"/>
      <c r="DE141" s="75"/>
      <c r="DF141" s="52"/>
      <c r="DG141" s="48"/>
      <c r="DH141" s="75"/>
      <c r="DI141" s="48"/>
      <c r="DJ141" s="48"/>
      <c r="DK141" s="75"/>
      <c r="DL141" s="48"/>
      <c r="DM141" s="48"/>
      <c r="DN141" s="75"/>
      <c r="DO141" s="52"/>
      <c r="DP141" s="48"/>
      <c r="DQ141" s="75"/>
      <c r="DR141" s="52"/>
      <c r="DS141" s="48"/>
      <c r="DT141" s="75"/>
      <c r="DU141" s="52"/>
      <c r="DV141" s="48"/>
      <c r="DW141" s="75"/>
      <c r="DX141" s="52"/>
      <c r="DY141" s="48"/>
      <c r="DZ141" s="75"/>
      <c r="EA141" s="48"/>
      <c r="EB141" s="48"/>
      <c r="EC141" s="75"/>
      <c r="ED141" s="48"/>
      <c r="EE141" s="48"/>
      <c r="EF141" s="52"/>
      <c r="EG141" s="48"/>
      <c r="EH141" s="48"/>
      <c r="EI141" s="75"/>
      <c r="EJ141" s="48"/>
      <c r="EK141" s="48"/>
      <c r="EL141" s="75"/>
      <c r="EM141" s="48"/>
      <c r="EN141" s="48"/>
      <c r="EO141" s="75"/>
      <c r="EP141" s="48"/>
      <c r="EQ141" s="48"/>
      <c r="ER141" s="75"/>
      <c r="ES141" s="48"/>
      <c r="ET141" s="48"/>
      <c r="EU141" s="75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52"/>
      <c r="GS141" s="48"/>
      <c r="GT141" s="75"/>
    </row>
    <row r="142" spans="1:202" s="18" customFormat="1" ht="15.75" x14ac:dyDescent="0.25">
      <c r="A142" s="26" t="s">
        <v>434</v>
      </c>
      <c r="B142" s="136">
        <f t="shared" si="663"/>
        <v>5111</v>
      </c>
      <c r="C142" s="136">
        <f t="shared" si="664"/>
        <v>338</v>
      </c>
      <c r="D142" s="48">
        <f t="shared" si="662"/>
        <v>6.6131872432009393</v>
      </c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116"/>
      <c r="BE142" s="116"/>
      <c r="BF142" s="116"/>
      <c r="BG142" s="48"/>
      <c r="BH142" s="48"/>
      <c r="BI142" s="75"/>
      <c r="BJ142" s="48"/>
      <c r="BK142" s="48"/>
      <c r="BL142" s="75"/>
      <c r="BM142" s="48"/>
      <c r="BN142" s="48"/>
      <c r="BO142" s="75"/>
      <c r="BP142" s="48"/>
      <c r="BQ142" s="48"/>
      <c r="BR142" s="75"/>
      <c r="BS142" s="48"/>
      <c r="BT142" s="48"/>
      <c r="BU142" s="126"/>
      <c r="BV142" s="48"/>
      <c r="BW142" s="48"/>
      <c r="BX142" s="75"/>
      <c r="BY142" s="48"/>
      <c r="BZ142" s="48"/>
      <c r="CA142" s="75"/>
      <c r="CB142" s="48"/>
      <c r="CC142" s="48"/>
      <c r="CD142" s="75"/>
      <c r="CE142" s="48"/>
      <c r="CF142" s="48"/>
      <c r="CG142" s="75"/>
      <c r="CH142" s="48"/>
      <c r="CI142" s="48"/>
      <c r="CJ142" s="75"/>
      <c r="CK142" s="48">
        <v>338</v>
      </c>
      <c r="CL142" s="48">
        <v>338</v>
      </c>
      <c r="CM142" s="48">
        <f t="shared" si="625"/>
        <v>100</v>
      </c>
      <c r="CN142" s="48"/>
      <c r="CO142" s="48"/>
      <c r="CP142" s="75"/>
      <c r="CQ142" s="52"/>
      <c r="CR142" s="48"/>
      <c r="CS142" s="75"/>
      <c r="CT142" s="52"/>
      <c r="CU142" s="48"/>
      <c r="CV142" s="75"/>
      <c r="CW142" s="52"/>
      <c r="CX142" s="48"/>
      <c r="CY142" s="75"/>
      <c r="CZ142" s="52">
        <v>4773</v>
      </c>
      <c r="DA142" s="48"/>
      <c r="DB142" s="48">
        <f t="shared" si="542"/>
        <v>0</v>
      </c>
      <c r="DC142" s="52"/>
      <c r="DD142" s="48"/>
      <c r="DE142" s="75"/>
      <c r="DF142" s="52"/>
      <c r="DG142" s="48"/>
      <c r="DH142" s="75"/>
      <c r="DI142" s="48"/>
      <c r="DJ142" s="48"/>
      <c r="DK142" s="75"/>
      <c r="DL142" s="48"/>
      <c r="DM142" s="48"/>
      <c r="DN142" s="75"/>
      <c r="DO142" s="52"/>
      <c r="DP142" s="48"/>
      <c r="DQ142" s="75"/>
      <c r="DR142" s="52"/>
      <c r="DS142" s="48"/>
      <c r="DT142" s="75"/>
      <c r="DU142" s="52"/>
      <c r="DV142" s="48"/>
      <c r="DW142" s="75"/>
      <c r="DX142" s="52"/>
      <c r="DY142" s="48"/>
      <c r="DZ142" s="75"/>
      <c r="EA142" s="48"/>
      <c r="EB142" s="48"/>
      <c r="EC142" s="75"/>
      <c r="ED142" s="48"/>
      <c r="EE142" s="48"/>
      <c r="EF142" s="52"/>
      <c r="EG142" s="48"/>
      <c r="EH142" s="48"/>
      <c r="EI142" s="75"/>
      <c r="EJ142" s="48"/>
      <c r="EK142" s="48"/>
      <c r="EL142" s="75"/>
      <c r="EM142" s="48"/>
      <c r="EN142" s="48"/>
      <c r="EO142" s="75"/>
      <c r="EP142" s="48"/>
      <c r="EQ142" s="48"/>
      <c r="ER142" s="75"/>
      <c r="ES142" s="48"/>
      <c r="ET142" s="48"/>
      <c r="EU142" s="75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52"/>
      <c r="GS142" s="48"/>
      <c r="GT142" s="75"/>
    </row>
    <row r="143" spans="1:202" s="18" customFormat="1" ht="15.75" x14ac:dyDescent="0.25">
      <c r="A143" s="26" t="s">
        <v>435</v>
      </c>
      <c r="B143" s="136">
        <f t="shared" si="663"/>
        <v>9015.8012199999994</v>
      </c>
      <c r="C143" s="136">
        <f t="shared" si="664"/>
        <v>364</v>
      </c>
      <c r="D143" s="48">
        <f t="shared" si="662"/>
        <v>4.0373560942374018</v>
      </c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>
        <v>725.80121999999994</v>
      </c>
      <c r="AY143" s="48"/>
      <c r="AZ143" s="48"/>
      <c r="BA143" s="48"/>
      <c r="BB143" s="48"/>
      <c r="BC143" s="48"/>
      <c r="BD143" s="116"/>
      <c r="BE143" s="116"/>
      <c r="BF143" s="116"/>
      <c r="BG143" s="48"/>
      <c r="BH143" s="48"/>
      <c r="BI143" s="75"/>
      <c r="BJ143" s="48"/>
      <c r="BK143" s="48"/>
      <c r="BL143" s="75"/>
      <c r="BM143" s="48"/>
      <c r="BN143" s="48"/>
      <c r="BO143" s="75"/>
      <c r="BP143" s="48"/>
      <c r="BQ143" s="48"/>
      <c r="BR143" s="75"/>
      <c r="BS143" s="48"/>
      <c r="BT143" s="48"/>
      <c r="BU143" s="126"/>
      <c r="BV143" s="48"/>
      <c r="BW143" s="48"/>
      <c r="BX143" s="48"/>
      <c r="BY143" s="48"/>
      <c r="BZ143" s="48"/>
      <c r="CA143" s="75"/>
      <c r="CB143" s="48"/>
      <c r="CC143" s="48"/>
      <c r="CD143" s="75"/>
      <c r="CE143" s="48"/>
      <c r="CF143" s="48"/>
      <c r="CG143" s="75"/>
      <c r="CH143" s="48"/>
      <c r="CI143" s="48"/>
      <c r="CJ143" s="75"/>
      <c r="CK143" s="56">
        <v>364</v>
      </c>
      <c r="CL143" s="48">
        <v>364</v>
      </c>
      <c r="CM143" s="48">
        <f t="shared" si="625"/>
        <v>100</v>
      </c>
      <c r="CN143" s="48"/>
      <c r="CO143" s="48"/>
      <c r="CP143" s="75"/>
      <c r="CQ143" s="52"/>
      <c r="CR143" s="48"/>
      <c r="CS143" s="75"/>
      <c r="CT143" s="52"/>
      <c r="CU143" s="48"/>
      <c r="CV143" s="75"/>
      <c r="CW143" s="52"/>
      <c r="CX143" s="48"/>
      <c r="CY143" s="75"/>
      <c r="CZ143" s="52">
        <v>7926</v>
      </c>
      <c r="DA143" s="48"/>
      <c r="DB143" s="48">
        <f t="shared" si="542"/>
        <v>0</v>
      </c>
      <c r="DC143" s="52"/>
      <c r="DD143" s="48"/>
      <c r="DE143" s="75"/>
      <c r="DF143" s="52"/>
      <c r="DG143" s="48"/>
      <c r="DH143" s="75"/>
      <c r="DI143" s="48"/>
      <c r="DJ143" s="48"/>
      <c r="DK143" s="75"/>
      <c r="DL143" s="48"/>
      <c r="DM143" s="48"/>
      <c r="DN143" s="75"/>
      <c r="DO143" s="52"/>
      <c r="DP143" s="48"/>
      <c r="DQ143" s="75"/>
      <c r="DR143" s="52"/>
      <c r="DS143" s="48"/>
      <c r="DT143" s="75"/>
      <c r="DU143" s="52"/>
      <c r="DV143" s="48"/>
      <c r="DW143" s="75"/>
      <c r="DX143" s="52"/>
      <c r="DY143" s="48"/>
      <c r="DZ143" s="75"/>
      <c r="EA143" s="48"/>
      <c r="EB143" s="48"/>
      <c r="EC143" s="75"/>
      <c r="ED143" s="48"/>
      <c r="EE143" s="48"/>
      <c r="EF143" s="52"/>
      <c r="EG143" s="48"/>
      <c r="EH143" s="48"/>
      <c r="EI143" s="75"/>
      <c r="EJ143" s="48"/>
      <c r="EK143" s="48"/>
      <c r="EL143" s="75"/>
      <c r="EM143" s="48"/>
      <c r="EN143" s="48"/>
      <c r="EO143" s="75"/>
      <c r="EP143" s="48"/>
      <c r="EQ143" s="48"/>
      <c r="ER143" s="75"/>
      <c r="ES143" s="48"/>
      <c r="ET143" s="48"/>
      <c r="EU143" s="75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52"/>
      <c r="GS143" s="48"/>
      <c r="GT143" s="75"/>
    </row>
    <row r="144" spans="1:202" s="18" customFormat="1" ht="15.75" x14ac:dyDescent="0.25">
      <c r="A144" s="26" t="s">
        <v>436</v>
      </c>
      <c r="B144" s="136">
        <f t="shared" si="663"/>
        <v>8427</v>
      </c>
      <c r="C144" s="136">
        <f t="shared" si="664"/>
        <v>1524.16832</v>
      </c>
      <c r="D144" s="48">
        <f t="shared" si="662"/>
        <v>18.086725050433131</v>
      </c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116"/>
      <c r="BE144" s="116"/>
      <c r="BF144" s="116"/>
      <c r="BG144" s="48"/>
      <c r="BH144" s="48"/>
      <c r="BI144" s="75"/>
      <c r="BJ144" s="48"/>
      <c r="BK144" s="48"/>
      <c r="BL144" s="75"/>
      <c r="BM144" s="48"/>
      <c r="BN144" s="48"/>
      <c r="BO144" s="75"/>
      <c r="BP144" s="48"/>
      <c r="BQ144" s="48"/>
      <c r="BR144" s="75"/>
      <c r="BS144" s="48"/>
      <c r="BT144" s="48"/>
      <c r="BU144" s="126"/>
      <c r="BV144" s="48"/>
      <c r="BW144" s="48"/>
      <c r="BX144" s="75"/>
      <c r="BY144" s="48"/>
      <c r="BZ144" s="48"/>
      <c r="CA144" s="75"/>
      <c r="CB144" s="48"/>
      <c r="CC144" s="48"/>
      <c r="CD144" s="75"/>
      <c r="CE144" s="48"/>
      <c r="CF144" s="48"/>
      <c r="CG144" s="75"/>
      <c r="CH144" s="48"/>
      <c r="CI144" s="48"/>
      <c r="CJ144" s="75"/>
      <c r="CK144" s="48"/>
      <c r="CL144" s="48"/>
      <c r="CM144" s="48"/>
      <c r="CN144" s="48"/>
      <c r="CO144" s="48"/>
      <c r="CP144" s="75"/>
      <c r="CQ144" s="52"/>
      <c r="CR144" s="48"/>
      <c r="CS144" s="75"/>
      <c r="CT144" s="52"/>
      <c r="CU144" s="48"/>
      <c r="CV144" s="75"/>
      <c r="CW144" s="52"/>
      <c r="CX144" s="48"/>
      <c r="CY144" s="75"/>
      <c r="CZ144" s="52">
        <v>8427</v>
      </c>
      <c r="DA144" s="48">
        <v>1524.16832</v>
      </c>
      <c r="DB144" s="48">
        <f t="shared" si="542"/>
        <v>18.086725050433131</v>
      </c>
      <c r="DC144" s="52"/>
      <c r="DD144" s="48"/>
      <c r="DE144" s="75"/>
      <c r="DF144" s="52"/>
      <c r="DG144" s="48"/>
      <c r="DH144" s="75"/>
      <c r="DI144" s="48"/>
      <c r="DJ144" s="48"/>
      <c r="DK144" s="75"/>
      <c r="DL144" s="48"/>
      <c r="DM144" s="48"/>
      <c r="DN144" s="75"/>
      <c r="DO144" s="52"/>
      <c r="DP144" s="48"/>
      <c r="DQ144" s="75"/>
      <c r="DR144" s="52"/>
      <c r="DS144" s="48"/>
      <c r="DT144" s="75"/>
      <c r="DU144" s="52"/>
      <c r="DV144" s="48"/>
      <c r="DW144" s="75"/>
      <c r="DX144" s="52"/>
      <c r="DY144" s="48"/>
      <c r="DZ144" s="75"/>
      <c r="EA144" s="48"/>
      <c r="EB144" s="48"/>
      <c r="EC144" s="75"/>
      <c r="ED144" s="48"/>
      <c r="EE144" s="48"/>
      <c r="EF144" s="52"/>
      <c r="EG144" s="48"/>
      <c r="EH144" s="48"/>
      <c r="EI144" s="75"/>
      <c r="EJ144" s="48"/>
      <c r="EK144" s="48"/>
      <c r="EL144" s="75"/>
      <c r="EM144" s="48"/>
      <c r="EN144" s="48"/>
      <c r="EO144" s="75"/>
      <c r="EP144" s="48"/>
      <c r="EQ144" s="48"/>
      <c r="ER144" s="75"/>
      <c r="ES144" s="48"/>
      <c r="ET144" s="48"/>
      <c r="EU144" s="75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52"/>
      <c r="GS144" s="48"/>
      <c r="GT144" s="75"/>
    </row>
    <row r="145" spans="1:202" s="18" customFormat="1" ht="15.75" x14ac:dyDescent="0.25">
      <c r="A145" s="26" t="s">
        <v>437</v>
      </c>
      <c r="B145" s="136">
        <f t="shared" si="663"/>
        <v>6307.4793200000004</v>
      </c>
      <c r="C145" s="136">
        <f t="shared" si="664"/>
        <v>298</v>
      </c>
      <c r="D145" s="48">
        <f t="shared" si="662"/>
        <v>4.7245497746633909</v>
      </c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>
        <v>765.47931999999992</v>
      </c>
      <c r="AY145" s="48"/>
      <c r="AZ145" s="48"/>
      <c r="BA145" s="48"/>
      <c r="BB145" s="48"/>
      <c r="BC145" s="48"/>
      <c r="BD145" s="116"/>
      <c r="BE145" s="116"/>
      <c r="BF145" s="116"/>
      <c r="BG145" s="48"/>
      <c r="BH145" s="48"/>
      <c r="BI145" s="75"/>
      <c r="BJ145" s="48"/>
      <c r="BK145" s="48"/>
      <c r="BL145" s="75"/>
      <c r="BM145" s="48"/>
      <c r="BN145" s="48"/>
      <c r="BO145" s="75"/>
      <c r="BP145" s="48"/>
      <c r="BQ145" s="48"/>
      <c r="BR145" s="75"/>
      <c r="BS145" s="48"/>
      <c r="BT145" s="48"/>
      <c r="BU145" s="126"/>
      <c r="BV145" s="48"/>
      <c r="BW145" s="48"/>
      <c r="BX145" s="75"/>
      <c r="BY145" s="48"/>
      <c r="BZ145" s="48"/>
      <c r="CA145" s="75"/>
      <c r="CB145" s="48"/>
      <c r="CC145" s="48"/>
      <c r="CD145" s="75"/>
      <c r="CE145" s="48"/>
      <c r="CF145" s="48"/>
      <c r="CG145" s="75"/>
      <c r="CH145" s="48"/>
      <c r="CI145" s="48"/>
      <c r="CJ145" s="75"/>
      <c r="CK145" s="48">
        <v>298</v>
      </c>
      <c r="CL145" s="48">
        <v>298</v>
      </c>
      <c r="CM145" s="48">
        <f>CL145/CK145*100</f>
        <v>100</v>
      </c>
      <c r="CN145" s="48"/>
      <c r="CO145" s="48"/>
      <c r="CP145" s="75"/>
      <c r="CQ145" s="52"/>
      <c r="CR145" s="48"/>
      <c r="CS145" s="75"/>
      <c r="CT145" s="52"/>
      <c r="CU145" s="48"/>
      <c r="CV145" s="75"/>
      <c r="CW145" s="52"/>
      <c r="CX145" s="48"/>
      <c r="CY145" s="75"/>
      <c r="CZ145" s="52">
        <v>5244</v>
      </c>
      <c r="DA145" s="48"/>
      <c r="DB145" s="48">
        <f t="shared" si="542"/>
        <v>0</v>
      </c>
      <c r="DC145" s="52"/>
      <c r="DD145" s="48"/>
      <c r="DE145" s="75"/>
      <c r="DF145" s="52"/>
      <c r="DG145" s="48"/>
      <c r="DH145" s="75"/>
      <c r="DI145" s="48"/>
      <c r="DJ145" s="48"/>
      <c r="DK145" s="75"/>
      <c r="DL145" s="48"/>
      <c r="DM145" s="48"/>
      <c r="DN145" s="75"/>
      <c r="DO145" s="52"/>
      <c r="DP145" s="48"/>
      <c r="DQ145" s="75"/>
      <c r="DR145" s="52"/>
      <c r="DS145" s="48"/>
      <c r="DT145" s="75"/>
      <c r="DU145" s="52"/>
      <c r="DV145" s="48"/>
      <c r="DW145" s="75"/>
      <c r="DX145" s="52"/>
      <c r="DY145" s="48"/>
      <c r="DZ145" s="75"/>
      <c r="EA145" s="48"/>
      <c r="EB145" s="48"/>
      <c r="EC145" s="75"/>
      <c r="ED145" s="48"/>
      <c r="EE145" s="48"/>
      <c r="EF145" s="75"/>
      <c r="EG145" s="48"/>
      <c r="EH145" s="48"/>
      <c r="EI145" s="75"/>
      <c r="EJ145" s="48"/>
      <c r="EK145" s="48"/>
      <c r="EL145" s="75"/>
      <c r="EM145" s="48"/>
      <c r="EN145" s="48"/>
      <c r="EO145" s="75"/>
      <c r="EP145" s="48"/>
      <c r="EQ145" s="48"/>
      <c r="ER145" s="75"/>
      <c r="ES145" s="48"/>
      <c r="ET145" s="48"/>
      <c r="EU145" s="75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52"/>
      <c r="GS145" s="48"/>
      <c r="GT145" s="75"/>
    </row>
    <row r="146" spans="1:202" s="19" customFormat="1" ht="31.5" x14ac:dyDescent="0.25">
      <c r="A146" s="25" t="s">
        <v>255</v>
      </c>
      <c r="B146" s="135">
        <f t="shared" si="663"/>
        <v>274338.07646000001</v>
      </c>
      <c r="C146" s="135">
        <f t="shared" si="664"/>
        <v>70259.674009999988</v>
      </c>
      <c r="D146" s="54">
        <f t="shared" ref="D146" si="665">C146/B146*100</f>
        <v>25.610616986389868</v>
      </c>
      <c r="E146" s="55">
        <f t="shared" ref="E146:BF146" si="666">E147+E148+E149+E150+E151+E152+E153+E154+E155+E156</f>
        <v>0</v>
      </c>
      <c r="F146" s="55">
        <f t="shared" si="666"/>
        <v>0</v>
      </c>
      <c r="G146" s="55"/>
      <c r="H146" s="55">
        <f t="shared" si="666"/>
        <v>0</v>
      </c>
      <c r="I146" s="55">
        <f t="shared" si="666"/>
        <v>0</v>
      </c>
      <c r="J146" s="54"/>
      <c r="K146" s="55">
        <f t="shared" ref="K146:M146" si="667">K147+K148+K149+K150+K151+K152+K153+K154+K155+K156</f>
        <v>0</v>
      </c>
      <c r="L146" s="55">
        <f t="shared" si="667"/>
        <v>0</v>
      </c>
      <c r="M146" s="55">
        <f t="shared" si="667"/>
        <v>0</v>
      </c>
      <c r="N146" s="55">
        <f t="shared" ref="N146:P146" si="668">N147+N148+N149+N150+N151+N152+N153+N154+N155+N156</f>
        <v>0</v>
      </c>
      <c r="O146" s="55">
        <f t="shared" si="668"/>
        <v>0</v>
      </c>
      <c r="P146" s="55">
        <f t="shared" si="668"/>
        <v>0</v>
      </c>
      <c r="Q146" s="55">
        <f t="shared" ref="Q146:S146" si="669">Q147+Q148+Q149+Q150+Q151+Q152+Q153+Q154+Q155+Q156</f>
        <v>0</v>
      </c>
      <c r="R146" s="55">
        <f t="shared" si="669"/>
        <v>0</v>
      </c>
      <c r="S146" s="55">
        <f t="shared" si="669"/>
        <v>0</v>
      </c>
      <c r="T146" s="55">
        <f t="shared" ref="T146:V146" si="670">T147+T148+T149+T150+T151+T152+T153+T154+T155+T156</f>
        <v>0</v>
      </c>
      <c r="U146" s="55">
        <f t="shared" si="670"/>
        <v>0</v>
      </c>
      <c r="V146" s="55">
        <f t="shared" si="670"/>
        <v>0</v>
      </c>
      <c r="W146" s="55">
        <f t="shared" si="666"/>
        <v>0</v>
      </c>
      <c r="X146" s="55">
        <f t="shared" si="666"/>
        <v>0</v>
      </c>
      <c r="Y146" s="55">
        <f t="shared" si="666"/>
        <v>0</v>
      </c>
      <c r="Z146" s="55">
        <f t="shared" si="666"/>
        <v>0</v>
      </c>
      <c r="AA146" s="55">
        <f t="shared" si="666"/>
        <v>0</v>
      </c>
      <c r="AB146" s="55">
        <f t="shared" si="666"/>
        <v>0</v>
      </c>
      <c r="AC146" s="55">
        <f t="shared" si="666"/>
        <v>0</v>
      </c>
      <c r="AD146" s="55">
        <f t="shared" si="666"/>
        <v>0</v>
      </c>
      <c r="AE146" s="55">
        <f t="shared" si="666"/>
        <v>0</v>
      </c>
      <c r="AF146" s="55"/>
      <c r="AG146" s="55"/>
      <c r="AH146" s="55"/>
      <c r="AI146" s="55"/>
      <c r="AJ146" s="55"/>
      <c r="AK146" s="54"/>
      <c r="AL146" s="55">
        <f t="shared" si="666"/>
        <v>51.020410000000005</v>
      </c>
      <c r="AM146" s="55">
        <f t="shared" si="666"/>
        <v>51.020410000000005</v>
      </c>
      <c r="AN146" s="54">
        <f t="shared" ref="AN146:AN147" si="671">AM146/AL146*100</f>
        <v>100</v>
      </c>
      <c r="AO146" s="55">
        <f t="shared" ref="AO146:AP146" si="672">AO147+AO148+AO149+AO150+AO151+AO152+AO153+AO154+AO155+AO156</f>
        <v>54.434919999999998</v>
      </c>
      <c r="AP146" s="55">
        <f t="shared" si="672"/>
        <v>54.434919999999998</v>
      </c>
      <c r="AQ146" s="54">
        <f>AP146/AO146*100</f>
        <v>100</v>
      </c>
      <c r="AR146" s="55"/>
      <c r="AS146" s="55"/>
      <c r="AT146" s="54"/>
      <c r="AU146" s="55">
        <f t="shared" si="666"/>
        <v>0</v>
      </c>
      <c r="AV146" s="55">
        <f t="shared" si="666"/>
        <v>0</v>
      </c>
      <c r="AW146" s="55">
        <f t="shared" si="666"/>
        <v>0</v>
      </c>
      <c r="AX146" s="55">
        <f t="shared" si="666"/>
        <v>2619.2388000000001</v>
      </c>
      <c r="AY146" s="55">
        <f t="shared" si="666"/>
        <v>0</v>
      </c>
      <c r="AZ146" s="54"/>
      <c r="BA146" s="55">
        <f t="shared" si="666"/>
        <v>10000</v>
      </c>
      <c r="BB146" s="55">
        <f t="shared" si="666"/>
        <v>0</v>
      </c>
      <c r="BC146" s="54">
        <f t="shared" ref="BC146" si="673">BB146/BA146*100</f>
        <v>0</v>
      </c>
      <c r="BD146" s="55">
        <f t="shared" si="666"/>
        <v>24945.599999999999</v>
      </c>
      <c r="BE146" s="55">
        <f t="shared" si="666"/>
        <v>9337.1164000000008</v>
      </c>
      <c r="BF146" s="55">
        <f t="shared" si="666"/>
        <v>37.429913090885776</v>
      </c>
      <c r="BG146" s="55">
        <f t="shared" ref="BG146:CP146" si="674">BG147+BG148+BG149+BG150+BG151+BG152+BG153+BG154+BG155+BG156</f>
        <v>0</v>
      </c>
      <c r="BH146" s="55">
        <f t="shared" si="674"/>
        <v>0</v>
      </c>
      <c r="BI146" s="55"/>
      <c r="BJ146" s="55">
        <f t="shared" ref="BJ146:BL146" si="675">BJ147+BJ148+BJ149+BJ150+BJ151+BJ152+BJ153+BJ154+BJ155+BJ156</f>
        <v>0</v>
      </c>
      <c r="BK146" s="55">
        <f t="shared" si="675"/>
        <v>0</v>
      </c>
      <c r="BL146" s="55">
        <f t="shared" si="675"/>
        <v>0</v>
      </c>
      <c r="BM146" s="55">
        <f t="shared" si="674"/>
        <v>5038.3999999999996</v>
      </c>
      <c r="BN146" s="55">
        <f t="shared" si="674"/>
        <v>2776.9835499999999</v>
      </c>
      <c r="BO146" s="55">
        <f t="shared" si="674"/>
        <v>55.116377222927916</v>
      </c>
      <c r="BP146" s="55">
        <f t="shared" ref="BP146:BQ146" si="676">BP147+BP148+BP149+BP150+BP151+BP152+BP153+BP154+BP155+BP156</f>
        <v>840</v>
      </c>
      <c r="BQ146" s="55">
        <f t="shared" si="676"/>
        <v>40</v>
      </c>
      <c r="BR146" s="55">
        <f t="shared" ref="BR146:BR147" si="677">BQ146/BP146*100</f>
        <v>4.7619047619047619</v>
      </c>
      <c r="BS146" s="55">
        <f t="shared" si="674"/>
        <v>126353.13513000001</v>
      </c>
      <c r="BT146" s="55">
        <f t="shared" si="674"/>
        <v>19482.052059999995</v>
      </c>
      <c r="BU146" s="127">
        <f t="shared" si="623"/>
        <v>15.418732617877382</v>
      </c>
      <c r="BV146" s="55">
        <f t="shared" si="674"/>
        <v>0</v>
      </c>
      <c r="BW146" s="55">
        <f t="shared" si="674"/>
        <v>0</v>
      </c>
      <c r="BX146" s="55">
        <f t="shared" si="674"/>
        <v>0</v>
      </c>
      <c r="BY146" s="55">
        <f t="shared" si="674"/>
        <v>0</v>
      </c>
      <c r="BZ146" s="55">
        <f t="shared" si="674"/>
        <v>0</v>
      </c>
      <c r="CA146" s="55">
        <f t="shared" si="674"/>
        <v>0</v>
      </c>
      <c r="CB146" s="55">
        <f t="shared" ref="CB146:CD146" si="678">CB147+CB148+CB149+CB150+CB151+CB152+CB153+CB154+CB155+CB156</f>
        <v>0</v>
      </c>
      <c r="CC146" s="55">
        <f t="shared" si="678"/>
        <v>0</v>
      </c>
      <c r="CD146" s="55">
        <f t="shared" si="678"/>
        <v>0</v>
      </c>
      <c r="CE146" s="55">
        <f t="shared" si="674"/>
        <v>0</v>
      </c>
      <c r="CF146" s="55">
        <f t="shared" si="674"/>
        <v>0</v>
      </c>
      <c r="CG146" s="55">
        <f t="shared" si="674"/>
        <v>0</v>
      </c>
      <c r="CH146" s="55">
        <f t="shared" si="674"/>
        <v>0</v>
      </c>
      <c r="CI146" s="55">
        <f t="shared" si="674"/>
        <v>0</v>
      </c>
      <c r="CJ146" s="55">
        <f t="shared" si="674"/>
        <v>0</v>
      </c>
      <c r="CK146" s="55">
        <f t="shared" si="674"/>
        <v>1000</v>
      </c>
      <c r="CL146" s="55">
        <f t="shared" si="674"/>
        <v>0</v>
      </c>
      <c r="CM146" s="55">
        <f t="shared" si="674"/>
        <v>0</v>
      </c>
      <c r="CN146" s="55">
        <f t="shared" si="674"/>
        <v>318.39999999999998</v>
      </c>
      <c r="CO146" s="55">
        <f t="shared" si="674"/>
        <v>0</v>
      </c>
      <c r="CP146" s="55">
        <f t="shared" si="674"/>
        <v>0</v>
      </c>
      <c r="CQ146" s="55">
        <f t="shared" ref="CQ146:DA146" si="679">CQ147+CQ148+CQ149+CQ150+CQ151+CQ152+CQ153+CQ154+CQ155+CQ156</f>
        <v>0</v>
      </c>
      <c r="CR146" s="55">
        <f t="shared" si="679"/>
        <v>0</v>
      </c>
      <c r="CS146" s="55">
        <f t="shared" si="679"/>
        <v>0</v>
      </c>
      <c r="CT146" s="55">
        <f t="shared" ref="CT146:CV146" si="680">CT147+CT148+CT149+CT150+CT151+CT152+CT153+CT154+CT155+CT156</f>
        <v>0</v>
      </c>
      <c r="CU146" s="55">
        <f t="shared" si="680"/>
        <v>0</v>
      </c>
      <c r="CV146" s="55">
        <f t="shared" si="680"/>
        <v>0</v>
      </c>
      <c r="CW146" s="55">
        <f t="shared" si="679"/>
        <v>6754.6</v>
      </c>
      <c r="CX146" s="55">
        <f t="shared" si="679"/>
        <v>3138.0884999999998</v>
      </c>
      <c r="CY146" s="55">
        <f t="shared" si="147"/>
        <v>46.458539365765553</v>
      </c>
      <c r="CZ146" s="55">
        <f t="shared" si="679"/>
        <v>38271</v>
      </c>
      <c r="DA146" s="55">
        <f t="shared" si="679"/>
        <v>0</v>
      </c>
      <c r="DB146" s="54">
        <f t="shared" si="542"/>
        <v>0</v>
      </c>
      <c r="DC146" s="55">
        <f t="shared" ref="DC146:DD146" si="681">DC147+DC148+DC149+DC150+DC151+DC152+DC153+DC154+DC155+DC156</f>
        <v>7037.4</v>
      </c>
      <c r="DD146" s="55">
        <f t="shared" si="681"/>
        <v>3304.7595899999997</v>
      </c>
      <c r="DE146" s="55">
        <f>DD146/DC146*100</f>
        <v>46.959950976212802</v>
      </c>
      <c r="DF146" s="55">
        <f t="shared" ref="DF146:DG146" si="682">DF147+DF148+DF149+DF150+DF151+DF152+DF153+DF154+DF155+DF156</f>
        <v>1120</v>
      </c>
      <c r="DG146" s="55">
        <f t="shared" si="682"/>
        <v>59.319199999999995</v>
      </c>
      <c r="DH146" s="55">
        <f>DG146/DF146*100</f>
        <v>5.2963571428571425</v>
      </c>
      <c r="DI146" s="55"/>
      <c r="DJ146" s="55"/>
      <c r="DK146" s="55"/>
      <c r="DL146" s="55">
        <f t="shared" ref="DL146:DN146" si="683">DL147+DL148+DL149+DL150+DL151+DL152+DL153+DL154+DL155+DL156</f>
        <v>4000</v>
      </c>
      <c r="DM146" s="55">
        <f t="shared" si="683"/>
        <v>3882.17481</v>
      </c>
      <c r="DN146" s="55">
        <f t="shared" si="683"/>
        <v>97.054370250000005</v>
      </c>
      <c r="DO146" s="55">
        <f t="shared" ref="DO146:DQ146" si="684">DO147+DO148+DO149+DO150+DO151+DO152+DO153+DO154+DO155+DO156</f>
        <v>0</v>
      </c>
      <c r="DP146" s="55">
        <f t="shared" si="684"/>
        <v>0</v>
      </c>
      <c r="DQ146" s="55">
        <f t="shared" si="684"/>
        <v>0</v>
      </c>
      <c r="DR146" s="55">
        <f t="shared" ref="DR146:DT146" si="685">DR147+DR148+DR149+DR150+DR151+DR152+DR153+DR154+DR155+DR156</f>
        <v>0</v>
      </c>
      <c r="DS146" s="55">
        <f t="shared" si="685"/>
        <v>0</v>
      </c>
      <c r="DT146" s="55">
        <f t="shared" si="685"/>
        <v>0</v>
      </c>
      <c r="DU146" s="55">
        <f t="shared" ref="DU146:DW146" si="686">DU147+DU148+DU149+DU150+DU151+DU152+DU153+DU154+DU155+DU156</f>
        <v>0</v>
      </c>
      <c r="DV146" s="55">
        <f t="shared" si="686"/>
        <v>0</v>
      </c>
      <c r="DW146" s="55">
        <f t="shared" si="686"/>
        <v>0</v>
      </c>
      <c r="DX146" s="55">
        <f t="shared" ref="DX146:DZ146" si="687">DX147+DX148+DX149+DX150+DX151+DX152+DX153+DX154+DX155+DX156</f>
        <v>0</v>
      </c>
      <c r="DY146" s="55">
        <f t="shared" si="687"/>
        <v>0</v>
      </c>
      <c r="DZ146" s="55">
        <f t="shared" si="687"/>
        <v>0</v>
      </c>
      <c r="EA146" s="55"/>
      <c r="EB146" s="55"/>
      <c r="EC146" s="55"/>
      <c r="ED146" s="55"/>
      <c r="EE146" s="55"/>
      <c r="EF146" s="55"/>
      <c r="EG146" s="55">
        <f t="shared" ref="EG146:EK146" si="688">EG147+EG148+EG149+EG150+EG151+EG152+EG153+EG154+EG155+EG156</f>
        <v>0</v>
      </c>
      <c r="EH146" s="55">
        <f t="shared" si="688"/>
        <v>0</v>
      </c>
      <c r="EI146" s="55">
        <f t="shared" si="688"/>
        <v>0</v>
      </c>
      <c r="EJ146" s="55">
        <f t="shared" si="688"/>
        <v>23772.247199999998</v>
      </c>
      <c r="EK146" s="55">
        <f t="shared" si="688"/>
        <v>15313.153960000001</v>
      </c>
      <c r="EL146" s="55">
        <f t="shared" ref="EL146:EL147" si="689">EK146/EJ146*100</f>
        <v>64.416097608138628</v>
      </c>
      <c r="EM146" s="55">
        <f t="shared" ref="EM146:EN146" si="690">EM147+EM148+EM149+EM150+EM151+EM152+EM153+EM154+EM155+EM156</f>
        <v>5436</v>
      </c>
      <c r="EN146" s="55">
        <f t="shared" si="690"/>
        <v>3174.2556099999997</v>
      </c>
      <c r="EO146" s="55">
        <f t="shared" ref="EO146:EO147" si="691">EN146/EM146*100</f>
        <v>58.393223142016183</v>
      </c>
      <c r="EP146" s="55">
        <f t="shared" ref="EP146:ER146" si="692">EP147+EP148+EP149+EP150+EP151+EP152+EP153+EP154+EP155+EP156</f>
        <v>0</v>
      </c>
      <c r="EQ146" s="55">
        <f t="shared" si="692"/>
        <v>0</v>
      </c>
      <c r="ER146" s="55">
        <f t="shared" si="692"/>
        <v>0</v>
      </c>
      <c r="ES146" s="55">
        <f t="shared" ref="ES146:EU146" si="693">ES147+ES148+ES149+ES150+ES151+ES152+ES153+ES154+ES155+ES156</f>
        <v>0</v>
      </c>
      <c r="ET146" s="55">
        <f t="shared" si="693"/>
        <v>0</v>
      </c>
      <c r="EU146" s="55">
        <f t="shared" si="693"/>
        <v>0</v>
      </c>
      <c r="EV146" s="55">
        <f t="shared" ref="EV146:EX146" si="694">EV147+EV148+EV149+EV150+EV151+EV152+EV153+EV154+EV155+EV156</f>
        <v>0</v>
      </c>
      <c r="EW146" s="55">
        <f t="shared" si="694"/>
        <v>0</v>
      </c>
      <c r="EX146" s="55">
        <f t="shared" si="694"/>
        <v>0</v>
      </c>
      <c r="EY146" s="55"/>
      <c r="EZ146" s="55"/>
      <c r="FA146" s="54"/>
      <c r="FB146" s="55">
        <f t="shared" ref="FB146:FC146" si="695">FB147+FB148+FB149+FB150+FB151+FB152+FB153+FB154+FB155+FB156</f>
        <v>0</v>
      </c>
      <c r="FC146" s="55">
        <f t="shared" si="695"/>
        <v>0</v>
      </c>
      <c r="FD146" s="54"/>
      <c r="FE146" s="55">
        <f t="shared" ref="FE146:FF146" si="696">FE147+FE148+FE149+FE150+FE151+FE152+FE153+FE154+FE155+FE156</f>
        <v>0</v>
      </c>
      <c r="FF146" s="55">
        <f t="shared" si="696"/>
        <v>0</v>
      </c>
      <c r="FG146" s="54"/>
      <c r="FH146" s="55">
        <f t="shared" ref="FH146:FI146" si="697">FH147+FH148+FH149+FH150+FH151+FH152+FH153+FH154+FH155+FH156</f>
        <v>3000</v>
      </c>
      <c r="FI146" s="55">
        <f t="shared" si="697"/>
        <v>3000</v>
      </c>
      <c r="FJ146" s="54">
        <f t="shared" ref="FJ146" si="698">FI146/FH146*100</f>
        <v>100</v>
      </c>
      <c r="FK146" s="55">
        <f t="shared" ref="FK146:FL146" si="699">FK147+FK148+FK149+FK150+FK151+FK152+FK153+FK154+FK155+FK156</f>
        <v>0</v>
      </c>
      <c r="FL146" s="55">
        <f t="shared" si="699"/>
        <v>0</v>
      </c>
      <c r="FM146" s="54"/>
      <c r="FN146" s="55">
        <f t="shared" ref="FN146:FO146" si="700">FN147+FN148+FN149+FN150+FN151+FN152+FN153+FN154+FN155+FN156</f>
        <v>62.1</v>
      </c>
      <c r="FO146" s="55">
        <f t="shared" si="700"/>
        <v>62.1</v>
      </c>
      <c r="FP146" s="54">
        <f t="shared" ref="FP146:FP147" si="701">FO146/FN146*100</f>
        <v>100</v>
      </c>
      <c r="FQ146" s="55">
        <f t="shared" ref="FQ146:FR146" si="702">FQ147+FQ148+FQ149+FQ150+FQ151+FQ152+FQ153+FQ154+FQ155+FQ156</f>
        <v>13664.5</v>
      </c>
      <c r="FR146" s="55">
        <f t="shared" si="702"/>
        <v>6584.2150000000001</v>
      </c>
      <c r="FS146" s="54">
        <f>FR146/FQ146*100</f>
        <v>48.184821983973066</v>
      </c>
      <c r="FT146" s="55"/>
      <c r="FU146" s="55"/>
      <c r="FV146" s="54"/>
      <c r="FW146" s="55"/>
      <c r="FX146" s="55"/>
      <c r="FY146" s="54"/>
      <c r="FZ146" s="55"/>
      <c r="GA146" s="55"/>
      <c r="GB146" s="54"/>
      <c r="GC146" s="55"/>
      <c r="GD146" s="55"/>
      <c r="GE146" s="54"/>
      <c r="GF146" s="55"/>
      <c r="GG146" s="55"/>
      <c r="GH146" s="54"/>
      <c r="GI146" s="55"/>
      <c r="GJ146" s="55"/>
      <c r="GK146" s="54"/>
      <c r="GL146" s="55"/>
      <c r="GM146" s="55"/>
      <c r="GN146" s="54"/>
      <c r="GO146" s="55">
        <f t="shared" ref="GO146:GP146" si="703">GO147+GO148+GO149+GO150+GO151+GO152+GO153+GO154+GO155+GO156</f>
        <v>0</v>
      </c>
      <c r="GP146" s="55">
        <f t="shared" si="703"/>
        <v>0</v>
      </c>
      <c r="GQ146" s="54"/>
      <c r="GR146" s="55">
        <f t="shared" ref="GR146:GT146" si="704">GR147+GR148+GR149+GR150+GR151+GR152+GR153+GR154+GR155+GR156</f>
        <v>0</v>
      </c>
      <c r="GS146" s="55">
        <f t="shared" si="704"/>
        <v>0</v>
      </c>
      <c r="GT146" s="55">
        <f t="shared" si="704"/>
        <v>0</v>
      </c>
    </row>
    <row r="147" spans="1:202" s="18" customFormat="1" ht="31.5" x14ac:dyDescent="0.25">
      <c r="A147" s="26" t="s">
        <v>254</v>
      </c>
      <c r="B147" s="136">
        <f t="shared" si="663"/>
        <v>96094.70253000001</v>
      </c>
      <c r="C147" s="136">
        <f t="shared" si="664"/>
        <v>50777.621950000001</v>
      </c>
      <c r="D147" s="48">
        <f t="shared" si="216"/>
        <v>52.841229134506797</v>
      </c>
      <c r="E147" s="48"/>
      <c r="F147" s="48"/>
      <c r="G147" s="48"/>
      <c r="H147" s="52"/>
      <c r="I147" s="52"/>
      <c r="J147" s="48"/>
      <c r="K147" s="52"/>
      <c r="L147" s="52"/>
      <c r="M147" s="48"/>
      <c r="N147" s="52"/>
      <c r="O147" s="52"/>
      <c r="P147" s="48"/>
      <c r="Q147" s="52"/>
      <c r="R147" s="52"/>
      <c r="S147" s="48"/>
      <c r="T147" s="52"/>
      <c r="U147" s="52"/>
      <c r="V147" s="48"/>
      <c r="W147" s="48"/>
      <c r="X147" s="48"/>
      <c r="Y147" s="48"/>
      <c r="Z147" s="48"/>
      <c r="AA147" s="48"/>
      <c r="AB147" s="48"/>
      <c r="AC147" s="52">
        <v>0</v>
      </c>
      <c r="AD147" s="52">
        <v>0</v>
      </c>
      <c r="AE147" s="48"/>
      <c r="AF147" s="52"/>
      <c r="AG147" s="52"/>
      <c r="AH147" s="52"/>
      <c r="AI147" s="52"/>
      <c r="AJ147" s="52"/>
      <c r="AK147" s="48"/>
      <c r="AL147" s="52">
        <v>51.020410000000005</v>
      </c>
      <c r="AM147" s="52">
        <v>51.020410000000005</v>
      </c>
      <c r="AN147" s="48">
        <f t="shared" si="671"/>
        <v>100</v>
      </c>
      <c r="AO147" s="52">
        <v>54.434919999999998</v>
      </c>
      <c r="AP147" s="52">
        <v>54.434919999999998</v>
      </c>
      <c r="AQ147" s="48">
        <f>AP147/AO147*100</f>
        <v>100</v>
      </c>
      <c r="AR147" s="52"/>
      <c r="AS147" s="52"/>
      <c r="AT147" s="48"/>
      <c r="AU147" s="52"/>
      <c r="AV147" s="52"/>
      <c r="AW147" s="48"/>
      <c r="AX147" s="48"/>
      <c r="AY147" s="48"/>
      <c r="AZ147" s="48"/>
      <c r="BA147" s="52">
        <v>0</v>
      </c>
      <c r="BB147" s="52"/>
      <c r="BC147" s="48"/>
      <c r="BD147" s="52">
        <v>24945.599999999999</v>
      </c>
      <c r="BE147" s="48">
        <v>9337.1164000000008</v>
      </c>
      <c r="BF147" s="52">
        <f t="shared" si="138"/>
        <v>37.429913090885776</v>
      </c>
      <c r="BG147" s="52"/>
      <c r="BH147" s="52"/>
      <c r="BI147" s="52"/>
      <c r="BJ147" s="52"/>
      <c r="BK147" s="52"/>
      <c r="BL147" s="52"/>
      <c r="BM147" s="52">
        <v>5038.3999999999996</v>
      </c>
      <c r="BN147" s="52">
        <v>2776.9835499999999</v>
      </c>
      <c r="BO147" s="52">
        <f t="shared" si="141"/>
        <v>55.116377222927916</v>
      </c>
      <c r="BP147" s="52">
        <v>840</v>
      </c>
      <c r="BQ147" s="52">
        <v>40</v>
      </c>
      <c r="BR147" s="52">
        <f t="shared" si="677"/>
        <v>4.7619047619047619</v>
      </c>
      <c r="BS147" s="52"/>
      <c r="BT147" s="74"/>
      <c r="BU147" s="126"/>
      <c r="BV147" s="52"/>
      <c r="BW147" s="74"/>
      <c r="BX147" s="74"/>
      <c r="BY147" s="52"/>
      <c r="BZ147" s="74"/>
      <c r="CA147" s="74"/>
      <c r="CB147" s="52"/>
      <c r="CC147" s="74"/>
      <c r="CD147" s="74"/>
      <c r="CE147" s="52"/>
      <c r="CF147" s="74"/>
      <c r="CG147" s="74"/>
      <c r="CH147" s="52"/>
      <c r="CI147" s="74"/>
      <c r="CJ147" s="74"/>
      <c r="CK147" s="52"/>
      <c r="CL147" s="52"/>
      <c r="CM147" s="74"/>
      <c r="CN147" s="52">
        <v>318.39999999999998</v>
      </c>
      <c r="CO147" s="74"/>
      <c r="CP147" s="74"/>
      <c r="CQ147" s="52"/>
      <c r="CR147" s="74"/>
      <c r="CS147" s="74"/>
      <c r="CT147" s="52"/>
      <c r="CU147" s="74"/>
      <c r="CV147" s="74"/>
      <c r="CW147" s="52">
        <v>6754.6</v>
      </c>
      <c r="CX147" s="52">
        <v>3138.0884999999998</v>
      </c>
      <c r="CY147" s="52">
        <f t="shared" si="147"/>
        <v>46.458539365765553</v>
      </c>
      <c r="CZ147" s="52"/>
      <c r="DA147" s="74"/>
      <c r="DB147" s="48"/>
      <c r="DC147" s="52">
        <v>7037.4</v>
      </c>
      <c r="DD147" s="52">
        <v>3304.7595899999997</v>
      </c>
      <c r="DE147" s="52">
        <f>DD147/DC147*100</f>
        <v>46.959950976212802</v>
      </c>
      <c r="DF147" s="52">
        <v>1120</v>
      </c>
      <c r="DG147" s="52">
        <v>59.319199999999995</v>
      </c>
      <c r="DH147" s="52">
        <f>DG147/DF147*100</f>
        <v>5.2963571428571425</v>
      </c>
      <c r="DI147" s="52"/>
      <c r="DJ147" s="52"/>
      <c r="DK147" s="52"/>
      <c r="DL147" s="52">
        <v>4000</v>
      </c>
      <c r="DM147" s="52">
        <v>3882.17481</v>
      </c>
      <c r="DN147" s="52">
        <f t="shared" ref="DN147" si="705">DM147/DL147*100</f>
        <v>97.054370250000005</v>
      </c>
      <c r="DO147" s="52"/>
      <c r="DP147" s="74"/>
      <c r="DQ147" s="74"/>
      <c r="DR147" s="52"/>
      <c r="DS147" s="74"/>
      <c r="DT147" s="74"/>
      <c r="DU147" s="52"/>
      <c r="DV147" s="74"/>
      <c r="DW147" s="74"/>
      <c r="DX147" s="52"/>
      <c r="DY147" s="74"/>
      <c r="DZ147" s="74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>
        <v>23772.247199999998</v>
      </c>
      <c r="EK147" s="52">
        <v>15313.153960000001</v>
      </c>
      <c r="EL147" s="52">
        <f t="shared" si="689"/>
        <v>64.416097608138628</v>
      </c>
      <c r="EM147" s="52">
        <v>5436</v>
      </c>
      <c r="EN147" s="52">
        <v>3174.2556099999997</v>
      </c>
      <c r="EO147" s="52">
        <f t="shared" si="691"/>
        <v>58.393223142016183</v>
      </c>
      <c r="EP147" s="52"/>
      <c r="EQ147" s="52"/>
      <c r="ER147" s="52"/>
      <c r="ES147" s="52"/>
      <c r="ET147" s="52"/>
      <c r="EU147" s="52"/>
      <c r="EV147" s="52">
        <v>0</v>
      </c>
      <c r="EW147" s="52">
        <v>0</v>
      </c>
      <c r="EX147" s="48"/>
      <c r="EY147" s="52"/>
      <c r="EZ147" s="52"/>
      <c r="FA147" s="48"/>
      <c r="FB147" s="52"/>
      <c r="FC147" s="52"/>
      <c r="FD147" s="48"/>
      <c r="FE147" s="52"/>
      <c r="FF147" s="52"/>
      <c r="FG147" s="48"/>
      <c r="FH147" s="52">
        <v>3000</v>
      </c>
      <c r="FI147" s="52">
        <v>3000</v>
      </c>
      <c r="FJ147" s="48">
        <f>FI147/FH147*100</f>
        <v>100</v>
      </c>
      <c r="FK147" s="52"/>
      <c r="FL147" s="52"/>
      <c r="FM147" s="48"/>
      <c r="FN147" s="52">
        <v>62.1</v>
      </c>
      <c r="FO147" s="52">
        <v>62.1</v>
      </c>
      <c r="FP147" s="48">
        <f t="shared" si="701"/>
        <v>100</v>
      </c>
      <c r="FQ147" s="52">
        <v>13664.5</v>
      </c>
      <c r="FR147" s="52">
        <v>6584.2150000000001</v>
      </c>
      <c r="FS147" s="48">
        <f>FR147/FQ147*100</f>
        <v>48.184821983973066</v>
      </c>
      <c r="FT147" s="52"/>
      <c r="FU147" s="52"/>
      <c r="FV147" s="48"/>
      <c r="FW147" s="52"/>
      <c r="FX147" s="52"/>
      <c r="FY147" s="48"/>
      <c r="FZ147" s="52"/>
      <c r="GA147" s="52"/>
      <c r="GB147" s="48"/>
      <c r="GC147" s="52"/>
      <c r="GD147" s="52"/>
      <c r="GE147" s="48"/>
      <c r="GF147" s="52"/>
      <c r="GG147" s="52"/>
      <c r="GH147" s="48"/>
      <c r="GI147" s="52"/>
      <c r="GJ147" s="52"/>
      <c r="GK147" s="48"/>
      <c r="GL147" s="52"/>
      <c r="GM147" s="52"/>
      <c r="GN147" s="48"/>
      <c r="GO147" s="52"/>
      <c r="GP147" s="52"/>
      <c r="GQ147" s="48"/>
      <c r="GR147" s="52"/>
      <c r="GS147" s="74"/>
      <c r="GT147" s="74"/>
    </row>
    <row r="148" spans="1:202" s="18" customFormat="1" ht="15.75" x14ac:dyDescent="0.25">
      <c r="A148" s="26" t="s">
        <v>252</v>
      </c>
      <c r="B148" s="136">
        <f t="shared" si="663"/>
        <v>25534</v>
      </c>
      <c r="C148" s="136">
        <f t="shared" si="664"/>
        <v>0</v>
      </c>
      <c r="D148" s="48">
        <f t="shared" si="216"/>
        <v>0</v>
      </c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>
        <v>10000</v>
      </c>
      <c r="BB148" s="48"/>
      <c r="BC148" s="48">
        <f>BB148/BA148*100</f>
        <v>0</v>
      </c>
      <c r="BD148" s="116"/>
      <c r="BE148" s="116"/>
      <c r="BF148" s="116"/>
      <c r="BG148" s="48"/>
      <c r="BH148" s="48"/>
      <c r="BI148" s="75"/>
      <c r="BJ148" s="48"/>
      <c r="BK148" s="48"/>
      <c r="BL148" s="75"/>
      <c r="BM148" s="48"/>
      <c r="BN148" s="48"/>
      <c r="BO148" s="75"/>
      <c r="BP148" s="48"/>
      <c r="BQ148" s="48"/>
      <c r="BR148" s="75"/>
      <c r="BS148" s="48"/>
      <c r="BT148" s="48"/>
      <c r="BU148" s="126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52"/>
      <c r="CL148" s="48"/>
      <c r="CM148" s="48"/>
      <c r="CN148" s="48"/>
      <c r="CO148" s="48"/>
      <c r="CP148" s="48"/>
      <c r="CQ148" s="52"/>
      <c r="CR148" s="48"/>
      <c r="CS148" s="48"/>
      <c r="CT148" s="52"/>
      <c r="CU148" s="48"/>
      <c r="CV148" s="48"/>
      <c r="CW148" s="52"/>
      <c r="CX148" s="48"/>
      <c r="CY148" s="48"/>
      <c r="CZ148" s="52">
        <v>15534</v>
      </c>
      <c r="DA148" s="48"/>
      <c r="DB148" s="48">
        <f t="shared" si="542"/>
        <v>0</v>
      </c>
      <c r="DC148" s="52"/>
      <c r="DD148" s="48"/>
      <c r="DE148" s="48"/>
      <c r="DF148" s="52"/>
      <c r="DG148" s="48"/>
      <c r="DH148" s="48"/>
      <c r="DI148" s="48"/>
      <c r="DJ148" s="48"/>
      <c r="DK148" s="75"/>
      <c r="DL148" s="48"/>
      <c r="DM148" s="48"/>
      <c r="DN148" s="75"/>
      <c r="DO148" s="52"/>
      <c r="DP148" s="48"/>
      <c r="DQ148" s="48"/>
      <c r="DR148" s="52"/>
      <c r="DS148" s="48"/>
      <c r="DT148" s="48"/>
      <c r="DU148" s="52"/>
      <c r="DV148" s="48"/>
      <c r="DW148" s="48"/>
      <c r="DX148" s="52"/>
      <c r="DY148" s="48"/>
      <c r="DZ148" s="48"/>
      <c r="EA148" s="48"/>
      <c r="EB148" s="48"/>
      <c r="EC148" s="75"/>
      <c r="ED148" s="48"/>
      <c r="EE148" s="48"/>
      <c r="EF148" s="75"/>
      <c r="EG148" s="48"/>
      <c r="EH148" s="48"/>
      <c r="EI148" s="75"/>
      <c r="EJ148" s="48"/>
      <c r="EK148" s="48"/>
      <c r="EL148" s="75"/>
      <c r="EM148" s="48"/>
      <c r="EN148" s="48"/>
      <c r="EO148" s="75"/>
      <c r="EP148" s="48"/>
      <c r="EQ148" s="48"/>
      <c r="ER148" s="75"/>
      <c r="ES148" s="48"/>
      <c r="ET148" s="48"/>
      <c r="EU148" s="75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52"/>
      <c r="GS148" s="48"/>
      <c r="GT148" s="48"/>
    </row>
    <row r="149" spans="1:202" s="18" customFormat="1" ht="15.75" x14ac:dyDescent="0.25">
      <c r="A149" s="26" t="s">
        <v>438</v>
      </c>
      <c r="B149" s="136">
        <f t="shared" si="663"/>
        <v>44496.218630000003</v>
      </c>
      <c r="C149" s="136">
        <f t="shared" si="664"/>
        <v>12076.29581</v>
      </c>
      <c r="D149" s="48">
        <f t="shared" si="216"/>
        <v>27.140049608300838</v>
      </c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>
        <v>1120</v>
      </c>
      <c r="AY149" s="48"/>
      <c r="AZ149" s="48"/>
      <c r="BA149" s="48"/>
      <c r="BB149" s="48"/>
      <c r="BC149" s="48"/>
      <c r="BD149" s="116"/>
      <c r="BE149" s="116"/>
      <c r="BF149" s="116"/>
      <c r="BG149" s="48"/>
      <c r="BH149" s="48"/>
      <c r="BI149" s="75"/>
      <c r="BJ149" s="48"/>
      <c r="BK149" s="48"/>
      <c r="BL149" s="75"/>
      <c r="BM149" s="48"/>
      <c r="BN149" s="48"/>
      <c r="BO149" s="75"/>
      <c r="BP149" s="48"/>
      <c r="BQ149" s="48"/>
      <c r="BR149" s="75"/>
      <c r="BS149" s="48">
        <v>40226.218630000003</v>
      </c>
      <c r="BT149" s="48">
        <v>12076.29581</v>
      </c>
      <c r="BU149" s="126">
        <f t="shared" si="623"/>
        <v>30.020957030730479</v>
      </c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52"/>
      <c r="CR149" s="48"/>
      <c r="CS149" s="48"/>
      <c r="CT149" s="52"/>
      <c r="CU149" s="48"/>
      <c r="CV149" s="48"/>
      <c r="CW149" s="52"/>
      <c r="CX149" s="48"/>
      <c r="CY149" s="48"/>
      <c r="CZ149" s="52">
        <v>3150</v>
      </c>
      <c r="DA149" s="48"/>
      <c r="DB149" s="48">
        <f t="shared" si="542"/>
        <v>0</v>
      </c>
      <c r="DC149" s="52"/>
      <c r="DD149" s="48"/>
      <c r="DE149" s="48"/>
      <c r="DF149" s="52"/>
      <c r="DG149" s="48"/>
      <c r="DH149" s="48"/>
      <c r="DI149" s="48"/>
      <c r="DJ149" s="48"/>
      <c r="DK149" s="75"/>
      <c r="DL149" s="48"/>
      <c r="DM149" s="48"/>
      <c r="DN149" s="75"/>
      <c r="DO149" s="52"/>
      <c r="DP149" s="48"/>
      <c r="DQ149" s="48"/>
      <c r="DR149" s="52"/>
      <c r="DS149" s="48"/>
      <c r="DT149" s="48"/>
      <c r="DU149" s="52"/>
      <c r="DV149" s="48"/>
      <c r="DW149" s="48"/>
      <c r="DX149" s="52"/>
      <c r="DY149" s="48"/>
      <c r="DZ149" s="48"/>
      <c r="EA149" s="48"/>
      <c r="EB149" s="48"/>
      <c r="EC149" s="75"/>
      <c r="ED149" s="48"/>
      <c r="EE149" s="48"/>
      <c r="EF149" s="75"/>
      <c r="EG149" s="48"/>
      <c r="EH149" s="48"/>
      <c r="EI149" s="75"/>
      <c r="EJ149" s="48"/>
      <c r="EK149" s="48"/>
      <c r="EL149" s="75"/>
      <c r="EM149" s="48"/>
      <c r="EN149" s="48"/>
      <c r="EO149" s="75"/>
      <c r="EP149" s="48"/>
      <c r="EQ149" s="48"/>
      <c r="ER149" s="75"/>
      <c r="ES149" s="48"/>
      <c r="ET149" s="48"/>
      <c r="EU149" s="75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52"/>
      <c r="GS149" s="48"/>
      <c r="GT149" s="48"/>
    </row>
    <row r="150" spans="1:202" s="18" customFormat="1" ht="15.75" x14ac:dyDescent="0.25">
      <c r="A150" s="26" t="s">
        <v>439</v>
      </c>
      <c r="B150" s="136">
        <f t="shared" si="663"/>
        <v>4605</v>
      </c>
      <c r="C150" s="136">
        <f t="shared" si="664"/>
        <v>0</v>
      </c>
      <c r="D150" s="48">
        <f t="shared" si="216"/>
        <v>0</v>
      </c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116"/>
      <c r="BE150" s="116"/>
      <c r="BF150" s="116"/>
      <c r="BG150" s="48"/>
      <c r="BH150" s="48"/>
      <c r="BI150" s="75"/>
      <c r="BJ150" s="48"/>
      <c r="BK150" s="48"/>
      <c r="BL150" s="75"/>
      <c r="BM150" s="48"/>
      <c r="BN150" s="48"/>
      <c r="BO150" s="75"/>
      <c r="BP150" s="48"/>
      <c r="BQ150" s="48"/>
      <c r="BR150" s="75"/>
      <c r="BS150" s="48"/>
      <c r="BT150" s="48"/>
      <c r="BU150" s="126"/>
      <c r="BV150" s="48"/>
      <c r="BW150" s="48"/>
      <c r="BX150" s="75"/>
      <c r="BY150" s="48"/>
      <c r="BZ150" s="48"/>
      <c r="CA150" s="75"/>
      <c r="CB150" s="48"/>
      <c r="CC150" s="48"/>
      <c r="CD150" s="75"/>
      <c r="CE150" s="48"/>
      <c r="CF150" s="48"/>
      <c r="CG150" s="75"/>
      <c r="CH150" s="48"/>
      <c r="CI150" s="48"/>
      <c r="CJ150" s="75"/>
      <c r="CK150" s="48"/>
      <c r="CL150" s="48"/>
      <c r="CM150" s="48"/>
      <c r="CN150" s="48"/>
      <c r="CO150" s="48"/>
      <c r="CP150" s="75"/>
      <c r="CQ150" s="52"/>
      <c r="CR150" s="48"/>
      <c r="CS150" s="75"/>
      <c r="CT150" s="52"/>
      <c r="CU150" s="48"/>
      <c r="CV150" s="75"/>
      <c r="CW150" s="52"/>
      <c r="CX150" s="48"/>
      <c r="CY150" s="75"/>
      <c r="CZ150" s="52">
        <v>4605</v>
      </c>
      <c r="DA150" s="48"/>
      <c r="DB150" s="48">
        <f t="shared" si="542"/>
        <v>0</v>
      </c>
      <c r="DC150" s="52"/>
      <c r="DD150" s="48"/>
      <c r="DE150" s="75"/>
      <c r="DF150" s="52"/>
      <c r="DG150" s="48"/>
      <c r="DH150" s="75"/>
      <c r="DI150" s="48"/>
      <c r="DJ150" s="48"/>
      <c r="DK150" s="75"/>
      <c r="DL150" s="48"/>
      <c r="DM150" s="48"/>
      <c r="DN150" s="75"/>
      <c r="DO150" s="52"/>
      <c r="DP150" s="48"/>
      <c r="DQ150" s="75"/>
      <c r="DR150" s="52"/>
      <c r="DS150" s="48"/>
      <c r="DT150" s="75"/>
      <c r="DU150" s="52"/>
      <c r="DV150" s="48"/>
      <c r="DW150" s="75"/>
      <c r="DX150" s="52"/>
      <c r="DY150" s="48"/>
      <c r="DZ150" s="75"/>
      <c r="EA150" s="48"/>
      <c r="EB150" s="48"/>
      <c r="EC150" s="75"/>
      <c r="ED150" s="48"/>
      <c r="EE150" s="48"/>
      <c r="EF150" s="75"/>
      <c r="EG150" s="48"/>
      <c r="EH150" s="48"/>
      <c r="EI150" s="75"/>
      <c r="EJ150" s="48"/>
      <c r="EK150" s="48"/>
      <c r="EL150" s="75"/>
      <c r="EM150" s="48"/>
      <c r="EN150" s="48"/>
      <c r="EO150" s="75"/>
      <c r="EP150" s="48"/>
      <c r="EQ150" s="48"/>
      <c r="ER150" s="75"/>
      <c r="ES150" s="48"/>
      <c r="ET150" s="48"/>
      <c r="EU150" s="75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52"/>
      <c r="GS150" s="48"/>
      <c r="GT150" s="75"/>
    </row>
    <row r="151" spans="1:202" s="18" customFormat="1" ht="15.75" x14ac:dyDescent="0.25">
      <c r="A151" s="26" t="s">
        <v>440</v>
      </c>
      <c r="B151" s="136">
        <f t="shared" si="663"/>
        <v>2541</v>
      </c>
      <c r="C151" s="136">
        <f t="shared" si="664"/>
        <v>0</v>
      </c>
      <c r="D151" s="48">
        <f t="shared" si="216"/>
        <v>0</v>
      </c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116"/>
      <c r="BE151" s="116"/>
      <c r="BF151" s="116"/>
      <c r="BG151" s="48"/>
      <c r="BH151" s="48"/>
      <c r="BI151" s="75"/>
      <c r="BJ151" s="48"/>
      <c r="BK151" s="48"/>
      <c r="BL151" s="75"/>
      <c r="BM151" s="48"/>
      <c r="BN151" s="48"/>
      <c r="BO151" s="75"/>
      <c r="BP151" s="48"/>
      <c r="BQ151" s="48"/>
      <c r="BR151" s="75"/>
      <c r="BS151" s="48"/>
      <c r="BT151" s="48"/>
      <c r="BU151" s="126"/>
      <c r="BV151" s="48"/>
      <c r="BW151" s="48"/>
      <c r="BX151" s="75"/>
      <c r="BY151" s="48"/>
      <c r="BZ151" s="48"/>
      <c r="CA151" s="75"/>
      <c r="CB151" s="48"/>
      <c r="CC151" s="48"/>
      <c r="CD151" s="75"/>
      <c r="CE151" s="48"/>
      <c r="CF151" s="48"/>
      <c r="CG151" s="75"/>
      <c r="CH151" s="48"/>
      <c r="CI151" s="48"/>
      <c r="CJ151" s="75"/>
      <c r="CK151" s="48"/>
      <c r="CL151" s="48"/>
      <c r="CM151" s="48"/>
      <c r="CN151" s="48"/>
      <c r="CO151" s="48"/>
      <c r="CP151" s="75"/>
      <c r="CQ151" s="52"/>
      <c r="CR151" s="48"/>
      <c r="CS151" s="75"/>
      <c r="CT151" s="52"/>
      <c r="CU151" s="48"/>
      <c r="CV151" s="75"/>
      <c r="CW151" s="52"/>
      <c r="CX151" s="48"/>
      <c r="CY151" s="75"/>
      <c r="CZ151" s="52">
        <v>2541</v>
      </c>
      <c r="DA151" s="48"/>
      <c r="DB151" s="48">
        <f t="shared" si="542"/>
        <v>0</v>
      </c>
      <c r="DC151" s="52"/>
      <c r="DD151" s="48"/>
      <c r="DE151" s="75"/>
      <c r="DF151" s="52"/>
      <c r="DG151" s="48"/>
      <c r="DH151" s="75"/>
      <c r="DI151" s="48"/>
      <c r="DJ151" s="48"/>
      <c r="DK151" s="75"/>
      <c r="DL151" s="48"/>
      <c r="DM151" s="48"/>
      <c r="DN151" s="75"/>
      <c r="DO151" s="52"/>
      <c r="DP151" s="48"/>
      <c r="DQ151" s="75"/>
      <c r="DR151" s="52"/>
      <c r="DS151" s="48"/>
      <c r="DT151" s="75"/>
      <c r="DU151" s="52"/>
      <c r="DV151" s="48"/>
      <c r="DW151" s="75"/>
      <c r="DX151" s="52"/>
      <c r="DY151" s="48"/>
      <c r="DZ151" s="75"/>
      <c r="EA151" s="48"/>
      <c r="EB151" s="48"/>
      <c r="EC151" s="75"/>
      <c r="ED151" s="48"/>
      <c r="EE151" s="48"/>
      <c r="EF151" s="75"/>
      <c r="EG151" s="48"/>
      <c r="EH151" s="48"/>
      <c r="EI151" s="75"/>
      <c r="EJ151" s="48"/>
      <c r="EK151" s="48"/>
      <c r="EL151" s="75"/>
      <c r="EM151" s="48"/>
      <c r="EN151" s="48"/>
      <c r="EO151" s="75"/>
      <c r="EP151" s="48"/>
      <c r="EQ151" s="48"/>
      <c r="ER151" s="75"/>
      <c r="ES151" s="48"/>
      <c r="ET151" s="48"/>
      <c r="EU151" s="75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52"/>
      <c r="GS151" s="48"/>
      <c r="GT151" s="75"/>
    </row>
    <row r="152" spans="1:202" s="18" customFormat="1" ht="15.75" x14ac:dyDescent="0.25">
      <c r="A152" s="26" t="s">
        <v>441</v>
      </c>
      <c r="B152" s="136">
        <f t="shared" si="663"/>
        <v>27880.348670000003</v>
      </c>
      <c r="C152" s="136">
        <f t="shared" si="664"/>
        <v>7156.0416999999998</v>
      </c>
      <c r="D152" s="48">
        <f t="shared" si="216"/>
        <v>25.666973482652644</v>
      </c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116"/>
      <c r="BE152" s="116"/>
      <c r="BF152" s="116"/>
      <c r="BG152" s="48"/>
      <c r="BH152" s="48"/>
      <c r="BI152" s="75"/>
      <c r="BJ152" s="48"/>
      <c r="BK152" s="48"/>
      <c r="BL152" s="75"/>
      <c r="BM152" s="48"/>
      <c r="BN152" s="48"/>
      <c r="BO152" s="75"/>
      <c r="BP152" s="48"/>
      <c r="BQ152" s="48"/>
      <c r="BR152" s="75"/>
      <c r="BS152" s="48">
        <v>24067.348670000003</v>
      </c>
      <c r="BT152" s="48">
        <v>7156.0416999999998</v>
      </c>
      <c r="BU152" s="126">
        <f t="shared" si="623"/>
        <v>29.733402703057273</v>
      </c>
      <c r="BV152" s="48"/>
      <c r="BW152" s="48"/>
      <c r="BX152" s="75"/>
      <c r="BY152" s="48"/>
      <c r="BZ152" s="48"/>
      <c r="CA152" s="75"/>
      <c r="CB152" s="48"/>
      <c r="CC152" s="48"/>
      <c r="CD152" s="75"/>
      <c r="CE152" s="48"/>
      <c r="CF152" s="48"/>
      <c r="CG152" s="75"/>
      <c r="CH152" s="48"/>
      <c r="CI152" s="48"/>
      <c r="CJ152" s="75"/>
      <c r="CK152" s="48"/>
      <c r="CL152" s="48"/>
      <c r="CM152" s="48"/>
      <c r="CN152" s="48"/>
      <c r="CO152" s="48"/>
      <c r="CP152" s="75"/>
      <c r="CQ152" s="52"/>
      <c r="CR152" s="48"/>
      <c r="CS152" s="75"/>
      <c r="CT152" s="52"/>
      <c r="CU152" s="48"/>
      <c r="CV152" s="75"/>
      <c r="CW152" s="52"/>
      <c r="CX152" s="48"/>
      <c r="CY152" s="75"/>
      <c r="CZ152" s="52">
        <v>3813</v>
      </c>
      <c r="DA152" s="48"/>
      <c r="DB152" s="48">
        <f t="shared" si="542"/>
        <v>0</v>
      </c>
      <c r="DC152" s="52"/>
      <c r="DD152" s="48"/>
      <c r="DE152" s="75"/>
      <c r="DF152" s="52"/>
      <c r="DG152" s="48"/>
      <c r="DH152" s="75"/>
      <c r="DI152" s="48"/>
      <c r="DJ152" s="48"/>
      <c r="DK152" s="75"/>
      <c r="DL152" s="48"/>
      <c r="DM152" s="48"/>
      <c r="DN152" s="75"/>
      <c r="DO152" s="52"/>
      <c r="DP152" s="48"/>
      <c r="DQ152" s="75"/>
      <c r="DR152" s="52"/>
      <c r="DS152" s="48"/>
      <c r="DT152" s="75"/>
      <c r="DU152" s="52"/>
      <c r="DV152" s="48"/>
      <c r="DW152" s="75"/>
      <c r="DX152" s="52"/>
      <c r="DY152" s="48"/>
      <c r="DZ152" s="75"/>
      <c r="EA152" s="48"/>
      <c r="EB152" s="48"/>
      <c r="EC152" s="75"/>
      <c r="ED152" s="48"/>
      <c r="EE152" s="48"/>
      <c r="EF152" s="75"/>
      <c r="EG152" s="48"/>
      <c r="EH152" s="48"/>
      <c r="EI152" s="75"/>
      <c r="EJ152" s="48"/>
      <c r="EK152" s="48"/>
      <c r="EL152" s="75"/>
      <c r="EM152" s="48"/>
      <c r="EN152" s="48"/>
      <c r="EO152" s="75"/>
      <c r="EP152" s="48"/>
      <c r="EQ152" s="48"/>
      <c r="ER152" s="75"/>
      <c r="ES152" s="48"/>
      <c r="ET152" s="48"/>
      <c r="EU152" s="75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52"/>
      <c r="GS152" s="48"/>
      <c r="GT152" s="75"/>
    </row>
    <row r="153" spans="1:202" s="18" customFormat="1" ht="15.75" x14ac:dyDescent="0.25">
      <c r="A153" s="26" t="s">
        <v>442</v>
      </c>
      <c r="B153" s="136">
        <f t="shared" si="663"/>
        <v>24740.915280000001</v>
      </c>
      <c r="C153" s="136">
        <f t="shared" si="664"/>
        <v>97.902429999999995</v>
      </c>
      <c r="D153" s="48">
        <f t="shared" si="216"/>
        <v>0.39571062303884169</v>
      </c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>
        <v>1499.2388000000001</v>
      </c>
      <c r="AY153" s="48"/>
      <c r="AZ153" s="48"/>
      <c r="BA153" s="48"/>
      <c r="BB153" s="48"/>
      <c r="BC153" s="48"/>
      <c r="BD153" s="116"/>
      <c r="BE153" s="116"/>
      <c r="BF153" s="116"/>
      <c r="BG153" s="48"/>
      <c r="BH153" s="48"/>
      <c r="BI153" s="75"/>
      <c r="BJ153" s="48"/>
      <c r="BK153" s="48"/>
      <c r="BL153" s="75"/>
      <c r="BM153" s="48"/>
      <c r="BN153" s="48"/>
      <c r="BO153" s="75"/>
      <c r="BP153" s="48"/>
      <c r="BQ153" s="48"/>
      <c r="BR153" s="75"/>
      <c r="BS153" s="48">
        <v>21630.676480000002</v>
      </c>
      <c r="BT153" s="48">
        <v>97.902429999999995</v>
      </c>
      <c r="BU153" s="126">
        <f t="shared" si="623"/>
        <v>0.45260919181386594</v>
      </c>
      <c r="BV153" s="48"/>
      <c r="BW153" s="48"/>
      <c r="BX153" s="75"/>
      <c r="BY153" s="48"/>
      <c r="BZ153" s="48"/>
      <c r="CA153" s="75"/>
      <c r="CB153" s="48"/>
      <c r="CC153" s="48"/>
      <c r="CD153" s="75"/>
      <c r="CE153" s="48"/>
      <c r="CF153" s="48"/>
      <c r="CG153" s="75"/>
      <c r="CH153" s="48"/>
      <c r="CI153" s="48"/>
      <c r="CJ153" s="75"/>
      <c r="CK153" s="48"/>
      <c r="CL153" s="48"/>
      <c r="CM153" s="48"/>
      <c r="CN153" s="48"/>
      <c r="CO153" s="48"/>
      <c r="CP153" s="75"/>
      <c r="CQ153" s="52"/>
      <c r="CR153" s="48"/>
      <c r="CS153" s="75"/>
      <c r="CT153" s="52"/>
      <c r="CU153" s="48"/>
      <c r="CV153" s="75"/>
      <c r="CW153" s="52"/>
      <c r="CX153" s="48"/>
      <c r="CY153" s="75"/>
      <c r="CZ153" s="52">
        <v>1611</v>
      </c>
      <c r="DA153" s="48"/>
      <c r="DB153" s="48">
        <f t="shared" si="542"/>
        <v>0</v>
      </c>
      <c r="DC153" s="52"/>
      <c r="DD153" s="48"/>
      <c r="DE153" s="75"/>
      <c r="DF153" s="52"/>
      <c r="DG153" s="48"/>
      <c r="DH153" s="75"/>
      <c r="DI153" s="48"/>
      <c r="DJ153" s="48"/>
      <c r="DK153" s="75"/>
      <c r="DL153" s="48"/>
      <c r="DM153" s="48"/>
      <c r="DN153" s="75"/>
      <c r="DO153" s="52"/>
      <c r="DP153" s="48"/>
      <c r="DQ153" s="75"/>
      <c r="DR153" s="52"/>
      <c r="DS153" s="48"/>
      <c r="DT153" s="75"/>
      <c r="DU153" s="52"/>
      <c r="DV153" s="48"/>
      <c r="DW153" s="75"/>
      <c r="DX153" s="52"/>
      <c r="DY153" s="48"/>
      <c r="DZ153" s="75"/>
      <c r="EA153" s="48"/>
      <c r="EB153" s="48"/>
      <c r="EC153" s="75"/>
      <c r="ED153" s="48"/>
      <c r="EE153" s="48"/>
      <c r="EF153" s="75"/>
      <c r="EG153" s="48"/>
      <c r="EH153" s="48"/>
      <c r="EI153" s="75"/>
      <c r="EJ153" s="48"/>
      <c r="EK153" s="48"/>
      <c r="EL153" s="75"/>
      <c r="EM153" s="48"/>
      <c r="EN153" s="48"/>
      <c r="EO153" s="75"/>
      <c r="EP153" s="48"/>
      <c r="EQ153" s="48"/>
      <c r="ER153" s="75"/>
      <c r="ES153" s="48"/>
      <c r="ET153" s="48"/>
      <c r="EU153" s="75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52"/>
      <c r="GS153" s="48"/>
      <c r="GT153" s="75"/>
    </row>
    <row r="154" spans="1:202" s="18" customFormat="1" ht="15.75" x14ac:dyDescent="0.25">
      <c r="A154" s="26" t="s">
        <v>444</v>
      </c>
      <c r="B154" s="136">
        <f t="shared" si="663"/>
        <v>3964</v>
      </c>
      <c r="C154" s="136">
        <f t="shared" si="664"/>
        <v>0</v>
      </c>
      <c r="D154" s="48">
        <f t="shared" si="216"/>
        <v>0</v>
      </c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116"/>
      <c r="BE154" s="116"/>
      <c r="BF154" s="116"/>
      <c r="BG154" s="48"/>
      <c r="BH154" s="48"/>
      <c r="BI154" s="75"/>
      <c r="BJ154" s="48"/>
      <c r="BK154" s="48"/>
      <c r="BL154" s="75"/>
      <c r="BM154" s="48"/>
      <c r="BN154" s="48"/>
      <c r="BO154" s="75"/>
      <c r="BP154" s="48"/>
      <c r="BQ154" s="48"/>
      <c r="BR154" s="75"/>
      <c r="BS154" s="48"/>
      <c r="BT154" s="48"/>
      <c r="BU154" s="126"/>
      <c r="BV154" s="48"/>
      <c r="BW154" s="48"/>
      <c r="BX154" s="75"/>
      <c r="BY154" s="48"/>
      <c r="BZ154" s="48"/>
      <c r="CA154" s="75"/>
      <c r="CB154" s="48"/>
      <c r="CC154" s="48"/>
      <c r="CD154" s="75"/>
      <c r="CE154" s="48"/>
      <c r="CF154" s="48"/>
      <c r="CG154" s="75"/>
      <c r="CH154" s="48"/>
      <c r="CI154" s="48"/>
      <c r="CJ154" s="75"/>
      <c r="CK154" s="48">
        <v>1000</v>
      </c>
      <c r="CL154" s="48"/>
      <c r="CM154" s="48"/>
      <c r="CN154" s="48"/>
      <c r="CO154" s="48"/>
      <c r="CP154" s="75"/>
      <c r="CQ154" s="52"/>
      <c r="CR154" s="48"/>
      <c r="CS154" s="75"/>
      <c r="CT154" s="52"/>
      <c r="CU154" s="48"/>
      <c r="CV154" s="75"/>
      <c r="CW154" s="52"/>
      <c r="CX154" s="48"/>
      <c r="CY154" s="75"/>
      <c r="CZ154" s="52">
        <v>2964</v>
      </c>
      <c r="DA154" s="48"/>
      <c r="DB154" s="48">
        <f t="shared" si="542"/>
        <v>0</v>
      </c>
      <c r="DC154" s="52"/>
      <c r="DD154" s="48"/>
      <c r="DE154" s="75"/>
      <c r="DF154" s="52"/>
      <c r="DG154" s="48"/>
      <c r="DH154" s="75"/>
      <c r="DI154" s="48"/>
      <c r="DJ154" s="48"/>
      <c r="DK154" s="75"/>
      <c r="DL154" s="48"/>
      <c r="DM154" s="48"/>
      <c r="DN154" s="75"/>
      <c r="DO154" s="52"/>
      <c r="DP154" s="48"/>
      <c r="DQ154" s="75"/>
      <c r="DR154" s="52"/>
      <c r="DS154" s="48"/>
      <c r="DT154" s="75"/>
      <c r="DU154" s="52"/>
      <c r="DV154" s="48"/>
      <c r="DW154" s="75"/>
      <c r="DX154" s="52"/>
      <c r="DY154" s="48"/>
      <c r="DZ154" s="75"/>
      <c r="EA154" s="48"/>
      <c r="EB154" s="48"/>
      <c r="EC154" s="75"/>
      <c r="ED154" s="48"/>
      <c r="EE154" s="48"/>
      <c r="EF154" s="75"/>
      <c r="EG154" s="48"/>
      <c r="EH154" s="48"/>
      <c r="EI154" s="75"/>
      <c r="EJ154" s="48"/>
      <c r="EK154" s="48"/>
      <c r="EL154" s="75"/>
      <c r="EM154" s="48"/>
      <c r="EN154" s="48"/>
      <c r="EO154" s="75"/>
      <c r="EP154" s="48"/>
      <c r="EQ154" s="48"/>
      <c r="ER154" s="75"/>
      <c r="ES154" s="48"/>
      <c r="ET154" s="48"/>
      <c r="EU154" s="75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52"/>
      <c r="GS154" s="48"/>
      <c r="GT154" s="75"/>
    </row>
    <row r="155" spans="1:202" s="18" customFormat="1" ht="15.75" x14ac:dyDescent="0.25">
      <c r="A155" s="26" t="s">
        <v>443</v>
      </c>
      <c r="B155" s="136">
        <f t="shared" si="663"/>
        <v>2058</v>
      </c>
      <c r="C155" s="136">
        <f t="shared" si="664"/>
        <v>0</v>
      </c>
      <c r="D155" s="48">
        <f t="shared" si="216"/>
        <v>0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116"/>
      <c r="BE155" s="116"/>
      <c r="BF155" s="116"/>
      <c r="BG155" s="48"/>
      <c r="BH155" s="48"/>
      <c r="BI155" s="75"/>
      <c r="BJ155" s="48"/>
      <c r="BK155" s="48"/>
      <c r="BL155" s="75"/>
      <c r="BM155" s="48"/>
      <c r="BN155" s="48"/>
      <c r="BO155" s="75"/>
      <c r="BP155" s="48"/>
      <c r="BQ155" s="48"/>
      <c r="BR155" s="75"/>
      <c r="BS155" s="48"/>
      <c r="BT155" s="48"/>
      <c r="BU155" s="126"/>
      <c r="BV155" s="48"/>
      <c r="BW155" s="48"/>
      <c r="BX155" s="75"/>
      <c r="BY155" s="48"/>
      <c r="BZ155" s="48"/>
      <c r="CA155" s="75"/>
      <c r="CB155" s="48"/>
      <c r="CC155" s="48"/>
      <c r="CD155" s="75"/>
      <c r="CE155" s="48"/>
      <c r="CF155" s="48"/>
      <c r="CG155" s="75"/>
      <c r="CH155" s="48"/>
      <c r="CI155" s="48"/>
      <c r="CJ155" s="75"/>
      <c r="CK155" s="48"/>
      <c r="CL155" s="48"/>
      <c r="CM155" s="75"/>
      <c r="CN155" s="48"/>
      <c r="CO155" s="48"/>
      <c r="CP155" s="75"/>
      <c r="CQ155" s="52"/>
      <c r="CR155" s="48"/>
      <c r="CS155" s="75"/>
      <c r="CT155" s="52"/>
      <c r="CU155" s="48"/>
      <c r="CV155" s="75"/>
      <c r="CW155" s="52"/>
      <c r="CX155" s="48"/>
      <c r="CY155" s="75"/>
      <c r="CZ155" s="52">
        <v>2058</v>
      </c>
      <c r="DA155" s="48"/>
      <c r="DB155" s="48">
        <f t="shared" si="542"/>
        <v>0</v>
      </c>
      <c r="DC155" s="52"/>
      <c r="DD155" s="48"/>
      <c r="DE155" s="75"/>
      <c r="DF155" s="52"/>
      <c r="DG155" s="48"/>
      <c r="DH155" s="75"/>
      <c r="DI155" s="48"/>
      <c r="DJ155" s="48"/>
      <c r="DK155" s="75"/>
      <c r="DL155" s="48"/>
      <c r="DM155" s="48"/>
      <c r="DN155" s="75"/>
      <c r="DO155" s="52"/>
      <c r="DP155" s="48"/>
      <c r="DQ155" s="75"/>
      <c r="DR155" s="52"/>
      <c r="DS155" s="48"/>
      <c r="DT155" s="75"/>
      <c r="DU155" s="52"/>
      <c r="DV155" s="48"/>
      <c r="DW155" s="75"/>
      <c r="DX155" s="52"/>
      <c r="DY155" s="48"/>
      <c r="DZ155" s="75"/>
      <c r="EA155" s="48"/>
      <c r="EB155" s="48"/>
      <c r="EC155" s="75"/>
      <c r="ED155" s="48"/>
      <c r="EE155" s="48"/>
      <c r="EF155" s="75"/>
      <c r="EG155" s="48"/>
      <c r="EH155" s="48"/>
      <c r="EI155" s="75"/>
      <c r="EJ155" s="48"/>
      <c r="EK155" s="48"/>
      <c r="EL155" s="75"/>
      <c r="EM155" s="48"/>
      <c r="EN155" s="48"/>
      <c r="EO155" s="75"/>
      <c r="EP155" s="48"/>
      <c r="EQ155" s="48"/>
      <c r="ER155" s="75"/>
      <c r="ES155" s="48"/>
      <c r="ET155" s="48"/>
      <c r="EU155" s="75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52"/>
      <c r="GS155" s="48"/>
      <c r="GT155" s="75"/>
    </row>
    <row r="156" spans="1:202" s="18" customFormat="1" ht="15.75" x14ac:dyDescent="0.25">
      <c r="A156" s="26" t="s">
        <v>253</v>
      </c>
      <c r="B156" s="136">
        <f t="shared" si="663"/>
        <v>42423.891349999998</v>
      </c>
      <c r="C156" s="136">
        <f t="shared" si="664"/>
        <v>151.81211999999999</v>
      </c>
      <c r="D156" s="48">
        <f t="shared" si="216"/>
        <v>0.35784581557486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116"/>
      <c r="BE156" s="116"/>
      <c r="BF156" s="116"/>
      <c r="BG156" s="48"/>
      <c r="BH156" s="48"/>
      <c r="BI156" s="75"/>
      <c r="BJ156" s="48"/>
      <c r="BK156" s="48"/>
      <c r="BL156" s="75"/>
      <c r="BM156" s="48"/>
      <c r="BN156" s="48"/>
      <c r="BO156" s="75"/>
      <c r="BP156" s="48"/>
      <c r="BQ156" s="48"/>
      <c r="BR156" s="75"/>
      <c r="BS156" s="48">
        <v>40428.891349999998</v>
      </c>
      <c r="BT156" s="48">
        <v>151.81211999999999</v>
      </c>
      <c r="BU156" s="126">
        <f t="shared" si="623"/>
        <v>0.37550403914303726</v>
      </c>
      <c r="BV156" s="48"/>
      <c r="BW156" s="48"/>
      <c r="BX156" s="75"/>
      <c r="BY156" s="48"/>
      <c r="BZ156" s="48"/>
      <c r="CA156" s="75"/>
      <c r="CB156" s="48"/>
      <c r="CC156" s="48"/>
      <c r="CD156" s="75"/>
      <c r="CE156" s="48"/>
      <c r="CF156" s="48"/>
      <c r="CG156" s="75"/>
      <c r="CH156" s="48"/>
      <c r="CI156" s="48"/>
      <c r="CJ156" s="75"/>
      <c r="CK156" s="48"/>
      <c r="CL156" s="48"/>
      <c r="CM156" s="75"/>
      <c r="CN156" s="48"/>
      <c r="CO156" s="48"/>
      <c r="CP156" s="75"/>
      <c r="CQ156" s="52"/>
      <c r="CR156" s="48"/>
      <c r="CS156" s="75"/>
      <c r="CT156" s="52"/>
      <c r="CU156" s="48"/>
      <c r="CV156" s="75"/>
      <c r="CW156" s="52"/>
      <c r="CX156" s="48"/>
      <c r="CY156" s="75"/>
      <c r="CZ156" s="52">
        <v>1995</v>
      </c>
      <c r="DA156" s="48"/>
      <c r="DB156" s="48">
        <f t="shared" si="542"/>
        <v>0</v>
      </c>
      <c r="DC156" s="52"/>
      <c r="DD156" s="48"/>
      <c r="DE156" s="75"/>
      <c r="DF156" s="52"/>
      <c r="DG156" s="48"/>
      <c r="DH156" s="75"/>
      <c r="DI156" s="48"/>
      <c r="DJ156" s="48"/>
      <c r="DK156" s="75"/>
      <c r="DL156" s="48"/>
      <c r="DM156" s="48"/>
      <c r="DN156" s="75"/>
      <c r="DO156" s="52"/>
      <c r="DP156" s="48"/>
      <c r="DQ156" s="75"/>
      <c r="DR156" s="52"/>
      <c r="DS156" s="48"/>
      <c r="DT156" s="75"/>
      <c r="DU156" s="52"/>
      <c r="DV156" s="48"/>
      <c r="DW156" s="75"/>
      <c r="DX156" s="52"/>
      <c r="DY156" s="48"/>
      <c r="DZ156" s="75"/>
      <c r="EA156" s="48"/>
      <c r="EB156" s="48"/>
      <c r="EC156" s="75"/>
      <c r="ED156" s="48"/>
      <c r="EE156" s="48"/>
      <c r="EF156" s="75"/>
      <c r="EG156" s="48"/>
      <c r="EH156" s="48"/>
      <c r="EI156" s="75"/>
      <c r="EJ156" s="48"/>
      <c r="EK156" s="48"/>
      <c r="EL156" s="75"/>
      <c r="EM156" s="48"/>
      <c r="EN156" s="48"/>
      <c r="EO156" s="75"/>
      <c r="EP156" s="48"/>
      <c r="EQ156" s="48"/>
      <c r="ER156" s="75"/>
      <c r="ES156" s="48"/>
      <c r="ET156" s="48"/>
      <c r="EU156" s="75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52"/>
      <c r="GS156" s="48"/>
      <c r="GT156" s="75"/>
    </row>
    <row r="157" spans="1:202" s="19" customFormat="1" ht="31.5" x14ac:dyDescent="0.25">
      <c r="A157" s="25" t="s">
        <v>259</v>
      </c>
      <c r="B157" s="135">
        <f t="shared" si="663"/>
        <v>170934.45145999998</v>
      </c>
      <c r="C157" s="135">
        <f t="shared" si="664"/>
        <v>68667.438470000008</v>
      </c>
      <c r="D157" s="54">
        <f t="shared" ref="D157" si="706">C157/B157*100</f>
        <v>40.171795611412328</v>
      </c>
      <c r="E157" s="55">
        <f t="shared" ref="E157:BF157" si="707">E158+E159+E160+E161+E162+E163+E164+E165+E166+E167</f>
        <v>0</v>
      </c>
      <c r="F157" s="55">
        <f t="shared" si="707"/>
        <v>0</v>
      </c>
      <c r="G157" s="55">
        <f t="shared" si="707"/>
        <v>0</v>
      </c>
      <c r="H157" s="55">
        <f t="shared" si="707"/>
        <v>810.19361000000004</v>
      </c>
      <c r="I157" s="55">
        <f t="shared" si="707"/>
        <v>0</v>
      </c>
      <c r="J157" s="54"/>
      <c r="K157" s="55">
        <f t="shared" ref="K157:M157" si="708">K158+K159+K160+K161+K162+K163+K164+K165+K166+K167</f>
        <v>0</v>
      </c>
      <c r="L157" s="55">
        <f t="shared" si="708"/>
        <v>0</v>
      </c>
      <c r="M157" s="55">
        <f t="shared" si="708"/>
        <v>0</v>
      </c>
      <c r="N157" s="55">
        <f t="shared" ref="N157:P157" si="709">N158+N159+N160+N161+N162+N163+N164+N165+N166+N167</f>
        <v>0</v>
      </c>
      <c r="O157" s="55">
        <f t="shared" si="709"/>
        <v>0</v>
      </c>
      <c r="P157" s="55">
        <f t="shared" si="709"/>
        <v>0</v>
      </c>
      <c r="Q157" s="55">
        <f t="shared" ref="Q157:S157" si="710">Q158+Q159+Q160+Q161+Q162+Q163+Q164+Q165+Q166+Q167</f>
        <v>0</v>
      </c>
      <c r="R157" s="55">
        <f t="shared" si="710"/>
        <v>0</v>
      </c>
      <c r="S157" s="55">
        <f t="shared" si="710"/>
        <v>0</v>
      </c>
      <c r="T157" s="55">
        <f t="shared" ref="T157:V157" si="711">T158+T159+T160+T161+T162+T163+T164+T165+T166+T167</f>
        <v>0</v>
      </c>
      <c r="U157" s="55">
        <f t="shared" si="711"/>
        <v>0</v>
      </c>
      <c r="V157" s="55">
        <f t="shared" si="711"/>
        <v>0</v>
      </c>
      <c r="W157" s="55">
        <f t="shared" si="707"/>
        <v>806.4</v>
      </c>
      <c r="X157" s="55">
        <f t="shared" si="707"/>
        <v>806.4</v>
      </c>
      <c r="Y157" s="55">
        <f>X157/W157*100</f>
        <v>100</v>
      </c>
      <c r="Z157" s="55">
        <f t="shared" si="707"/>
        <v>0</v>
      </c>
      <c r="AA157" s="55">
        <f t="shared" si="707"/>
        <v>0</v>
      </c>
      <c r="AB157" s="55">
        <f t="shared" si="707"/>
        <v>0</v>
      </c>
      <c r="AC157" s="55">
        <f t="shared" si="707"/>
        <v>0</v>
      </c>
      <c r="AD157" s="55">
        <f t="shared" si="707"/>
        <v>0</v>
      </c>
      <c r="AE157" s="55">
        <f t="shared" si="707"/>
        <v>0</v>
      </c>
      <c r="AF157" s="55">
        <f t="shared" si="707"/>
        <v>3271.0769</v>
      </c>
      <c r="AG157" s="55">
        <f t="shared" si="707"/>
        <v>2075.1539899999998</v>
      </c>
      <c r="AH157" s="55">
        <f>AG157/AF157*100</f>
        <v>63.439474321132586</v>
      </c>
      <c r="AI157" s="55">
        <f t="shared" si="707"/>
        <v>102.04082000000001</v>
      </c>
      <c r="AJ157" s="55">
        <f t="shared" si="707"/>
        <v>102.04082000000001</v>
      </c>
      <c r="AK157" s="54">
        <f t="shared" ref="AK157:AK158" si="712">AJ157/AI157*100</f>
        <v>100</v>
      </c>
      <c r="AL157" s="55">
        <f t="shared" si="707"/>
        <v>0</v>
      </c>
      <c r="AM157" s="55">
        <f t="shared" si="707"/>
        <v>0</v>
      </c>
      <c r="AN157" s="55">
        <f t="shared" si="707"/>
        <v>0</v>
      </c>
      <c r="AO157" s="55">
        <f t="shared" ref="AO157:AP157" si="713">AO158+AO159+AO160+AO161+AO162+AO163+AO164+AO165+AO166+AO167</f>
        <v>120.44595</v>
      </c>
      <c r="AP157" s="55">
        <f t="shared" si="713"/>
        <v>120.44595</v>
      </c>
      <c r="AQ157" s="54">
        <f>AP157/AO157*100</f>
        <v>100</v>
      </c>
      <c r="AR157" s="55"/>
      <c r="AS157" s="55"/>
      <c r="AT157" s="54"/>
      <c r="AU157" s="55">
        <f t="shared" si="707"/>
        <v>0</v>
      </c>
      <c r="AV157" s="55">
        <f t="shared" si="707"/>
        <v>0</v>
      </c>
      <c r="AW157" s="55">
        <f t="shared" si="707"/>
        <v>0</v>
      </c>
      <c r="AX157" s="55">
        <f>SUM(AX158:AX169)</f>
        <v>3282.3021699999999</v>
      </c>
      <c r="AY157" s="55">
        <f t="shared" si="707"/>
        <v>0</v>
      </c>
      <c r="AZ157" s="54"/>
      <c r="BA157" s="55">
        <f t="shared" si="707"/>
        <v>10000</v>
      </c>
      <c r="BB157" s="55">
        <f t="shared" si="707"/>
        <v>1785.7933600000001</v>
      </c>
      <c r="BC157" s="54">
        <f t="shared" ref="BC157" si="714">BB157/BA157*100</f>
        <v>17.857933599999999</v>
      </c>
      <c r="BD157" s="55">
        <f t="shared" si="707"/>
        <v>26777.9</v>
      </c>
      <c r="BE157" s="55">
        <f t="shared" si="707"/>
        <v>9423.5400100000006</v>
      </c>
      <c r="BF157" s="55">
        <f t="shared" si="707"/>
        <v>35.19148256584721</v>
      </c>
      <c r="BG157" s="55">
        <f t="shared" ref="BG157:CO157" si="715">BG158+BG159+BG160+BG161+BG162+BG163+BG164+BG165+BG166+BG167</f>
        <v>0</v>
      </c>
      <c r="BH157" s="55">
        <f t="shared" si="715"/>
        <v>0</v>
      </c>
      <c r="BI157" s="55">
        <f t="shared" si="715"/>
        <v>0</v>
      </c>
      <c r="BJ157" s="55">
        <f t="shared" ref="BJ157:BL157" si="716">BJ158+BJ159+BJ160+BJ161+BJ162+BJ163+BJ164+BJ165+BJ166+BJ167</f>
        <v>0</v>
      </c>
      <c r="BK157" s="55">
        <f t="shared" si="716"/>
        <v>0</v>
      </c>
      <c r="BL157" s="55">
        <f t="shared" si="716"/>
        <v>0</v>
      </c>
      <c r="BM157" s="55">
        <f t="shared" si="715"/>
        <v>5051.7</v>
      </c>
      <c r="BN157" s="55">
        <f t="shared" si="715"/>
        <v>2793.54621</v>
      </c>
      <c r="BO157" s="55">
        <f t="shared" si="715"/>
        <v>55.299131183561968</v>
      </c>
      <c r="BP157" s="55">
        <f t="shared" ref="BP157:BQ157" si="717">BP158+BP159+BP160+BP161+BP162+BP163+BP164+BP165+BP166+BP167</f>
        <v>840</v>
      </c>
      <c r="BQ157" s="55">
        <f t="shared" si="717"/>
        <v>308.24400000000003</v>
      </c>
      <c r="BR157" s="55">
        <f t="shared" ref="BR157:BR158" si="718">BQ157/BP157*100</f>
        <v>36.695714285714288</v>
      </c>
      <c r="BS157" s="55">
        <f t="shared" si="715"/>
        <v>0</v>
      </c>
      <c r="BT157" s="55">
        <f t="shared" si="715"/>
        <v>0</v>
      </c>
      <c r="BU157" s="55">
        <f t="shared" si="715"/>
        <v>0</v>
      </c>
      <c r="BV157" s="55">
        <f t="shared" si="715"/>
        <v>0</v>
      </c>
      <c r="BW157" s="55">
        <f t="shared" si="715"/>
        <v>0</v>
      </c>
      <c r="BX157" s="55"/>
      <c r="BY157" s="55">
        <f t="shared" si="715"/>
        <v>0</v>
      </c>
      <c r="BZ157" s="55">
        <f t="shared" si="715"/>
        <v>0</v>
      </c>
      <c r="CA157" s="55">
        <f t="shared" si="715"/>
        <v>0</v>
      </c>
      <c r="CB157" s="55">
        <f t="shared" ref="CB157:CD157" si="719">CB158+CB159+CB160+CB161+CB162+CB163+CB164+CB165+CB166+CB167</f>
        <v>0</v>
      </c>
      <c r="CC157" s="55">
        <f t="shared" si="719"/>
        <v>0</v>
      </c>
      <c r="CD157" s="55">
        <f t="shared" si="719"/>
        <v>0</v>
      </c>
      <c r="CE157" s="55">
        <f t="shared" si="715"/>
        <v>0</v>
      </c>
      <c r="CF157" s="55">
        <f t="shared" si="715"/>
        <v>0</v>
      </c>
      <c r="CG157" s="55">
        <f t="shared" si="715"/>
        <v>0</v>
      </c>
      <c r="CH157" s="55">
        <f t="shared" si="715"/>
        <v>0</v>
      </c>
      <c r="CI157" s="55">
        <f t="shared" si="715"/>
        <v>0</v>
      </c>
      <c r="CJ157" s="55">
        <f t="shared" si="715"/>
        <v>0</v>
      </c>
      <c r="CK157" s="55">
        <f t="shared" si="715"/>
        <v>1000</v>
      </c>
      <c r="CL157" s="55">
        <f t="shared" si="715"/>
        <v>1000</v>
      </c>
      <c r="CM157" s="54">
        <f t="shared" ref="CM157" si="720">CL157/CK157*100</f>
        <v>100</v>
      </c>
      <c r="CN157" s="55">
        <f t="shared" si="715"/>
        <v>261</v>
      </c>
      <c r="CO157" s="55">
        <f t="shared" si="715"/>
        <v>52.2</v>
      </c>
      <c r="CP157" s="119">
        <f>CO157/CN157*100</f>
        <v>20</v>
      </c>
      <c r="CQ157" s="55">
        <f t="shared" ref="CQ157:CX157" si="721">CQ158+CQ159+CQ160+CQ161+CQ162+CQ163+CQ164+CQ165+CQ166+CQ167</f>
        <v>0</v>
      </c>
      <c r="CR157" s="55">
        <f t="shared" si="721"/>
        <v>0</v>
      </c>
      <c r="CS157" s="55">
        <f t="shared" si="721"/>
        <v>0</v>
      </c>
      <c r="CT157" s="55">
        <f t="shared" ref="CT157:CV157" si="722">CT158+CT159+CT160+CT161+CT162+CT163+CT164+CT165+CT166+CT167</f>
        <v>0</v>
      </c>
      <c r="CU157" s="55">
        <f t="shared" si="722"/>
        <v>0</v>
      </c>
      <c r="CV157" s="55">
        <f t="shared" si="722"/>
        <v>0</v>
      </c>
      <c r="CW157" s="55">
        <f t="shared" si="721"/>
        <v>12494.3</v>
      </c>
      <c r="CX157" s="55">
        <f t="shared" si="721"/>
        <v>4955.8025900000002</v>
      </c>
      <c r="CY157" s="55">
        <f t="shared" si="147"/>
        <v>39.664507735527401</v>
      </c>
      <c r="CZ157" s="55">
        <f>SUM(CZ158:CZ169)</f>
        <v>39642</v>
      </c>
      <c r="DA157" s="55">
        <f>SUM(DA158:DA169)</f>
        <v>14330.019250000001</v>
      </c>
      <c r="DB157" s="54">
        <f t="shared" si="542"/>
        <v>36.148577897179763</v>
      </c>
      <c r="DC157" s="55">
        <f t="shared" ref="DC157:DD157" si="723">DC158+DC159+DC160+DC161+DC162+DC163+DC164+DC165+DC166+DC167</f>
        <v>11142.5</v>
      </c>
      <c r="DD157" s="55">
        <f t="shared" si="723"/>
        <v>4501.7142100000001</v>
      </c>
      <c r="DE157" s="55">
        <f>DD157/DC157*100</f>
        <v>40.40129423378955</v>
      </c>
      <c r="DF157" s="55">
        <f t="shared" ref="DF157:DG157" si="724">DF158+DF159+DF160+DF161+DF162+DF163+DF164+DF165+DF166+DF167</f>
        <v>2040.1</v>
      </c>
      <c r="DG157" s="55">
        <f t="shared" si="724"/>
        <v>590</v>
      </c>
      <c r="DH157" s="55">
        <f>DG157/DF157*100</f>
        <v>28.920150972991522</v>
      </c>
      <c r="DI157" s="55">
        <f t="shared" ref="DI157:DN157" si="725">DI158+DI159+DI160+DI161+DI162+DI163+DI164+DI165+DI166+DI167</f>
        <v>7000</v>
      </c>
      <c r="DJ157" s="55">
        <f t="shared" si="725"/>
        <v>7000</v>
      </c>
      <c r="DK157" s="55">
        <f t="shared" si="725"/>
        <v>100</v>
      </c>
      <c r="DL157" s="55">
        <f t="shared" si="725"/>
        <v>34955.300000000003</v>
      </c>
      <c r="DM157" s="55">
        <f t="shared" si="725"/>
        <v>12799.005999999999</v>
      </c>
      <c r="DN157" s="55">
        <f t="shared" si="725"/>
        <v>36.615351606194189</v>
      </c>
      <c r="DO157" s="55">
        <f t="shared" ref="DO157:DQ157" si="726">DO158+DO159+DO160+DO161+DO162+DO163+DO164+DO165+DO166+DO167</f>
        <v>0</v>
      </c>
      <c r="DP157" s="55">
        <f t="shared" si="726"/>
        <v>0</v>
      </c>
      <c r="DQ157" s="55">
        <f t="shared" si="726"/>
        <v>0</v>
      </c>
      <c r="DR157" s="55">
        <f t="shared" ref="DR157:DT157" si="727">DR158+DR159+DR160+DR161+DR162+DR163+DR164+DR165+DR166+DR167</f>
        <v>0</v>
      </c>
      <c r="DS157" s="55">
        <f t="shared" si="727"/>
        <v>0</v>
      </c>
      <c r="DT157" s="55">
        <f t="shared" si="727"/>
        <v>0</v>
      </c>
      <c r="DU157" s="55">
        <f t="shared" ref="DU157:DW157" si="728">DU158+DU159+DU160+DU161+DU162+DU163+DU164+DU165+DU166+DU167</f>
        <v>0</v>
      </c>
      <c r="DV157" s="55">
        <f t="shared" si="728"/>
        <v>0</v>
      </c>
      <c r="DW157" s="55">
        <f t="shared" si="728"/>
        <v>0</v>
      </c>
      <c r="DX157" s="55">
        <f t="shared" ref="DX157:DZ157" si="729">DX158+DX159+DX160+DX161+DX162+DX163+DX164+DX165+DX166+DX167</f>
        <v>0</v>
      </c>
      <c r="DY157" s="55">
        <f t="shared" si="729"/>
        <v>0</v>
      </c>
      <c r="DZ157" s="55">
        <f t="shared" si="729"/>
        <v>0</v>
      </c>
      <c r="EA157" s="55"/>
      <c r="EB157" s="55"/>
      <c r="EC157" s="55"/>
      <c r="ED157" s="55">
        <f>SUM(ED158:ED169)</f>
        <v>1607.9920099999999</v>
      </c>
      <c r="EE157" s="55">
        <f>SUM(EE158:EE169)</f>
        <v>1120.58692</v>
      </c>
      <c r="EF157" s="55">
        <f>EE157/ED157*100</f>
        <v>69.688587569536494</v>
      </c>
      <c r="EG157" s="55">
        <f t="shared" ref="EG157:EL157" si="730">EG158+EG159+EG160+EG161+EG162+EG163+EG164+EG165+EG166+EG167</f>
        <v>0</v>
      </c>
      <c r="EH157" s="55">
        <f t="shared" si="730"/>
        <v>0</v>
      </c>
      <c r="EI157" s="55">
        <f t="shared" si="730"/>
        <v>0</v>
      </c>
      <c r="EJ157" s="55">
        <f t="shared" si="730"/>
        <v>0</v>
      </c>
      <c r="EK157" s="55">
        <f t="shared" si="730"/>
        <v>0</v>
      </c>
      <c r="EL157" s="55">
        <f t="shared" si="730"/>
        <v>0</v>
      </c>
      <c r="EM157" s="55">
        <f t="shared" ref="EM157:EO157" si="731">EM158+EM159+EM160+EM161+EM162+EM163+EM164+EM165+EM166+EM167</f>
        <v>0</v>
      </c>
      <c r="EN157" s="55">
        <f t="shared" si="731"/>
        <v>0</v>
      </c>
      <c r="EO157" s="55">
        <f t="shared" si="731"/>
        <v>0</v>
      </c>
      <c r="EP157" s="55">
        <f t="shared" ref="EP157:ER157" si="732">EP158+EP159+EP160+EP161+EP162+EP163+EP164+EP165+EP166+EP167</f>
        <v>0</v>
      </c>
      <c r="EQ157" s="55">
        <f t="shared" si="732"/>
        <v>0</v>
      </c>
      <c r="ER157" s="55">
        <f t="shared" si="732"/>
        <v>0</v>
      </c>
      <c r="ES157" s="55">
        <f t="shared" ref="ES157:EU157" si="733">ES158+ES159+ES160+ES161+ES162+ES163+ES164+ES165+ES166+ES167</f>
        <v>0</v>
      </c>
      <c r="ET157" s="55">
        <f t="shared" si="733"/>
        <v>0</v>
      </c>
      <c r="EU157" s="55">
        <f t="shared" si="733"/>
        <v>0</v>
      </c>
      <c r="EV157" s="55">
        <f t="shared" ref="EV157:EX157" si="734">EV158+EV159+EV160+EV161+EV162+EV163+EV164+EV165+EV166+EV167</f>
        <v>0</v>
      </c>
      <c r="EW157" s="55">
        <f t="shared" si="734"/>
        <v>0</v>
      </c>
      <c r="EX157" s="55">
        <f t="shared" si="734"/>
        <v>0</v>
      </c>
      <c r="EY157" s="55"/>
      <c r="EZ157" s="55"/>
      <c r="FA157" s="54"/>
      <c r="FB157" s="55">
        <f t="shared" ref="FB157:FC157" si="735">FB158+FB159+FB160+FB161+FB162+FB163+FB164+FB165+FB166+FB167</f>
        <v>0</v>
      </c>
      <c r="FC157" s="55">
        <f t="shared" si="735"/>
        <v>0</v>
      </c>
      <c r="FD157" s="54"/>
      <c r="FE157" s="55">
        <f t="shared" ref="FE157:FF157" si="736">FE158+FE159+FE160+FE161+FE162+FE163+FE164+FE165+FE166+FE167</f>
        <v>0</v>
      </c>
      <c r="FF157" s="55">
        <f t="shared" si="736"/>
        <v>0</v>
      </c>
      <c r="FG157" s="54"/>
      <c r="FH157" s="55">
        <f t="shared" ref="FH157:FI157" si="737">FH158+FH159+FH160+FH161+FH162+FH163+FH164+FH165+FH166+FH167</f>
        <v>3000</v>
      </c>
      <c r="FI157" s="55">
        <f t="shared" si="737"/>
        <v>3000</v>
      </c>
      <c r="FJ157" s="54">
        <f t="shared" ref="FJ157" si="738">FI157/FH157*100</f>
        <v>100</v>
      </c>
      <c r="FK157" s="55">
        <f t="shared" ref="FK157:FL157" si="739">FK158+FK159+FK160+FK161+FK162+FK163+FK164+FK165+FK166+FK167</f>
        <v>6532.4</v>
      </c>
      <c r="FL157" s="55">
        <f t="shared" si="739"/>
        <v>1706.1451599999998</v>
      </c>
      <c r="FM157" s="54">
        <f t="shared" ref="FM157" si="740">FL157/FK157*100</f>
        <v>26.11819790582328</v>
      </c>
      <c r="FN157" s="55">
        <f t="shared" ref="FN157:FO157" si="741">FN158+FN159+FN160+FN161+FN162+FN163+FN164+FN165+FN166+FN167</f>
        <v>196.8</v>
      </c>
      <c r="FO157" s="55">
        <f t="shared" si="741"/>
        <v>196.8</v>
      </c>
      <c r="FP157" s="54">
        <f>FO157/FN157*100</f>
        <v>100</v>
      </c>
      <c r="FQ157" s="55">
        <f t="shared" ref="FQ157:FR157" si="742">FQ158+FQ159+FQ160+FQ161+FQ162+FQ163+FQ164+FQ165+FQ166+FQ167</f>
        <v>0</v>
      </c>
      <c r="FR157" s="55">
        <f t="shared" si="742"/>
        <v>0</v>
      </c>
      <c r="FS157" s="54"/>
      <c r="FT157" s="55"/>
      <c r="FU157" s="55"/>
      <c r="FV157" s="54"/>
      <c r="FW157" s="55"/>
      <c r="FX157" s="55"/>
      <c r="FY157" s="54"/>
      <c r="FZ157" s="55"/>
      <c r="GA157" s="55"/>
      <c r="GB157" s="54"/>
      <c r="GC157" s="55"/>
      <c r="GD157" s="55"/>
      <c r="GE157" s="54"/>
      <c r="GF157" s="55"/>
      <c r="GG157" s="55"/>
      <c r="GH157" s="54"/>
      <c r="GI157" s="55"/>
      <c r="GJ157" s="55"/>
      <c r="GK157" s="54"/>
      <c r="GL157" s="55"/>
      <c r="GM157" s="55"/>
      <c r="GN157" s="54"/>
      <c r="GO157" s="55">
        <f t="shared" ref="GO157:GP157" si="743">GO158+GO159+GO160+GO161+GO162+GO163+GO164+GO165+GO166+GO167</f>
        <v>0</v>
      </c>
      <c r="GP157" s="55">
        <f t="shared" si="743"/>
        <v>0</v>
      </c>
      <c r="GQ157" s="54"/>
      <c r="GR157" s="55">
        <f t="shared" ref="GR157:GT157" si="744">GR158+GR159+GR160+GR161+GR162+GR163+GR164+GR165+GR166+GR167</f>
        <v>0</v>
      </c>
      <c r="GS157" s="55">
        <f t="shared" si="744"/>
        <v>0</v>
      </c>
      <c r="GT157" s="55">
        <f t="shared" si="744"/>
        <v>0</v>
      </c>
    </row>
    <row r="158" spans="1:202" s="18" customFormat="1" ht="15.75" customHeight="1" x14ac:dyDescent="0.25">
      <c r="A158" s="26" t="s">
        <v>257</v>
      </c>
      <c r="B158" s="136">
        <f t="shared" si="663"/>
        <v>117010.14928999999</v>
      </c>
      <c r="C158" s="136">
        <f t="shared" si="664"/>
        <v>51551.625860000007</v>
      </c>
      <c r="D158" s="48">
        <f t="shared" si="216"/>
        <v>44.057396877798659</v>
      </c>
      <c r="E158" s="52"/>
      <c r="F158" s="48"/>
      <c r="G158" s="48"/>
      <c r="H158" s="52">
        <v>810.19361000000004</v>
      </c>
      <c r="I158" s="52"/>
      <c r="J158" s="48"/>
      <c r="K158" s="52"/>
      <c r="L158" s="52"/>
      <c r="M158" s="48"/>
      <c r="N158" s="52"/>
      <c r="O158" s="52"/>
      <c r="P158" s="48"/>
      <c r="Q158" s="52"/>
      <c r="R158" s="52"/>
      <c r="S158" s="48"/>
      <c r="T158" s="52"/>
      <c r="U158" s="52"/>
      <c r="V158" s="48"/>
      <c r="W158" s="48">
        <v>806.4</v>
      </c>
      <c r="X158" s="48">
        <v>806.4</v>
      </c>
      <c r="Y158" s="52">
        <f t="shared" ref="Y158:Y184" si="745">X158/W158*100</f>
        <v>100</v>
      </c>
      <c r="Z158" s="48"/>
      <c r="AA158" s="48"/>
      <c r="AB158" s="52"/>
      <c r="AC158" s="52">
        <v>0</v>
      </c>
      <c r="AD158" s="52">
        <v>0</v>
      </c>
      <c r="AE158" s="48"/>
      <c r="AF158" s="52">
        <v>3271.0769</v>
      </c>
      <c r="AG158" s="52">
        <v>2075.1539899999998</v>
      </c>
      <c r="AH158" s="52">
        <f>AG158/AF158*100</f>
        <v>63.439474321132586</v>
      </c>
      <c r="AI158" s="52">
        <v>102.04082000000001</v>
      </c>
      <c r="AJ158" s="52">
        <v>102.04082000000001</v>
      </c>
      <c r="AK158" s="48">
        <f t="shared" si="712"/>
        <v>100</v>
      </c>
      <c r="AL158" s="52"/>
      <c r="AM158" s="52"/>
      <c r="AN158" s="48"/>
      <c r="AO158" s="52">
        <v>120.44595</v>
      </c>
      <c r="AP158" s="52">
        <v>120.44595</v>
      </c>
      <c r="AQ158" s="48">
        <f>AP158/AO158*100</f>
        <v>100</v>
      </c>
      <c r="AR158" s="52"/>
      <c r="AS158" s="52"/>
      <c r="AT158" s="48"/>
      <c r="AU158" s="52"/>
      <c r="AV158" s="52"/>
      <c r="AW158" s="48"/>
      <c r="AX158" s="48"/>
      <c r="AY158" s="48"/>
      <c r="AZ158" s="48"/>
      <c r="BA158" s="52">
        <v>0</v>
      </c>
      <c r="BB158" s="52"/>
      <c r="BC158" s="48"/>
      <c r="BD158" s="52">
        <v>26777.9</v>
      </c>
      <c r="BE158" s="48">
        <v>9423.5400100000006</v>
      </c>
      <c r="BF158" s="52">
        <f t="shared" si="138"/>
        <v>35.19148256584721</v>
      </c>
      <c r="BG158" s="52"/>
      <c r="BH158" s="52"/>
      <c r="BI158" s="52"/>
      <c r="BJ158" s="52"/>
      <c r="BK158" s="52"/>
      <c r="BL158" s="52"/>
      <c r="BM158" s="52">
        <v>5051.7</v>
      </c>
      <c r="BN158" s="52">
        <v>2793.54621</v>
      </c>
      <c r="BO158" s="52">
        <f t="shared" si="141"/>
        <v>55.299131183561968</v>
      </c>
      <c r="BP158" s="52">
        <v>840</v>
      </c>
      <c r="BQ158" s="52">
        <v>308.24400000000003</v>
      </c>
      <c r="BR158" s="52">
        <f t="shared" si="718"/>
        <v>36.695714285714288</v>
      </c>
      <c r="BS158" s="52"/>
      <c r="BT158" s="74"/>
      <c r="BU158" s="74"/>
      <c r="BV158" s="52"/>
      <c r="BW158" s="74"/>
      <c r="BX158" s="74"/>
      <c r="BY158" s="52"/>
      <c r="BZ158" s="74"/>
      <c r="CA158" s="74"/>
      <c r="CB158" s="52"/>
      <c r="CC158" s="74"/>
      <c r="CD158" s="74"/>
      <c r="CE158" s="52"/>
      <c r="CF158" s="74"/>
      <c r="CG158" s="74"/>
      <c r="CH158" s="52"/>
      <c r="CI158" s="74"/>
      <c r="CJ158" s="74"/>
      <c r="CK158" s="52"/>
      <c r="CL158" s="52"/>
      <c r="CM158" s="48"/>
      <c r="CN158" s="52">
        <v>261</v>
      </c>
      <c r="CO158" s="52">
        <v>52.2</v>
      </c>
      <c r="CP158" s="120">
        <f>CO158/CN158*100</f>
        <v>20</v>
      </c>
      <c r="CQ158" s="52"/>
      <c r="CR158" s="74"/>
      <c r="CS158" s="74"/>
      <c r="CT158" s="52"/>
      <c r="CU158" s="74"/>
      <c r="CV158" s="74"/>
      <c r="CW158" s="52">
        <v>12494.3</v>
      </c>
      <c r="CX158" s="52">
        <v>4955.8025900000002</v>
      </c>
      <c r="CY158" s="52">
        <f t="shared" si="147"/>
        <v>39.664507735527401</v>
      </c>
      <c r="CZ158" s="52"/>
      <c r="DA158" s="74"/>
      <c r="DB158" s="48"/>
      <c r="DC158" s="52">
        <v>11142.5</v>
      </c>
      <c r="DD158" s="52">
        <v>4501.7142100000001</v>
      </c>
      <c r="DE158" s="52">
        <f>DD158/DC158*100</f>
        <v>40.40129423378955</v>
      </c>
      <c r="DF158" s="52">
        <v>2040.1</v>
      </c>
      <c r="DG158" s="52">
        <v>590</v>
      </c>
      <c r="DH158" s="52">
        <f>DG158/DF158*100</f>
        <v>28.920150972991522</v>
      </c>
      <c r="DI158" s="52">
        <v>7000</v>
      </c>
      <c r="DJ158" s="52">
        <v>7000</v>
      </c>
      <c r="DK158" s="52">
        <f t="shared" ref="DK158" si="746">DJ158/DI158*100</f>
        <v>100</v>
      </c>
      <c r="DL158" s="52">
        <v>34955.300000000003</v>
      </c>
      <c r="DM158" s="52">
        <v>12799.005999999999</v>
      </c>
      <c r="DN158" s="52">
        <f t="shared" ref="DN158" si="747">DM158/DL158*100</f>
        <v>36.615351606194189</v>
      </c>
      <c r="DO158" s="52"/>
      <c r="DP158" s="74"/>
      <c r="DQ158" s="74"/>
      <c r="DR158" s="52"/>
      <c r="DS158" s="74"/>
      <c r="DT158" s="74"/>
      <c r="DU158" s="52"/>
      <c r="DV158" s="74"/>
      <c r="DW158" s="74"/>
      <c r="DX158" s="52"/>
      <c r="DY158" s="74"/>
      <c r="DZ158" s="74"/>
      <c r="EA158" s="52"/>
      <c r="EB158" s="52"/>
      <c r="EC158" s="52"/>
      <c r="ED158" s="52">
        <v>1607.9920099999999</v>
      </c>
      <c r="EE158" s="52">
        <v>1120.58692</v>
      </c>
      <c r="EF158" s="52">
        <f>EE158/ED158*100</f>
        <v>69.688587569536494</v>
      </c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  <c r="EQ158" s="52"/>
      <c r="ER158" s="52"/>
      <c r="ES158" s="52"/>
      <c r="ET158" s="52"/>
      <c r="EU158" s="52"/>
      <c r="EV158" s="52">
        <v>0</v>
      </c>
      <c r="EW158" s="52">
        <v>0</v>
      </c>
      <c r="EX158" s="48"/>
      <c r="EY158" s="52"/>
      <c r="EZ158" s="52"/>
      <c r="FA158" s="48"/>
      <c r="FB158" s="52"/>
      <c r="FC158" s="52"/>
      <c r="FD158" s="48"/>
      <c r="FE158" s="52"/>
      <c r="FF158" s="52"/>
      <c r="FG158" s="48"/>
      <c r="FH158" s="52">
        <v>3000</v>
      </c>
      <c r="FI158" s="52">
        <v>3000</v>
      </c>
      <c r="FJ158" s="48">
        <f>FI158/FH158*100</f>
        <v>100</v>
      </c>
      <c r="FK158" s="52">
        <v>6532.4</v>
      </c>
      <c r="FL158" s="52">
        <v>1706.1451599999998</v>
      </c>
      <c r="FM158" s="48">
        <f>FL158/FK158*100</f>
        <v>26.11819790582328</v>
      </c>
      <c r="FN158" s="52">
        <v>196.8</v>
      </c>
      <c r="FO158" s="52">
        <v>196.8</v>
      </c>
      <c r="FP158" s="48">
        <f>FO158/FN158*100</f>
        <v>100</v>
      </c>
      <c r="FQ158" s="52"/>
      <c r="FR158" s="52"/>
      <c r="FS158" s="48"/>
      <c r="FT158" s="52"/>
      <c r="FU158" s="52"/>
      <c r="FV158" s="48"/>
      <c r="FW158" s="52"/>
      <c r="FX158" s="52"/>
      <c r="FY158" s="48"/>
      <c r="FZ158" s="52"/>
      <c r="GA158" s="52"/>
      <c r="GB158" s="48"/>
      <c r="GC158" s="52"/>
      <c r="GD158" s="52"/>
      <c r="GE158" s="48"/>
      <c r="GF158" s="52"/>
      <c r="GG158" s="52"/>
      <c r="GH158" s="48"/>
      <c r="GI158" s="52"/>
      <c r="GJ158" s="52"/>
      <c r="GK158" s="48"/>
      <c r="GL158" s="52"/>
      <c r="GM158" s="52"/>
      <c r="GN158" s="48"/>
      <c r="GO158" s="52"/>
      <c r="GP158" s="52"/>
      <c r="GQ158" s="48"/>
      <c r="GR158" s="52"/>
      <c r="GS158" s="74"/>
      <c r="GT158" s="74"/>
    </row>
    <row r="159" spans="1:202" s="18" customFormat="1" ht="15.75" x14ac:dyDescent="0.25">
      <c r="A159" s="26" t="s">
        <v>445</v>
      </c>
      <c r="B159" s="136">
        <f t="shared" si="663"/>
        <v>11300</v>
      </c>
      <c r="C159" s="136">
        <f t="shared" si="664"/>
        <v>1785.7933600000001</v>
      </c>
      <c r="D159" s="48">
        <f t="shared" si="216"/>
        <v>15.803481061946902</v>
      </c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52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>
        <v>1300</v>
      </c>
      <c r="AY159" s="48"/>
      <c r="AZ159" s="48"/>
      <c r="BA159" s="48">
        <v>10000</v>
      </c>
      <c r="BB159" s="48">
        <v>1785.7933600000001</v>
      </c>
      <c r="BC159" s="48">
        <f>BB159/BA159*100</f>
        <v>17.857933599999999</v>
      </c>
      <c r="BD159" s="116"/>
      <c r="BE159" s="116"/>
      <c r="BF159" s="116"/>
      <c r="BG159" s="48"/>
      <c r="BH159" s="48"/>
      <c r="BI159" s="75"/>
      <c r="BJ159" s="48"/>
      <c r="BK159" s="48"/>
      <c r="BL159" s="75"/>
      <c r="BM159" s="48"/>
      <c r="BN159" s="48"/>
      <c r="BO159" s="75"/>
      <c r="BP159" s="48"/>
      <c r="BQ159" s="48"/>
      <c r="BR159" s="75"/>
      <c r="BS159" s="48"/>
      <c r="BT159" s="48"/>
      <c r="BU159" s="48"/>
      <c r="BV159" s="48"/>
      <c r="BW159" s="48"/>
      <c r="BX159" s="48"/>
      <c r="BY159" s="48"/>
      <c r="BZ159" s="48"/>
      <c r="CA159" s="75"/>
      <c r="CB159" s="48"/>
      <c r="CC159" s="48"/>
      <c r="CD159" s="75"/>
      <c r="CE159" s="48"/>
      <c r="CF159" s="48"/>
      <c r="CG159" s="75"/>
      <c r="CH159" s="48"/>
      <c r="CI159" s="48"/>
      <c r="CJ159" s="75"/>
      <c r="CK159" s="48"/>
      <c r="CL159" s="48"/>
      <c r="CM159" s="48"/>
      <c r="CN159" s="48"/>
      <c r="CO159" s="48"/>
      <c r="CP159" s="120"/>
      <c r="CQ159" s="52"/>
      <c r="CR159" s="48"/>
      <c r="CS159" s="75"/>
      <c r="CT159" s="52"/>
      <c r="CU159" s="48"/>
      <c r="CV159" s="75"/>
      <c r="CW159" s="52"/>
      <c r="CX159" s="48"/>
      <c r="CY159" s="75"/>
      <c r="CZ159" s="52"/>
      <c r="DA159" s="48"/>
      <c r="DB159" s="48"/>
      <c r="DC159" s="52"/>
      <c r="DD159" s="48"/>
      <c r="DE159" s="75"/>
      <c r="DF159" s="52"/>
      <c r="DG159" s="48"/>
      <c r="DH159" s="75"/>
      <c r="DI159" s="48"/>
      <c r="DJ159" s="48"/>
      <c r="DK159" s="75"/>
      <c r="DL159" s="48"/>
      <c r="DM159" s="48"/>
      <c r="DN159" s="75"/>
      <c r="DO159" s="52"/>
      <c r="DP159" s="48"/>
      <c r="DQ159" s="75"/>
      <c r="DR159" s="52"/>
      <c r="DS159" s="48"/>
      <c r="DT159" s="75"/>
      <c r="DU159" s="52"/>
      <c r="DV159" s="48"/>
      <c r="DW159" s="75"/>
      <c r="DX159" s="52"/>
      <c r="DY159" s="48"/>
      <c r="DZ159" s="75"/>
      <c r="EA159" s="48"/>
      <c r="EB159" s="48"/>
      <c r="EC159" s="75"/>
      <c r="ED159" s="48"/>
      <c r="EE159" s="48"/>
      <c r="EF159" s="75"/>
      <c r="EG159" s="48"/>
      <c r="EH159" s="48"/>
      <c r="EI159" s="75"/>
      <c r="EJ159" s="48"/>
      <c r="EK159" s="48"/>
      <c r="EL159" s="75"/>
      <c r="EM159" s="48"/>
      <c r="EN159" s="48"/>
      <c r="EO159" s="75"/>
      <c r="EP159" s="48"/>
      <c r="EQ159" s="48"/>
      <c r="ER159" s="75"/>
      <c r="ES159" s="48"/>
      <c r="ET159" s="48"/>
      <c r="EU159" s="75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52"/>
      <c r="GS159" s="48"/>
      <c r="GT159" s="75"/>
    </row>
    <row r="160" spans="1:202" s="18" customFormat="1" ht="15.75" x14ac:dyDescent="0.25">
      <c r="A160" s="26" t="s">
        <v>256</v>
      </c>
      <c r="B160" s="136">
        <f t="shared" si="663"/>
        <v>5037</v>
      </c>
      <c r="C160" s="136">
        <f t="shared" si="664"/>
        <v>5037</v>
      </c>
      <c r="D160" s="48">
        <f t="shared" si="216"/>
        <v>100</v>
      </c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52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116"/>
      <c r="BE160" s="116"/>
      <c r="BF160" s="116"/>
      <c r="BG160" s="48"/>
      <c r="BH160" s="48"/>
      <c r="BI160" s="75"/>
      <c r="BJ160" s="48"/>
      <c r="BK160" s="48"/>
      <c r="BL160" s="75"/>
      <c r="BM160" s="48"/>
      <c r="BN160" s="48"/>
      <c r="BO160" s="75"/>
      <c r="BP160" s="48"/>
      <c r="BQ160" s="48"/>
      <c r="BR160" s="75"/>
      <c r="BS160" s="48"/>
      <c r="BT160" s="48"/>
      <c r="BU160" s="75"/>
      <c r="BV160" s="48"/>
      <c r="BW160" s="48"/>
      <c r="BX160" s="75"/>
      <c r="BY160" s="48"/>
      <c r="BZ160" s="48"/>
      <c r="CA160" s="75"/>
      <c r="CB160" s="48"/>
      <c r="CC160" s="48"/>
      <c r="CD160" s="75"/>
      <c r="CE160" s="48"/>
      <c r="CF160" s="48"/>
      <c r="CG160" s="75"/>
      <c r="CH160" s="48"/>
      <c r="CI160" s="48"/>
      <c r="CJ160" s="75"/>
      <c r="CK160" s="48"/>
      <c r="CL160" s="48"/>
      <c r="CM160" s="48"/>
      <c r="CN160" s="48"/>
      <c r="CO160" s="48"/>
      <c r="CP160" s="120"/>
      <c r="CQ160" s="52"/>
      <c r="CR160" s="48"/>
      <c r="CS160" s="75"/>
      <c r="CT160" s="52"/>
      <c r="CU160" s="48"/>
      <c r="CV160" s="75"/>
      <c r="CW160" s="52"/>
      <c r="CX160" s="48"/>
      <c r="CY160" s="75"/>
      <c r="CZ160" s="52">
        <v>5037</v>
      </c>
      <c r="DA160" s="48">
        <v>5037</v>
      </c>
      <c r="DB160" s="48">
        <f t="shared" si="542"/>
        <v>100</v>
      </c>
      <c r="DC160" s="52"/>
      <c r="DD160" s="48"/>
      <c r="DE160" s="75"/>
      <c r="DF160" s="52"/>
      <c r="DG160" s="48"/>
      <c r="DH160" s="75"/>
      <c r="DI160" s="48"/>
      <c r="DJ160" s="48"/>
      <c r="DK160" s="75"/>
      <c r="DL160" s="48"/>
      <c r="DM160" s="48"/>
      <c r="DN160" s="75"/>
      <c r="DO160" s="52"/>
      <c r="DP160" s="48"/>
      <c r="DQ160" s="75"/>
      <c r="DR160" s="52"/>
      <c r="DS160" s="48"/>
      <c r="DT160" s="75"/>
      <c r="DU160" s="52"/>
      <c r="DV160" s="48"/>
      <c r="DW160" s="75"/>
      <c r="DX160" s="52"/>
      <c r="DY160" s="48"/>
      <c r="DZ160" s="75"/>
      <c r="EA160" s="48"/>
      <c r="EB160" s="48"/>
      <c r="EC160" s="75"/>
      <c r="ED160" s="48"/>
      <c r="EE160" s="48"/>
      <c r="EF160" s="75"/>
      <c r="EG160" s="48"/>
      <c r="EH160" s="48"/>
      <c r="EI160" s="75"/>
      <c r="EJ160" s="48"/>
      <c r="EK160" s="48"/>
      <c r="EL160" s="75"/>
      <c r="EM160" s="48"/>
      <c r="EN160" s="48"/>
      <c r="EO160" s="75"/>
      <c r="EP160" s="48"/>
      <c r="EQ160" s="48"/>
      <c r="ER160" s="75"/>
      <c r="ES160" s="48"/>
      <c r="ET160" s="48"/>
      <c r="EU160" s="75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52"/>
      <c r="GS160" s="48"/>
      <c r="GT160" s="75"/>
    </row>
    <row r="161" spans="1:202" s="18" customFormat="1" ht="15.75" x14ac:dyDescent="0.25">
      <c r="A161" s="26" t="s">
        <v>446</v>
      </c>
      <c r="B161" s="136">
        <f t="shared" si="663"/>
        <v>5706</v>
      </c>
      <c r="C161" s="136">
        <f t="shared" si="664"/>
        <v>0</v>
      </c>
      <c r="D161" s="48">
        <f t="shared" si="216"/>
        <v>0</v>
      </c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52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116"/>
      <c r="BE161" s="116"/>
      <c r="BF161" s="116"/>
      <c r="BG161" s="48"/>
      <c r="BH161" s="48"/>
      <c r="BI161" s="75"/>
      <c r="BJ161" s="48"/>
      <c r="BK161" s="48"/>
      <c r="BL161" s="75"/>
      <c r="BM161" s="48"/>
      <c r="BN161" s="48"/>
      <c r="BO161" s="75"/>
      <c r="BP161" s="48"/>
      <c r="BQ161" s="48"/>
      <c r="BR161" s="75"/>
      <c r="BS161" s="48"/>
      <c r="BT161" s="48"/>
      <c r="BU161" s="75"/>
      <c r="BV161" s="48"/>
      <c r="BW161" s="48"/>
      <c r="BX161" s="75"/>
      <c r="BY161" s="48"/>
      <c r="BZ161" s="48"/>
      <c r="CA161" s="75"/>
      <c r="CB161" s="48"/>
      <c r="CC161" s="48"/>
      <c r="CD161" s="75"/>
      <c r="CE161" s="48"/>
      <c r="CF161" s="48"/>
      <c r="CG161" s="75"/>
      <c r="CH161" s="48"/>
      <c r="CI161" s="48"/>
      <c r="CJ161" s="75"/>
      <c r="CK161" s="52"/>
      <c r="CL161" s="48"/>
      <c r="CM161" s="48"/>
      <c r="CN161" s="48"/>
      <c r="CO161" s="48"/>
      <c r="CP161" s="120"/>
      <c r="CQ161" s="52"/>
      <c r="CR161" s="48"/>
      <c r="CS161" s="75"/>
      <c r="CT161" s="52"/>
      <c r="CU161" s="48"/>
      <c r="CV161" s="75"/>
      <c r="CW161" s="52"/>
      <c r="CX161" s="48"/>
      <c r="CY161" s="75"/>
      <c r="CZ161" s="52">
        <v>5706</v>
      </c>
      <c r="DA161" s="48"/>
      <c r="DB161" s="48">
        <f t="shared" si="542"/>
        <v>0</v>
      </c>
      <c r="DC161" s="52"/>
      <c r="DD161" s="48"/>
      <c r="DE161" s="75"/>
      <c r="DF161" s="52"/>
      <c r="DG161" s="48"/>
      <c r="DH161" s="75"/>
      <c r="DI161" s="48"/>
      <c r="DJ161" s="48"/>
      <c r="DK161" s="75"/>
      <c r="DL161" s="48"/>
      <c r="DM161" s="48"/>
      <c r="DN161" s="75"/>
      <c r="DO161" s="52"/>
      <c r="DP161" s="48"/>
      <c r="DQ161" s="75"/>
      <c r="DR161" s="52"/>
      <c r="DS161" s="48"/>
      <c r="DT161" s="75"/>
      <c r="DU161" s="52"/>
      <c r="DV161" s="48"/>
      <c r="DW161" s="75"/>
      <c r="DX161" s="52"/>
      <c r="DY161" s="48"/>
      <c r="DZ161" s="75"/>
      <c r="EA161" s="48"/>
      <c r="EB161" s="48"/>
      <c r="EC161" s="75"/>
      <c r="ED161" s="48"/>
      <c r="EE161" s="48"/>
      <c r="EF161" s="75"/>
      <c r="EG161" s="48"/>
      <c r="EH161" s="48"/>
      <c r="EI161" s="75"/>
      <c r="EJ161" s="48"/>
      <c r="EK161" s="48"/>
      <c r="EL161" s="75"/>
      <c r="EM161" s="48"/>
      <c r="EN161" s="48"/>
      <c r="EO161" s="75"/>
      <c r="EP161" s="48"/>
      <c r="EQ161" s="48"/>
      <c r="ER161" s="75"/>
      <c r="ES161" s="48"/>
      <c r="ET161" s="48"/>
      <c r="EU161" s="75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52"/>
      <c r="GS161" s="48"/>
      <c r="GT161" s="75"/>
    </row>
    <row r="162" spans="1:202" s="18" customFormat="1" ht="15.75" x14ac:dyDescent="0.25">
      <c r="A162" s="26" t="s">
        <v>447</v>
      </c>
      <c r="B162" s="136">
        <f t="shared" si="663"/>
        <v>2631</v>
      </c>
      <c r="C162" s="136">
        <f t="shared" si="664"/>
        <v>0</v>
      </c>
      <c r="D162" s="48">
        <f t="shared" si="216"/>
        <v>0</v>
      </c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52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116"/>
      <c r="BE162" s="116"/>
      <c r="BF162" s="116"/>
      <c r="BG162" s="48"/>
      <c r="BH162" s="48"/>
      <c r="BI162" s="75"/>
      <c r="BJ162" s="48"/>
      <c r="BK162" s="48"/>
      <c r="BL162" s="75"/>
      <c r="BM162" s="48"/>
      <c r="BN162" s="48"/>
      <c r="BO162" s="75"/>
      <c r="BP162" s="48"/>
      <c r="BQ162" s="48"/>
      <c r="BR162" s="75"/>
      <c r="BS162" s="48"/>
      <c r="BT162" s="48"/>
      <c r="BU162" s="75"/>
      <c r="BV162" s="48"/>
      <c r="BW162" s="48"/>
      <c r="BX162" s="75"/>
      <c r="BY162" s="48"/>
      <c r="BZ162" s="48"/>
      <c r="CA162" s="75"/>
      <c r="CB162" s="48"/>
      <c r="CC162" s="48"/>
      <c r="CD162" s="75"/>
      <c r="CE162" s="48"/>
      <c r="CF162" s="48"/>
      <c r="CG162" s="75"/>
      <c r="CH162" s="48"/>
      <c r="CI162" s="48"/>
      <c r="CJ162" s="75"/>
      <c r="CK162" s="48"/>
      <c r="CL162" s="48"/>
      <c r="CM162" s="48"/>
      <c r="CN162" s="48"/>
      <c r="CO162" s="48"/>
      <c r="CP162" s="120"/>
      <c r="CQ162" s="52"/>
      <c r="CR162" s="48"/>
      <c r="CS162" s="75"/>
      <c r="CT162" s="52"/>
      <c r="CU162" s="48"/>
      <c r="CV162" s="75"/>
      <c r="CW162" s="52"/>
      <c r="CX162" s="48"/>
      <c r="CY162" s="75"/>
      <c r="CZ162" s="52">
        <v>2631</v>
      </c>
      <c r="DA162" s="48"/>
      <c r="DB162" s="48">
        <f t="shared" si="542"/>
        <v>0</v>
      </c>
      <c r="DC162" s="52"/>
      <c r="DD162" s="48"/>
      <c r="DE162" s="75"/>
      <c r="DF162" s="52"/>
      <c r="DG162" s="48"/>
      <c r="DH162" s="75"/>
      <c r="DI162" s="48"/>
      <c r="DJ162" s="48"/>
      <c r="DK162" s="75"/>
      <c r="DL162" s="48"/>
      <c r="DM162" s="48"/>
      <c r="DN162" s="75"/>
      <c r="DO162" s="52"/>
      <c r="DP162" s="48"/>
      <c r="DQ162" s="75"/>
      <c r="DR162" s="52"/>
      <c r="DS162" s="48"/>
      <c r="DT162" s="75"/>
      <c r="DU162" s="52"/>
      <c r="DV162" s="48"/>
      <c r="DW162" s="75"/>
      <c r="DX162" s="52"/>
      <c r="DY162" s="48"/>
      <c r="DZ162" s="75"/>
      <c r="EA162" s="48"/>
      <c r="EB162" s="48"/>
      <c r="EC162" s="75"/>
      <c r="ED162" s="48"/>
      <c r="EE162" s="48"/>
      <c r="EF162" s="75"/>
      <c r="EG162" s="48"/>
      <c r="EH162" s="48"/>
      <c r="EI162" s="75"/>
      <c r="EJ162" s="48"/>
      <c r="EK162" s="48"/>
      <c r="EL162" s="75"/>
      <c r="EM162" s="48"/>
      <c r="EN162" s="48"/>
      <c r="EO162" s="75"/>
      <c r="EP162" s="48"/>
      <c r="EQ162" s="48"/>
      <c r="ER162" s="75"/>
      <c r="ES162" s="48"/>
      <c r="ET162" s="48"/>
      <c r="EU162" s="75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52"/>
      <c r="GS162" s="48"/>
      <c r="GT162" s="75"/>
    </row>
    <row r="163" spans="1:202" s="18" customFormat="1" ht="15.75" x14ac:dyDescent="0.25">
      <c r="A163" s="26" t="s">
        <v>448</v>
      </c>
      <c r="B163" s="136">
        <f t="shared" si="663"/>
        <v>3273</v>
      </c>
      <c r="C163" s="136">
        <f t="shared" si="664"/>
        <v>0</v>
      </c>
      <c r="D163" s="48">
        <f t="shared" si="216"/>
        <v>0</v>
      </c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52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116"/>
      <c r="BE163" s="116"/>
      <c r="BF163" s="116"/>
      <c r="BG163" s="48"/>
      <c r="BH163" s="48"/>
      <c r="BI163" s="75"/>
      <c r="BJ163" s="48"/>
      <c r="BK163" s="48"/>
      <c r="BL163" s="75"/>
      <c r="BM163" s="48"/>
      <c r="BN163" s="48"/>
      <c r="BO163" s="75"/>
      <c r="BP163" s="48"/>
      <c r="BQ163" s="48"/>
      <c r="BR163" s="75"/>
      <c r="BS163" s="48"/>
      <c r="BT163" s="48"/>
      <c r="BU163" s="75"/>
      <c r="BV163" s="48"/>
      <c r="BW163" s="48"/>
      <c r="BX163" s="75"/>
      <c r="BY163" s="48"/>
      <c r="BZ163" s="48"/>
      <c r="CA163" s="75"/>
      <c r="CB163" s="48"/>
      <c r="CC163" s="48"/>
      <c r="CD163" s="75"/>
      <c r="CE163" s="48"/>
      <c r="CF163" s="48"/>
      <c r="CG163" s="75"/>
      <c r="CH163" s="48"/>
      <c r="CI163" s="48"/>
      <c r="CJ163" s="75"/>
      <c r="CK163" s="48"/>
      <c r="CL163" s="48"/>
      <c r="CM163" s="48"/>
      <c r="CN163" s="48"/>
      <c r="CO163" s="48"/>
      <c r="CP163" s="120"/>
      <c r="CQ163" s="52"/>
      <c r="CR163" s="48"/>
      <c r="CS163" s="75"/>
      <c r="CT163" s="52"/>
      <c r="CU163" s="48"/>
      <c r="CV163" s="75"/>
      <c r="CW163" s="52"/>
      <c r="CX163" s="48"/>
      <c r="CY163" s="75"/>
      <c r="CZ163" s="52">
        <v>3273</v>
      </c>
      <c r="DA163" s="48"/>
      <c r="DB163" s="48">
        <f t="shared" si="542"/>
        <v>0</v>
      </c>
      <c r="DC163" s="52"/>
      <c r="DD163" s="48"/>
      <c r="DE163" s="75"/>
      <c r="DF163" s="52"/>
      <c r="DG163" s="48"/>
      <c r="DH163" s="75"/>
      <c r="DI163" s="48"/>
      <c r="DJ163" s="48"/>
      <c r="DK163" s="75"/>
      <c r="DL163" s="48"/>
      <c r="DM163" s="48"/>
      <c r="DN163" s="75"/>
      <c r="DO163" s="52"/>
      <c r="DP163" s="48"/>
      <c r="DQ163" s="75"/>
      <c r="DR163" s="52"/>
      <c r="DS163" s="48"/>
      <c r="DT163" s="75"/>
      <c r="DU163" s="52"/>
      <c r="DV163" s="48"/>
      <c r="DW163" s="75"/>
      <c r="DX163" s="52"/>
      <c r="DY163" s="48"/>
      <c r="DZ163" s="75"/>
      <c r="EA163" s="48"/>
      <c r="EB163" s="48"/>
      <c r="EC163" s="75"/>
      <c r="ED163" s="48"/>
      <c r="EE163" s="48"/>
      <c r="EF163" s="75"/>
      <c r="EG163" s="48"/>
      <c r="EH163" s="48"/>
      <c r="EI163" s="75"/>
      <c r="EJ163" s="48"/>
      <c r="EK163" s="48"/>
      <c r="EL163" s="75"/>
      <c r="EM163" s="48"/>
      <c r="EN163" s="48"/>
      <c r="EO163" s="75"/>
      <c r="EP163" s="48"/>
      <c r="EQ163" s="48"/>
      <c r="ER163" s="75"/>
      <c r="ES163" s="48"/>
      <c r="ET163" s="48"/>
      <c r="EU163" s="75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52"/>
      <c r="GS163" s="48"/>
      <c r="GT163" s="75"/>
    </row>
    <row r="164" spans="1:202" s="18" customFormat="1" ht="15.75" x14ac:dyDescent="0.25">
      <c r="A164" s="26" t="s">
        <v>449</v>
      </c>
      <c r="B164" s="136">
        <f t="shared" si="663"/>
        <v>4443</v>
      </c>
      <c r="C164" s="136">
        <f t="shared" si="664"/>
        <v>4443</v>
      </c>
      <c r="D164" s="48">
        <f t="shared" si="216"/>
        <v>100</v>
      </c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52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116"/>
      <c r="BE164" s="116"/>
      <c r="BF164" s="116"/>
      <c r="BG164" s="48"/>
      <c r="BH164" s="48"/>
      <c r="BI164" s="75"/>
      <c r="BJ164" s="48"/>
      <c r="BK164" s="48"/>
      <c r="BL164" s="75"/>
      <c r="BM164" s="48"/>
      <c r="BN164" s="48"/>
      <c r="BO164" s="75"/>
      <c r="BP164" s="48"/>
      <c r="BQ164" s="48"/>
      <c r="BR164" s="75"/>
      <c r="BS164" s="48"/>
      <c r="BT164" s="48"/>
      <c r="BU164" s="75"/>
      <c r="BV164" s="48"/>
      <c r="BW164" s="48"/>
      <c r="BX164" s="75"/>
      <c r="BY164" s="48"/>
      <c r="BZ164" s="48"/>
      <c r="CA164" s="75"/>
      <c r="CB164" s="48"/>
      <c r="CC164" s="48"/>
      <c r="CD164" s="75"/>
      <c r="CE164" s="48"/>
      <c r="CF164" s="48"/>
      <c r="CG164" s="75"/>
      <c r="CH164" s="48"/>
      <c r="CI164" s="48"/>
      <c r="CJ164" s="75"/>
      <c r="CK164" s="48"/>
      <c r="CL164" s="48"/>
      <c r="CM164" s="48"/>
      <c r="CN164" s="48"/>
      <c r="CO164" s="48"/>
      <c r="CP164" s="120"/>
      <c r="CQ164" s="52"/>
      <c r="CR164" s="48"/>
      <c r="CS164" s="75"/>
      <c r="CT164" s="52"/>
      <c r="CU164" s="48"/>
      <c r="CV164" s="75"/>
      <c r="CW164" s="52"/>
      <c r="CX164" s="48"/>
      <c r="CY164" s="75"/>
      <c r="CZ164" s="52">
        <v>4443</v>
      </c>
      <c r="DA164" s="48">
        <v>4443</v>
      </c>
      <c r="DB164" s="48">
        <f t="shared" si="542"/>
        <v>100</v>
      </c>
      <c r="DC164" s="52"/>
      <c r="DD164" s="48"/>
      <c r="DE164" s="75"/>
      <c r="DF164" s="52"/>
      <c r="DG164" s="48"/>
      <c r="DH164" s="75"/>
      <c r="DI164" s="48"/>
      <c r="DJ164" s="48"/>
      <c r="DK164" s="75"/>
      <c r="DL164" s="48"/>
      <c r="DM164" s="48"/>
      <c r="DN164" s="75"/>
      <c r="DO164" s="52"/>
      <c r="DP164" s="48"/>
      <c r="DQ164" s="75"/>
      <c r="DR164" s="52"/>
      <c r="DS164" s="48"/>
      <c r="DT164" s="75"/>
      <c r="DU164" s="52"/>
      <c r="DV164" s="48"/>
      <c r="DW164" s="75"/>
      <c r="DX164" s="52"/>
      <c r="DY164" s="48"/>
      <c r="DZ164" s="75"/>
      <c r="EA164" s="48"/>
      <c r="EB164" s="48"/>
      <c r="EC164" s="75"/>
      <c r="ED164" s="48"/>
      <c r="EE164" s="48"/>
      <c r="EF164" s="75"/>
      <c r="EG164" s="48"/>
      <c r="EH164" s="48"/>
      <c r="EI164" s="75"/>
      <c r="EJ164" s="48"/>
      <c r="EK164" s="48"/>
      <c r="EL164" s="75"/>
      <c r="EM164" s="48"/>
      <c r="EN164" s="48"/>
      <c r="EO164" s="75"/>
      <c r="EP164" s="48"/>
      <c r="EQ164" s="48"/>
      <c r="ER164" s="75"/>
      <c r="ES164" s="48"/>
      <c r="ET164" s="48"/>
      <c r="EU164" s="75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52"/>
      <c r="GS164" s="48"/>
      <c r="GT164" s="75"/>
    </row>
    <row r="165" spans="1:202" s="18" customFormat="1" ht="15.75" x14ac:dyDescent="0.25">
      <c r="A165" s="26" t="s">
        <v>450</v>
      </c>
      <c r="B165" s="136">
        <f t="shared" si="663"/>
        <v>5357.8951699999998</v>
      </c>
      <c r="C165" s="136">
        <f t="shared" si="664"/>
        <v>1000</v>
      </c>
      <c r="D165" s="48">
        <f t="shared" si="216"/>
        <v>18.664045642386096</v>
      </c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52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>
        <v>1465.89517</v>
      </c>
      <c r="AY165" s="48"/>
      <c r="AZ165" s="48"/>
      <c r="BA165" s="48"/>
      <c r="BB165" s="48"/>
      <c r="BC165" s="48"/>
      <c r="BD165" s="116"/>
      <c r="BE165" s="116"/>
      <c r="BF165" s="116"/>
      <c r="BG165" s="48"/>
      <c r="BH165" s="48"/>
      <c r="BI165" s="75"/>
      <c r="BJ165" s="48"/>
      <c r="BK165" s="48"/>
      <c r="BL165" s="75"/>
      <c r="BM165" s="48"/>
      <c r="BN165" s="48"/>
      <c r="BO165" s="75"/>
      <c r="BP165" s="48"/>
      <c r="BQ165" s="48"/>
      <c r="BR165" s="75"/>
      <c r="BS165" s="48"/>
      <c r="BT165" s="48"/>
      <c r="BU165" s="75"/>
      <c r="BV165" s="48"/>
      <c r="BW165" s="48"/>
      <c r="BX165" s="75"/>
      <c r="BY165" s="48"/>
      <c r="BZ165" s="48"/>
      <c r="CA165" s="75"/>
      <c r="CB165" s="48"/>
      <c r="CC165" s="48"/>
      <c r="CD165" s="75"/>
      <c r="CE165" s="48"/>
      <c r="CF165" s="48"/>
      <c r="CG165" s="75"/>
      <c r="CH165" s="48"/>
      <c r="CI165" s="48"/>
      <c r="CJ165" s="75"/>
      <c r="CK165" s="48">
        <v>1000</v>
      </c>
      <c r="CL165" s="48">
        <v>1000</v>
      </c>
      <c r="CM165" s="48">
        <f>CL165/CK165*100</f>
        <v>100</v>
      </c>
      <c r="CN165" s="48"/>
      <c r="CO165" s="48"/>
      <c r="CP165" s="120"/>
      <c r="CQ165" s="52"/>
      <c r="CR165" s="48"/>
      <c r="CS165" s="75"/>
      <c r="CT165" s="52"/>
      <c r="CU165" s="48"/>
      <c r="CV165" s="75"/>
      <c r="CW165" s="52"/>
      <c r="CX165" s="48"/>
      <c r="CY165" s="75"/>
      <c r="CZ165" s="52">
        <v>2892</v>
      </c>
      <c r="DA165" s="48"/>
      <c r="DB165" s="48">
        <f t="shared" si="542"/>
        <v>0</v>
      </c>
      <c r="DC165" s="52"/>
      <c r="DD165" s="48"/>
      <c r="DE165" s="75"/>
      <c r="DF165" s="52"/>
      <c r="DG165" s="48"/>
      <c r="DH165" s="75"/>
      <c r="DI165" s="48"/>
      <c r="DJ165" s="48"/>
      <c r="DK165" s="75"/>
      <c r="DL165" s="48"/>
      <c r="DM165" s="48"/>
      <c r="DN165" s="75"/>
      <c r="DO165" s="52"/>
      <c r="DP165" s="48"/>
      <c r="DQ165" s="75"/>
      <c r="DR165" s="52"/>
      <c r="DS165" s="48"/>
      <c r="DT165" s="75"/>
      <c r="DU165" s="52"/>
      <c r="DV165" s="48"/>
      <c r="DW165" s="75"/>
      <c r="DX165" s="52"/>
      <c r="DY165" s="48"/>
      <c r="DZ165" s="75"/>
      <c r="EA165" s="48"/>
      <c r="EB165" s="48"/>
      <c r="EC165" s="75"/>
      <c r="ED165" s="48"/>
      <c r="EE165" s="48"/>
      <c r="EF165" s="75"/>
      <c r="EG165" s="48"/>
      <c r="EH165" s="48"/>
      <c r="EI165" s="75"/>
      <c r="EJ165" s="48"/>
      <c r="EK165" s="48"/>
      <c r="EL165" s="75"/>
      <c r="EM165" s="48"/>
      <c r="EN165" s="48"/>
      <c r="EO165" s="75"/>
      <c r="EP165" s="48"/>
      <c r="EQ165" s="48"/>
      <c r="ER165" s="75"/>
      <c r="ES165" s="48"/>
      <c r="ET165" s="48"/>
      <c r="EU165" s="75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52"/>
      <c r="GS165" s="48"/>
      <c r="GT165" s="75"/>
    </row>
    <row r="166" spans="1:202" s="18" customFormat="1" ht="15.75" x14ac:dyDescent="0.25">
      <c r="A166" s="31" t="s">
        <v>451</v>
      </c>
      <c r="B166" s="136">
        <f t="shared" si="663"/>
        <v>4275.4070000000002</v>
      </c>
      <c r="C166" s="136">
        <f t="shared" si="664"/>
        <v>0</v>
      </c>
      <c r="D166" s="48">
        <f t="shared" si="216"/>
        <v>0</v>
      </c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52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>
        <v>516.40700000000004</v>
      </c>
      <c r="AY166" s="48"/>
      <c r="AZ166" s="48"/>
      <c r="BA166" s="48"/>
      <c r="BB166" s="48"/>
      <c r="BC166" s="48"/>
      <c r="BD166" s="116"/>
      <c r="BE166" s="116"/>
      <c r="BF166" s="116"/>
      <c r="BG166" s="48"/>
      <c r="BH166" s="48"/>
      <c r="BI166" s="75"/>
      <c r="BJ166" s="48"/>
      <c r="BK166" s="48"/>
      <c r="BL166" s="75"/>
      <c r="BM166" s="48"/>
      <c r="BN166" s="48"/>
      <c r="BO166" s="75"/>
      <c r="BP166" s="48"/>
      <c r="BQ166" s="48"/>
      <c r="BR166" s="75"/>
      <c r="BS166" s="48"/>
      <c r="BT166" s="48"/>
      <c r="BU166" s="75"/>
      <c r="BV166" s="48"/>
      <c r="BW166" s="48"/>
      <c r="BX166" s="75"/>
      <c r="BY166" s="48"/>
      <c r="BZ166" s="48"/>
      <c r="CA166" s="75"/>
      <c r="CB166" s="48"/>
      <c r="CC166" s="48"/>
      <c r="CD166" s="75"/>
      <c r="CE166" s="48"/>
      <c r="CF166" s="48"/>
      <c r="CG166" s="75"/>
      <c r="CH166" s="48"/>
      <c r="CI166" s="48"/>
      <c r="CJ166" s="75"/>
      <c r="CK166" s="48"/>
      <c r="CL166" s="48"/>
      <c r="CM166" s="48"/>
      <c r="CN166" s="48"/>
      <c r="CO166" s="48"/>
      <c r="CP166" s="120"/>
      <c r="CQ166" s="52"/>
      <c r="CR166" s="48"/>
      <c r="CS166" s="75"/>
      <c r="CT166" s="52"/>
      <c r="CU166" s="48"/>
      <c r="CV166" s="75"/>
      <c r="CW166" s="52"/>
      <c r="CX166" s="48"/>
      <c r="CY166" s="75"/>
      <c r="CZ166" s="52">
        <v>3759</v>
      </c>
      <c r="DA166" s="48"/>
      <c r="DB166" s="48">
        <f t="shared" si="542"/>
        <v>0</v>
      </c>
      <c r="DC166" s="52"/>
      <c r="DD166" s="48"/>
      <c r="DE166" s="75"/>
      <c r="DF166" s="52"/>
      <c r="DG166" s="48"/>
      <c r="DH166" s="75"/>
      <c r="DI166" s="48"/>
      <c r="DJ166" s="48"/>
      <c r="DK166" s="75"/>
      <c r="DL166" s="48"/>
      <c r="DM166" s="48"/>
      <c r="DN166" s="75"/>
      <c r="DO166" s="52"/>
      <c r="DP166" s="48"/>
      <c r="DQ166" s="75"/>
      <c r="DR166" s="52"/>
      <c r="DS166" s="48"/>
      <c r="DT166" s="75"/>
      <c r="DU166" s="52"/>
      <c r="DV166" s="48"/>
      <c r="DW166" s="75"/>
      <c r="DX166" s="52"/>
      <c r="DY166" s="48"/>
      <c r="DZ166" s="75"/>
      <c r="EA166" s="48"/>
      <c r="EB166" s="48"/>
      <c r="EC166" s="75"/>
      <c r="ED166" s="48"/>
      <c r="EE166" s="48"/>
      <c r="EF166" s="75"/>
      <c r="EG166" s="48"/>
      <c r="EH166" s="48"/>
      <c r="EI166" s="75"/>
      <c r="EJ166" s="48"/>
      <c r="EK166" s="48"/>
      <c r="EL166" s="75"/>
      <c r="EM166" s="48"/>
      <c r="EN166" s="48"/>
      <c r="EO166" s="75"/>
      <c r="EP166" s="48"/>
      <c r="EQ166" s="48"/>
      <c r="ER166" s="75"/>
      <c r="ES166" s="48"/>
      <c r="ET166" s="48"/>
      <c r="EU166" s="75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52"/>
      <c r="GS166" s="48"/>
      <c r="GT166" s="75"/>
    </row>
    <row r="167" spans="1:202" s="18" customFormat="1" ht="15.75" x14ac:dyDescent="0.25">
      <c r="A167" s="31" t="s">
        <v>452</v>
      </c>
      <c r="B167" s="136">
        <f t="shared" si="663"/>
        <v>6678</v>
      </c>
      <c r="C167" s="136">
        <f t="shared" si="664"/>
        <v>4850.0192500000003</v>
      </c>
      <c r="D167" s="48">
        <f t="shared" si="216"/>
        <v>72.626823150643901</v>
      </c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52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116"/>
      <c r="BE167" s="116"/>
      <c r="BF167" s="116"/>
      <c r="BG167" s="48"/>
      <c r="BH167" s="48"/>
      <c r="BI167" s="75"/>
      <c r="BJ167" s="48"/>
      <c r="BK167" s="48"/>
      <c r="BL167" s="75"/>
      <c r="BM167" s="48"/>
      <c r="BN167" s="48"/>
      <c r="BO167" s="75"/>
      <c r="BP167" s="48"/>
      <c r="BQ167" s="48"/>
      <c r="BR167" s="75"/>
      <c r="BS167" s="48"/>
      <c r="BT167" s="48"/>
      <c r="BU167" s="75"/>
      <c r="BV167" s="48"/>
      <c r="BW167" s="48"/>
      <c r="BX167" s="75"/>
      <c r="BY167" s="48"/>
      <c r="BZ167" s="48"/>
      <c r="CA167" s="75"/>
      <c r="CB167" s="48"/>
      <c r="CC167" s="48"/>
      <c r="CD167" s="75"/>
      <c r="CE167" s="48"/>
      <c r="CF167" s="48"/>
      <c r="CG167" s="75"/>
      <c r="CH167" s="48"/>
      <c r="CI167" s="48"/>
      <c r="CJ167" s="75"/>
      <c r="CK167" s="48"/>
      <c r="CL167" s="48"/>
      <c r="CM167" s="48"/>
      <c r="CN167" s="48"/>
      <c r="CO167" s="48"/>
      <c r="CP167" s="120"/>
      <c r="CQ167" s="52"/>
      <c r="CR167" s="48"/>
      <c r="CS167" s="75"/>
      <c r="CT167" s="52"/>
      <c r="CU167" s="48"/>
      <c r="CV167" s="75"/>
      <c r="CW167" s="52"/>
      <c r="CX167" s="48"/>
      <c r="CY167" s="75"/>
      <c r="CZ167" s="52">
        <v>6678</v>
      </c>
      <c r="DA167" s="48">
        <v>4850.0192500000003</v>
      </c>
      <c r="DB167" s="48">
        <f t="shared" si="542"/>
        <v>72.626823150643901</v>
      </c>
      <c r="DC167" s="52"/>
      <c r="DD167" s="48"/>
      <c r="DE167" s="75"/>
      <c r="DF167" s="52"/>
      <c r="DG167" s="48"/>
      <c r="DH167" s="75"/>
      <c r="DI167" s="48"/>
      <c r="DJ167" s="48"/>
      <c r="DK167" s="75"/>
      <c r="DL167" s="48"/>
      <c r="DM167" s="48"/>
      <c r="DN167" s="75"/>
      <c r="DO167" s="52"/>
      <c r="DP167" s="48"/>
      <c r="DQ167" s="75"/>
      <c r="DR167" s="52"/>
      <c r="DS167" s="48"/>
      <c r="DT167" s="75"/>
      <c r="DU167" s="52"/>
      <c r="DV167" s="48"/>
      <c r="DW167" s="75"/>
      <c r="DX167" s="52"/>
      <c r="DY167" s="48"/>
      <c r="DZ167" s="75"/>
      <c r="EA167" s="48"/>
      <c r="EB167" s="48"/>
      <c r="EC167" s="75"/>
      <c r="ED167" s="48"/>
      <c r="EE167" s="48"/>
      <c r="EF167" s="75"/>
      <c r="EG167" s="48"/>
      <c r="EH167" s="48"/>
      <c r="EI167" s="75"/>
      <c r="EJ167" s="48"/>
      <c r="EK167" s="48"/>
      <c r="EL167" s="75"/>
      <c r="EM167" s="48"/>
      <c r="EN167" s="48"/>
      <c r="EO167" s="75"/>
      <c r="EP167" s="48"/>
      <c r="EQ167" s="48"/>
      <c r="ER167" s="75"/>
      <c r="ES167" s="48"/>
      <c r="ET167" s="48"/>
      <c r="EU167" s="75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52"/>
      <c r="GS167" s="48"/>
      <c r="GT167" s="75"/>
    </row>
    <row r="168" spans="1:202" s="18" customFormat="1" ht="15.75" x14ac:dyDescent="0.25">
      <c r="A168" s="31" t="s">
        <v>569</v>
      </c>
      <c r="B168" s="136">
        <f t="shared" si="663"/>
        <v>2877</v>
      </c>
      <c r="C168" s="136">
        <f t="shared" si="664"/>
        <v>0</v>
      </c>
      <c r="D168" s="48">
        <f t="shared" si="216"/>
        <v>0</v>
      </c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52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116"/>
      <c r="BE168" s="116"/>
      <c r="BF168" s="116"/>
      <c r="BG168" s="48"/>
      <c r="BH168" s="48"/>
      <c r="BI168" s="75"/>
      <c r="BJ168" s="48"/>
      <c r="BK168" s="48"/>
      <c r="BL168" s="75"/>
      <c r="BM168" s="48"/>
      <c r="BN168" s="48"/>
      <c r="BO168" s="75"/>
      <c r="BP168" s="48"/>
      <c r="BQ168" s="48"/>
      <c r="BR168" s="75"/>
      <c r="BS168" s="48"/>
      <c r="BT168" s="48"/>
      <c r="BU168" s="75"/>
      <c r="BV168" s="48"/>
      <c r="BW168" s="48"/>
      <c r="BX168" s="75"/>
      <c r="BY168" s="48"/>
      <c r="BZ168" s="48"/>
      <c r="CA168" s="75"/>
      <c r="CB168" s="48"/>
      <c r="CC168" s="48"/>
      <c r="CD168" s="75"/>
      <c r="CE168" s="48"/>
      <c r="CF168" s="48"/>
      <c r="CG168" s="75"/>
      <c r="CH168" s="48"/>
      <c r="CI168" s="48"/>
      <c r="CJ168" s="75"/>
      <c r="CK168" s="48"/>
      <c r="CL168" s="48"/>
      <c r="CM168" s="48"/>
      <c r="CN168" s="48"/>
      <c r="CO168" s="48"/>
      <c r="CP168" s="120"/>
      <c r="CQ168" s="52"/>
      <c r="CR168" s="48"/>
      <c r="CS168" s="75"/>
      <c r="CT168" s="52"/>
      <c r="CU168" s="48"/>
      <c r="CV168" s="75"/>
      <c r="CW168" s="52"/>
      <c r="CX168" s="48"/>
      <c r="CY168" s="75"/>
      <c r="CZ168" s="52">
        <v>2877</v>
      </c>
      <c r="DA168" s="48"/>
      <c r="DB168" s="48">
        <f t="shared" ref="DB168:DB229" si="748">DA168/CZ168*100</f>
        <v>0</v>
      </c>
      <c r="DC168" s="52"/>
      <c r="DD168" s="48"/>
      <c r="DE168" s="75"/>
      <c r="DF168" s="52"/>
      <c r="DG168" s="48"/>
      <c r="DH168" s="75"/>
      <c r="DI168" s="48"/>
      <c r="DJ168" s="48"/>
      <c r="DK168" s="75"/>
      <c r="DL168" s="48"/>
      <c r="DM168" s="48"/>
      <c r="DN168" s="75"/>
      <c r="DO168" s="52"/>
      <c r="DP168" s="48"/>
      <c r="DQ168" s="75"/>
      <c r="DR168" s="52"/>
      <c r="DS168" s="48"/>
      <c r="DT168" s="75"/>
      <c r="DU168" s="52"/>
      <c r="DV168" s="48"/>
      <c r="DW168" s="75"/>
      <c r="DX168" s="52"/>
      <c r="DY168" s="48"/>
      <c r="DZ168" s="75"/>
      <c r="EA168" s="48"/>
      <c r="EB168" s="48"/>
      <c r="EC168" s="75"/>
      <c r="ED168" s="48"/>
      <c r="EE168" s="48"/>
      <c r="EF168" s="75"/>
      <c r="EG168" s="48"/>
      <c r="EH168" s="48"/>
      <c r="EI168" s="75"/>
      <c r="EJ168" s="48"/>
      <c r="EK168" s="48"/>
      <c r="EL168" s="75"/>
      <c r="EM168" s="48"/>
      <c r="EN168" s="48"/>
      <c r="EO168" s="75"/>
      <c r="EP168" s="48"/>
      <c r="EQ168" s="48"/>
      <c r="ER168" s="75"/>
      <c r="ES168" s="48"/>
      <c r="ET168" s="48"/>
      <c r="EU168" s="75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52"/>
      <c r="GS168" s="48"/>
      <c r="GT168" s="75"/>
    </row>
    <row r="169" spans="1:202" s="18" customFormat="1" ht="15.75" x14ac:dyDescent="0.25">
      <c r="A169" s="26" t="s">
        <v>453</v>
      </c>
      <c r="B169" s="136">
        <f t="shared" si="663"/>
        <v>2346</v>
      </c>
      <c r="C169" s="136">
        <f t="shared" si="664"/>
        <v>0</v>
      </c>
      <c r="D169" s="48">
        <f t="shared" si="216"/>
        <v>0</v>
      </c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52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116"/>
      <c r="BE169" s="116"/>
      <c r="BF169" s="116"/>
      <c r="BG169" s="48"/>
      <c r="BH169" s="48"/>
      <c r="BI169" s="75"/>
      <c r="BJ169" s="48"/>
      <c r="BK169" s="48"/>
      <c r="BL169" s="75"/>
      <c r="BM169" s="48"/>
      <c r="BN169" s="48"/>
      <c r="BO169" s="75"/>
      <c r="BP169" s="48"/>
      <c r="BQ169" s="48"/>
      <c r="BR169" s="75"/>
      <c r="BS169" s="48"/>
      <c r="BT169" s="48"/>
      <c r="BU169" s="75"/>
      <c r="BV169" s="48"/>
      <c r="BW169" s="48"/>
      <c r="BX169" s="75"/>
      <c r="BY169" s="48"/>
      <c r="BZ169" s="48"/>
      <c r="CA169" s="75"/>
      <c r="CB169" s="48"/>
      <c r="CC169" s="48"/>
      <c r="CD169" s="75"/>
      <c r="CE169" s="48"/>
      <c r="CF169" s="48"/>
      <c r="CG169" s="75"/>
      <c r="CH169" s="48"/>
      <c r="CI169" s="48"/>
      <c r="CJ169" s="75"/>
      <c r="CK169" s="48"/>
      <c r="CL169" s="48"/>
      <c r="CM169" s="48"/>
      <c r="CN169" s="48"/>
      <c r="CO169" s="48"/>
      <c r="CP169" s="120"/>
      <c r="CQ169" s="52"/>
      <c r="CR169" s="48"/>
      <c r="CS169" s="75"/>
      <c r="CT169" s="52"/>
      <c r="CU169" s="48"/>
      <c r="CV169" s="75"/>
      <c r="CW169" s="52"/>
      <c r="CX169" s="48"/>
      <c r="CY169" s="75"/>
      <c r="CZ169" s="52">
        <v>2346</v>
      </c>
      <c r="DA169" s="48"/>
      <c r="DB169" s="48">
        <f t="shared" si="748"/>
        <v>0</v>
      </c>
      <c r="DC169" s="52"/>
      <c r="DD169" s="48"/>
      <c r="DE169" s="75"/>
      <c r="DF169" s="52"/>
      <c r="DG169" s="48"/>
      <c r="DH169" s="75"/>
      <c r="DI169" s="48"/>
      <c r="DJ169" s="48"/>
      <c r="DK169" s="75"/>
      <c r="DL169" s="48"/>
      <c r="DM169" s="48"/>
      <c r="DN169" s="75"/>
      <c r="DO169" s="52"/>
      <c r="DP169" s="48"/>
      <c r="DQ169" s="75"/>
      <c r="DR169" s="52"/>
      <c r="DS169" s="48"/>
      <c r="DT169" s="75"/>
      <c r="DU169" s="52"/>
      <c r="DV169" s="48"/>
      <c r="DW169" s="75"/>
      <c r="DX169" s="52"/>
      <c r="DY169" s="48"/>
      <c r="DZ169" s="75"/>
      <c r="EA169" s="48"/>
      <c r="EB169" s="48"/>
      <c r="EC169" s="52"/>
      <c r="ED169" s="48"/>
      <c r="EE169" s="48"/>
      <c r="EF169" s="75"/>
      <c r="EG169" s="48"/>
      <c r="EH169" s="48"/>
      <c r="EI169" s="75"/>
      <c r="EJ169" s="48"/>
      <c r="EK169" s="48"/>
      <c r="EL169" s="75"/>
      <c r="EM169" s="48"/>
      <c r="EN169" s="48"/>
      <c r="EO169" s="75"/>
      <c r="EP169" s="48"/>
      <c r="EQ169" s="48"/>
      <c r="ER169" s="75"/>
      <c r="ES169" s="48"/>
      <c r="ET169" s="48"/>
      <c r="EU169" s="75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52"/>
      <c r="GS169" s="48"/>
      <c r="GT169" s="75"/>
    </row>
    <row r="170" spans="1:202" s="19" customFormat="1" ht="31.5" x14ac:dyDescent="0.25">
      <c r="A170" s="25" t="s">
        <v>263</v>
      </c>
      <c r="B170" s="135">
        <f t="shared" si="663"/>
        <v>272074.05869999999</v>
      </c>
      <c r="C170" s="135">
        <f t="shared" si="664"/>
        <v>68363.838080000001</v>
      </c>
      <c r="D170" s="54">
        <f t="shared" ref="D170" si="749">C170/B170*100</f>
        <v>25.126922576393351</v>
      </c>
      <c r="E170" s="55">
        <f t="shared" ref="E170:BF170" si="750">E171+E172+E173+E175+E176+E177+E178+E180+E181+E182</f>
        <v>0</v>
      </c>
      <c r="F170" s="55">
        <f t="shared" si="750"/>
        <v>0</v>
      </c>
      <c r="G170" s="55">
        <f t="shared" si="750"/>
        <v>0</v>
      </c>
      <c r="H170" s="55">
        <f t="shared" si="750"/>
        <v>556.08558999999991</v>
      </c>
      <c r="I170" s="55">
        <f t="shared" si="750"/>
        <v>0</v>
      </c>
      <c r="J170" s="55">
        <f t="shared" si="750"/>
        <v>0</v>
      </c>
      <c r="K170" s="55">
        <f t="shared" ref="K170:M170" si="751">K171+K172+K173+K175+K176+K177+K178+K180+K181+K182</f>
        <v>0</v>
      </c>
      <c r="L170" s="55">
        <f t="shared" si="751"/>
        <v>0</v>
      </c>
      <c r="M170" s="55">
        <f t="shared" si="751"/>
        <v>0</v>
      </c>
      <c r="N170" s="55">
        <f t="shared" ref="N170:P170" si="752">N171+N172+N173+N175+N176+N177+N178+N180+N181+N182</f>
        <v>0</v>
      </c>
      <c r="O170" s="55">
        <f t="shared" si="752"/>
        <v>0</v>
      </c>
      <c r="P170" s="55">
        <f t="shared" si="752"/>
        <v>0</v>
      </c>
      <c r="Q170" s="55">
        <f t="shared" ref="Q170:S170" si="753">Q171+Q172+Q173+Q175+Q176+Q177+Q178+Q180+Q181+Q182</f>
        <v>0</v>
      </c>
      <c r="R170" s="55">
        <f t="shared" si="753"/>
        <v>0</v>
      </c>
      <c r="S170" s="55">
        <f t="shared" si="753"/>
        <v>0</v>
      </c>
      <c r="T170" s="55">
        <f t="shared" ref="T170:V170" si="754">T171+T172+T173+T175+T176+T177+T178+T180+T181+T182</f>
        <v>0</v>
      </c>
      <c r="U170" s="55">
        <f t="shared" si="754"/>
        <v>0</v>
      </c>
      <c r="V170" s="55">
        <f t="shared" si="754"/>
        <v>0</v>
      </c>
      <c r="W170" s="55">
        <f t="shared" si="750"/>
        <v>842.00760000000002</v>
      </c>
      <c r="X170" s="55">
        <f t="shared" si="750"/>
        <v>842.00760000000002</v>
      </c>
      <c r="Y170" s="55">
        <f t="shared" si="745"/>
        <v>100</v>
      </c>
      <c r="Z170" s="55">
        <f t="shared" si="750"/>
        <v>0</v>
      </c>
      <c r="AA170" s="55">
        <f t="shared" si="750"/>
        <v>0</v>
      </c>
      <c r="AB170" s="55">
        <f t="shared" si="750"/>
        <v>0</v>
      </c>
      <c r="AC170" s="55">
        <f t="shared" si="750"/>
        <v>0</v>
      </c>
      <c r="AD170" s="55">
        <f t="shared" si="750"/>
        <v>0</v>
      </c>
      <c r="AE170" s="55">
        <f t="shared" si="750"/>
        <v>0</v>
      </c>
      <c r="AF170" s="55">
        <f t="shared" si="750"/>
        <v>3747.0879100000002</v>
      </c>
      <c r="AG170" s="55">
        <f t="shared" si="750"/>
        <v>2510.3506699999998</v>
      </c>
      <c r="AH170" s="55">
        <f t="shared" ref="AH170:AH183" si="755">AG170/AF170*100</f>
        <v>66.994709766497039</v>
      </c>
      <c r="AI170" s="55">
        <f t="shared" si="750"/>
        <v>102.04082000000001</v>
      </c>
      <c r="AJ170" s="55">
        <f t="shared" si="750"/>
        <v>102.04082000000001</v>
      </c>
      <c r="AK170" s="54">
        <f>AJ170/AI170*100</f>
        <v>100</v>
      </c>
      <c r="AL170" s="55">
        <f t="shared" si="750"/>
        <v>0</v>
      </c>
      <c r="AM170" s="55">
        <f t="shared" si="750"/>
        <v>0</v>
      </c>
      <c r="AN170" s="55">
        <f t="shared" si="750"/>
        <v>0</v>
      </c>
      <c r="AO170" s="55">
        <f t="shared" ref="AO170:AP170" si="756">AO171+AO172+AO173+AO175+AO176+AO177+AO178+AO180+AO181+AO182</f>
        <v>184.85507000000001</v>
      </c>
      <c r="AP170" s="55">
        <f t="shared" si="756"/>
        <v>184.85507000000001</v>
      </c>
      <c r="AQ170" s="54">
        <f>AP170/AO170*100</f>
        <v>100</v>
      </c>
      <c r="AR170" s="55"/>
      <c r="AS170" s="55"/>
      <c r="AT170" s="54"/>
      <c r="AU170" s="55">
        <f t="shared" si="750"/>
        <v>0</v>
      </c>
      <c r="AV170" s="55">
        <f t="shared" si="750"/>
        <v>0</v>
      </c>
      <c r="AW170" s="55">
        <f t="shared" si="750"/>
        <v>0</v>
      </c>
      <c r="AX170" s="55">
        <f>SUM(AX171:AX182)</f>
        <v>3586.4242499999996</v>
      </c>
      <c r="AY170" s="55">
        <f>SUM(AY171:AY182)</f>
        <v>638.38887</v>
      </c>
      <c r="AZ170" s="54">
        <f>AY170/AX170*100</f>
        <v>17.800149271241406</v>
      </c>
      <c r="BA170" s="55">
        <f t="shared" si="750"/>
        <v>5000</v>
      </c>
      <c r="BB170" s="55">
        <f t="shared" si="750"/>
        <v>4425.2048099999993</v>
      </c>
      <c r="BC170" s="54">
        <f t="shared" ref="BC170" si="757">BB170/BA170*100</f>
        <v>88.504096199999978</v>
      </c>
      <c r="BD170" s="55">
        <f t="shared" si="750"/>
        <v>37801</v>
      </c>
      <c r="BE170" s="55">
        <f t="shared" si="750"/>
        <v>11943.842199999999</v>
      </c>
      <c r="BF170" s="55">
        <f t="shared" si="750"/>
        <v>31.596630247877037</v>
      </c>
      <c r="BG170" s="55">
        <f t="shared" ref="BG170:CO170" si="758">BG171+BG172+BG173+BG175+BG176+BG177+BG178+BG180+BG181+BG182</f>
        <v>22706.741570000002</v>
      </c>
      <c r="BH170" s="55">
        <f t="shared" si="758"/>
        <v>9810.6193699999985</v>
      </c>
      <c r="BI170" s="55">
        <f>BH170/BG170*100</f>
        <v>43.20575605159361</v>
      </c>
      <c r="BJ170" s="55">
        <f t="shared" ref="BJ170:BL170" si="759">BJ171+BJ172+BJ173+BJ175+BJ176+BJ177+BJ178+BJ180+BJ181+BJ182</f>
        <v>0</v>
      </c>
      <c r="BK170" s="55">
        <f t="shared" si="759"/>
        <v>0</v>
      </c>
      <c r="BL170" s="55">
        <f t="shared" si="759"/>
        <v>0</v>
      </c>
      <c r="BM170" s="55">
        <f t="shared" si="758"/>
        <v>3358.9</v>
      </c>
      <c r="BN170" s="55">
        <f t="shared" si="758"/>
        <v>1676.354</v>
      </c>
      <c r="BO170" s="55">
        <f t="shared" si="758"/>
        <v>49.907826967161867</v>
      </c>
      <c r="BP170" s="55">
        <f t="shared" ref="BP170:BQ170" si="760">BP171+BP172+BP173+BP175+BP176+BP177+BP178+BP180+BP181+BP182</f>
        <v>560</v>
      </c>
      <c r="BQ170" s="55">
        <f t="shared" si="760"/>
        <v>31.92</v>
      </c>
      <c r="BR170" s="55">
        <f t="shared" ref="BR170:BR171" si="761">BQ170/BP170*100</f>
        <v>5.7</v>
      </c>
      <c r="BS170" s="55">
        <f t="shared" si="758"/>
        <v>0</v>
      </c>
      <c r="BT170" s="55">
        <f t="shared" si="758"/>
        <v>0</v>
      </c>
      <c r="BU170" s="55">
        <f t="shared" si="758"/>
        <v>0</v>
      </c>
      <c r="BV170" s="55"/>
      <c r="BW170" s="55"/>
      <c r="BX170" s="54"/>
      <c r="BY170" s="55">
        <f t="shared" si="758"/>
        <v>0</v>
      </c>
      <c r="BZ170" s="55">
        <f t="shared" si="758"/>
        <v>0</v>
      </c>
      <c r="CA170" s="55">
        <f t="shared" si="758"/>
        <v>0</v>
      </c>
      <c r="CB170" s="55">
        <f t="shared" ref="CB170:CD170" si="762">CB171+CB172+CB173+CB175+CB176+CB177+CB178+CB180+CB181+CB182</f>
        <v>0</v>
      </c>
      <c r="CC170" s="55">
        <f t="shared" si="762"/>
        <v>0</v>
      </c>
      <c r="CD170" s="55">
        <f t="shared" si="762"/>
        <v>0</v>
      </c>
      <c r="CE170" s="55">
        <f t="shared" si="758"/>
        <v>0</v>
      </c>
      <c r="CF170" s="55">
        <f t="shared" si="758"/>
        <v>0</v>
      </c>
      <c r="CG170" s="55">
        <f t="shared" si="758"/>
        <v>0</v>
      </c>
      <c r="CH170" s="55">
        <f t="shared" si="758"/>
        <v>0</v>
      </c>
      <c r="CI170" s="55">
        <f t="shared" si="758"/>
        <v>0</v>
      </c>
      <c r="CJ170" s="55">
        <f t="shared" si="758"/>
        <v>0</v>
      </c>
      <c r="CK170" s="55">
        <f t="shared" si="758"/>
        <v>0</v>
      </c>
      <c r="CL170" s="55">
        <f t="shared" si="758"/>
        <v>0</v>
      </c>
      <c r="CM170" s="55">
        <f t="shared" si="758"/>
        <v>0</v>
      </c>
      <c r="CN170" s="55">
        <f t="shared" si="758"/>
        <v>156.6</v>
      </c>
      <c r="CO170" s="55">
        <f t="shared" si="758"/>
        <v>0</v>
      </c>
      <c r="CP170" s="119">
        <f t="shared" ref="CP170:CP214" si="763">CO170/CN170*100</f>
        <v>0</v>
      </c>
      <c r="CQ170" s="55">
        <f t="shared" ref="CQ170:CX170" si="764">CQ171+CQ172+CQ173+CQ175+CQ176+CQ177+CQ178+CQ180+CQ181+CQ182</f>
        <v>0</v>
      </c>
      <c r="CR170" s="55">
        <f t="shared" si="764"/>
        <v>0</v>
      </c>
      <c r="CS170" s="55">
        <f t="shared" si="764"/>
        <v>0</v>
      </c>
      <c r="CT170" s="55">
        <f t="shared" ref="CT170:CV170" si="765">CT171+CT172+CT173+CT175+CT176+CT177+CT178+CT180+CT181+CT182</f>
        <v>0</v>
      </c>
      <c r="CU170" s="55">
        <f t="shared" si="765"/>
        <v>0</v>
      </c>
      <c r="CV170" s="55">
        <f t="shared" si="765"/>
        <v>0</v>
      </c>
      <c r="CW170" s="55">
        <f t="shared" si="764"/>
        <v>15201</v>
      </c>
      <c r="CX170" s="55">
        <f t="shared" si="764"/>
        <v>7600.5</v>
      </c>
      <c r="CY170" s="55">
        <f t="shared" si="147"/>
        <v>50</v>
      </c>
      <c r="CZ170" s="55">
        <f>SUM(CZ171:CZ182)</f>
        <v>49215</v>
      </c>
      <c r="DA170" s="55">
        <f>SUM(DA171:DA182)</f>
        <v>4460.8332099999998</v>
      </c>
      <c r="DB170" s="54">
        <f t="shared" si="748"/>
        <v>9.0639707609468658</v>
      </c>
      <c r="DC170" s="55">
        <f t="shared" ref="DC170:DD170" si="766">DC171+DC172+DC173+DC175+DC176+DC177+DC178+DC180+DC181+DC182</f>
        <v>11728.9</v>
      </c>
      <c r="DD170" s="55">
        <f t="shared" si="766"/>
        <v>5141.2251399999996</v>
      </c>
      <c r="DE170" s="55">
        <f>DD170/DC170*100</f>
        <v>43.833821927034926</v>
      </c>
      <c r="DF170" s="55">
        <f t="shared" ref="DF170:DG170" si="767">DF171+DF172+DF173+DF175+DF176+DF177+DF178+DF180+DF181+DF182</f>
        <v>2000.1</v>
      </c>
      <c r="DG170" s="55">
        <f t="shared" si="767"/>
        <v>159.19</v>
      </c>
      <c r="DH170" s="55">
        <f>DG170/DF170*100</f>
        <v>7.9591020448977545</v>
      </c>
      <c r="DI170" s="55">
        <f t="shared" ref="DI170:DN170" si="768">DI171+DI172+DI173+DI175+DI176+DI177+DI178+DI180+DI181+DI182</f>
        <v>7000</v>
      </c>
      <c r="DJ170" s="55">
        <f t="shared" si="768"/>
        <v>7000</v>
      </c>
      <c r="DK170" s="55">
        <f t="shared" si="768"/>
        <v>100</v>
      </c>
      <c r="DL170" s="55">
        <f t="shared" si="768"/>
        <v>7244.9</v>
      </c>
      <c r="DM170" s="55">
        <f t="shared" si="768"/>
        <v>6500</v>
      </c>
      <c r="DN170" s="55">
        <f t="shared" si="768"/>
        <v>89.71828458639871</v>
      </c>
      <c r="DO170" s="55">
        <f t="shared" ref="DO170:DQ170" si="769">DO171+DO172+DO173+DO175+DO176+DO177+DO178+DO180+DO181+DO182</f>
        <v>0</v>
      </c>
      <c r="DP170" s="55">
        <f t="shared" si="769"/>
        <v>0</v>
      </c>
      <c r="DQ170" s="55">
        <f t="shared" si="769"/>
        <v>0</v>
      </c>
      <c r="DR170" s="55">
        <f t="shared" ref="DR170:DT170" si="770">DR171+DR172+DR173+DR175+DR176+DR177+DR178+DR180+DR181+DR182</f>
        <v>0</v>
      </c>
      <c r="DS170" s="55">
        <f t="shared" si="770"/>
        <v>0</v>
      </c>
      <c r="DT170" s="55">
        <f t="shared" si="770"/>
        <v>0</v>
      </c>
      <c r="DU170" s="55">
        <f t="shared" ref="DU170:DW170" si="771">DU171+DU172+DU173+DU175+DU176+DU177+DU178+DU180+DU181+DU182</f>
        <v>0</v>
      </c>
      <c r="DV170" s="55">
        <f t="shared" si="771"/>
        <v>0</v>
      </c>
      <c r="DW170" s="55">
        <f t="shared" si="771"/>
        <v>0</v>
      </c>
      <c r="DX170" s="55">
        <f t="shared" ref="DX170:EB170" si="772">DX171+DX172+DX173+DX175+DX176+DX177+DX178+DX180+DX181+DX182</f>
        <v>0</v>
      </c>
      <c r="DY170" s="55">
        <f t="shared" si="772"/>
        <v>0</v>
      </c>
      <c r="DZ170" s="55">
        <f t="shared" si="772"/>
        <v>0</v>
      </c>
      <c r="EA170" s="55">
        <f t="shared" si="772"/>
        <v>0</v>
      </c>
      <c r="EB170" s="55">
        <f t="shared" si="772"/>
        <v>0</v>
      </c>
      <c r="EC170" s="55"/>
      <c r="ED170" s="55">
        <f t="shared" ref="ED170:EE170" si="773">ED171+ED172+ED173+ED175+ED176+ED177+ED178+ED180+ED181+ED182</f>
        <v>0</v>
      </c>
      <c r="EE170" s="55">
        <f t="shared" si="773"/>
        <v>0</v>
      </c>
      <c r="EF170" s="55"/>
      <c r="EG170" s="55">
        <f t="shared" ref="EG170:EK170" si="774">EG171+EG172+EG173+EG175+EG176+EG177+EG178+EG180+EG181+EG182</f>
        <v>0</v>
      </c>
      <c r="EH170" s="55">
        <f t="shared" si="774"/>
        <v>0</v>
      </c>
      <c r="EI170" s="55">
        <f t="shared" si="774"/>
        <v>0</v>
      </c>
      <c r="EJ170" s="55">
        <f t="shared" si="774"/>
        <v>0</v>
      </c>
      <c r="EK170" s="55">
        <f t="shared" si="774"/>
        <v>0</v>
      </c>
      <c r="EL170" s="55"/>
      <c r="EM170" s="55">
        <f t="shared" ref="EM170:EN170" si="775">EM171+EM172+EM173+EM175+EM176+EM177+EM178+EM180+EM181+EM182</f>
        <v>0</v>
      </c>
      <c r="EN170" s="55">
        <f t="shared" si="775"/>
        <v>0</v>
      </c>
      <c r="EO170" s="55"/>
      <c r="EP170" s="55">
        <f t="shared" ref="EP170:EQ170" si="776">EP171+EP172+EP173+EP175+EP176+EP177+EP178+EP180+EP181+EP182</f>
        <v>72870.324110000001</v>
      </c>
      <c r="EQ170" s="55">
        <f t="shared" si="776"/>
        <v>3345.6366200000002</v>
      </c>
      <c r="ER170" s="55">
        <f>EQ170/EP170*100</f>
        <v>4.591219623161904</v>
      </c>
      <c r="ES170" s="55">
        <f t="shared" ref="ES170:ET170" si="777">ES171+ES172+ES173+ES175+ES176+ES177+ES178+ES180+ES181+ES182</f>
        <v>20374.391780000002</v>
      </c>
      <c r="ET170" s="55">
        <f t="shared" si="777"/>
        <v>317.37637999999998</v>
      </c>
      <c r="EU170" s="55">
        <f>ET170/ES170*100</f>
        <v>1.5577219846707</v>
      </c>
      <c r="EV170" s="55">
        <f t="shared" ref="EV170:EX170" si="778">EV171+EV172+EV173+EV175+EV176+EV177+EV178+EV180+EV181+EV182</f>
        <v>0</v>
      </c>
      <c r="EW170" s="55">
        <f t="shared" si="778"/>
        <v>0</v>
      </c>
      <c r="EX170" s="55">
        <f t="shared" si="778"/>
        <v>0</v>
      </c>
      <c r="EY170" s="55"/>
      <c r="EZ170" s="55"/>
      <c r="FA170" s="54"/>
      <c r="FB170" s="55">
        <f t="shared" ref="FB170:FC170" si="779">FB171+FB172+FB173+FB175+FB176+FB177+FB178+FB180+FB181+FB182</f>
        <v>0</v>
      </c>
      <c r="FC170" s="55">
        <f t="shared" si="779"/>
        <v>0</v>
      </c>
      <c r="FD170" s="54"/>
      <c r="FE170" s="55">
        <f t="shared" ref="FE170:FF170" si="780">FE171+FE172+FE173+FE175+FE176+FE177+FE178+FE180+FE181+FE182</f>
        <v>0</v>
      </c>
      <c r="FF170" s="55">
        <f t="shared" si="780"/>
        <v>0</v>
      </c>
      <c r="FG170" s="54"/>
      <c r="FH170" s="55">
        <f t="shared" ref="FH170:FI170" si="781">FH171+FH172+FH173+FH175+FH176+FH177+FH178+FH180+FH181+FH182</f>
        <v>3000</v>
      </c>
      <c r="FI170" s="55">
        <f t="shared" si="781"/>
        <v>529.94861000000003</v>
      </c>
      <c r="FJ170" s="54">
        <f t="shared" ref="FJ170" si="782">FI170/FH170*100</f>
        <v>17.664953666666669</v>
      </c>
      <c r="FK170" s="55">
        <f t="shared" ref="FK170:FL170" si="783">FK171+FK172+FK173+FK175+FK176+FK177+FK178+FK180+FK181+FK182</f>
        <v>4571.2</v>
      </c>
      <c r="FL170" s="55">
        <f t="shared" si="783"/>
        <v>913.88</v>
      </c>
      <c r="FM170" s="54">
        <f t="shared" ref="FM170" si="784">FL170/FK170*100</f>
        <v>19.992124606230313</v>
      </c>
      <c r="FN170" s="55">
        <f t="shared" ref="FN170:FO170" si="785">FN171+FN172+FN173+FN175+FN176+FN177+FN178+FN180+FN181+FN182</f>
        <v>266.5</v>
      </c>
      <c r="FO170" s="55">
        <f t="shared" si="785"/>
        <v>229.66470999999999</v>
      </c>
      <c r="FP170" s="54">
        <f t="shared" ref="FP170" si="786">FO170/FN170*100</f>
        <v>86.178127579737335</v>
      </c>
      <c r="FQ170" s="55">
        <f t="shared" ref="FQ170:FR170" si="787">FQ171+FQ172+FQ173+FQ175+FQ176+FQ177+FQ178+FQ180+FQ181+FQ182</f>
        <v>0</v>
      </c>
      <c r="FR170" s="55">
        <f t="shared" si="787"/>
        <v>0</v>
      </c>
      <c r="FS170" s="54"/>
      <c r="FT170" s="55"/>
      <c r="FU170" s="55"/>
      <c r="FV170" s="54"/>
      <c r="FW170" s="55"/>
      <c r="FX170" s="55"/>
      <c r="FY170" s="54"/>
      <c r="FZ170" s="55"/>
      <c r="GA170" s="55"/>
      <c r="GB170" s="54"/>
      <c r="GC170" s="55"/>
      <c r="GD170" s="55"/>
      <c r="GE170" s="54"/>
      <c r="GF170" s="55"/>
      <c r="GG170" s="55"/>
      <c r="GH170" s="54"/>
      <c r="GI170" s="55"/>
      <c r="GJ170" s="55"/>
      <c r="GK170" s="54"/>
      <c r="GL170" s="55"/>
      <c r="GM170" s="55"/>
      <c r="GN170" s="54"/>
      <c r="GO170" s="55">
        <f t="shared" ref="GO170:GP170" si="788">GO171+GO172+GO173+GO175+GO176+GO177+GO178+GO180+GO181+GO182</f>
        <v>0</v>
      </c>
      <c r="GP170" s="55">
        <f t="shared" si="788"/>
        <v>0</v>
      </c>
      <c r="GQ170" s="54"/>
      <c r="GR170" s="55">
        <f t="shared" ref="GR170:GT170" si="789">GR171+GR172+GR173+GR175+GR176+GR177+GR178+GR180+GR181+GR182</f>
        <v>0</v>
      </c>
      <c r="GS170" s="55">
        <f t="shared" si="789"/>
        <v>0</v>
      </c>
      <c r="GT170" s="55">
        <f t="shared" si="789"/>
        <v>0</v>
      </c>
    </row>
    <row r="171" spans="1:202" s="18" customFormat="1" ht="31.5" x14ac:dyDescent="0.25">
      <c r="A171" s="26" t="s">
        <v>262</v>
      </c>
      <c r="B171" s="136">
        <f t="shared" si="663"/>
        <v>214272.63445000001</v>
      </c>
      <c r="C171" s="136">
        <f t="shared" si="664"/>
        <v>58839.411189999992</v>
      </c>
      <c r="D171" s="48">
        <f t="shared" si="216"/>
        <v>27.4600680301665</v>
      </c>
      <c r="E171" s="52"/>
      <c r="F171" s="48"/>
      <c r="G171" s="48"/>
      <c r="H171" s="52">
        <v>556.08558999999991</v>
      </c>
      <c r="I171" s="52"/>
      <c r="J171" s="48"/>
      <c r="K171" s="52"/>
      <c r="L171" s="52"/>
      <c r="M171" s="48"/>
      <c r="N171" s="52"/>
      <c r="O171" s="52"/>
      <c r="P171" s="48"/>
      <c r="Q171" s="52"/>
      <c r="R171" s="52"/>
      <c r="S171" s="48"/>
      <c r="T171" s="52"/>
      <c r="U171" s="52"/>
      <c r="V171" s="48"/>
      <c r="W171" s="48">
        <v>842.00760000000002</v>
      </c>
      <c r="X171" s="48">
        <v>842.00760000000002</v>
      </c>
      <c r="Y171" s="52">
        <f t="shared" si="745"/>
        <v>100</v>
      </c>
      <c r="Z171" s="48"/>
      <c r="AA171" s="48"/>
      <c r="AB171" s="52"/>
      <c r="AC171" s="52">
        <v>0</v>
      </c>
      <c r="AD171" s="52">
        <v>0</v>
      </c>
      <c r="AE171" s="48"/>
      <c r="AF171" s="52">
        <v>3747.0879100000002</v>
      </c>
      <c r="AG171" s="52">
        <v>2510.3506699999998</v>
      </c>
      <c r="AH171" s="52">
        <f t="shared" si="755"/>
        <v>66.994709766497039</v>
      </c>
      <c r="AI171" s="52">
        <v>102.04082000000001</v>
      </c>
      <c r="AJ171" s="52">
        <v>102.04082000000001</v>
      </c>
      <c r="AK171" s="48">
        <f>AJ171/AI171*100</f>
        <v>100</v>
      </c>
      <c r="AL171" s="52"/>
      <c r="AM171" s="52"/>
      <c r="AN171" s="48"/>
      <c r="AO171" s="52">
        <v>184.85507000000001</v>
      </c>
      <c r="AP171" s="52">
        <v>184.85507000000001</v>
      </c>
      <c r="AQ171" s="48">
        <f>AP171/AO171*100</f>
        <v>100</v>
      </c>
      <c r="AR171" s="52"/>
      <c r="AS171" s="52"/>
      <c r="AT171" s="48"/>
      <c r="AU171" s="52"/>
      <c r="AV171" s="52"/>
      <c r="AW171" s="48"/>
      <c r="AX171" s="48"/>
      <c r="AY171" s="48"/>
      <c r="AZ171" s="48"/>
      <c r="BA171" s="52">
        <v>0</v>
      </c>
      <c r="BB171" s="52"/>
      <c r="BC171" s="48"/>
      <c r="BD171" s="52">
        <v>37801</v>
      </c>
      <c r="BE171" s="48">
        <v>11943.842199999999</v>
      </c>
      <c r="BF171" s="52">
        <f t="shared" si="138"/>
        <v>31.596630247877037</v>
      </c>
      <c r="BG171" s="52">
        <v>22706.741570000002</v>
      </c>
      <c r="BH171" s="52">
        <v>9810.6193699999985</v>
      </c>
      <c r="BI171" s="52">
        <f>BH171/BG171*100</f>
        <v>43.20575605159361</v>
      </c>
      <c r="BJ171" s="52"/>
      <c r="BK171" s="52"/>
      <c r="BL171" s="52"/>
      <c r="BM171" s="52">
        <v>3358.9</v>
      </c>
      <c r="BN171" s="52">
        <v>1676.354</v>
      </c>
      <c r="BO171" s="52">
        <f t="shared" si="141"/>
        <v>49.907826967161867</v>
      </c>
      <c r="BP171" s="52">
        <v>560</v>
      </c>
      <c r="BQ171" s="52">
        <v>31.92</v>
      </c>
      <c r="BR171" s="52">
        <f t="shared" si="761"/>
        <v>5.7</v>
      </c>
      <c r="BS171" s="52"/>
      <c r="BT171" s="52"/>
      <c r="BU171" s="74"/>
      <c r="BV171" s="52"/>
      <c r="BW171" s="52"/>
      <c r="BX171" s="48"/>
      <c r="BY171" s="52"/>
      <c r="BZ171" s="52"/>
      <c r="CA171" s="74"/>
      <c r="CB171" s="52"/>
      <c r="CC171" s="52"/>
      <c r="CD171" s="74"/>
      <c r="CE171" s="52"/>
      <c r="CF171" s="52"/>
      <c r="CG171" s="74"/>
      <c r="CH171" s="52"/>
      <c r="CI171" s="52"/>
      <c r="CJ171" s="74"/>
      <c r="CK171" s="52"/>
      <c r="CL171" s="52"/>
      <c r="CM171" s="74"/>
      <c r="CN171" s="52">
        <v>156.6</v>
      </c>
      <c r="CO171" s="52"/>
      <c r="CP171" s="120">
        <f t="shared" si="763"/>
        <v>0</v>
      </c>
      <c r="CQ171" s="52"/>
      <c r="CR171" s="52"/>
      <c r="CS171" s="74"/>
      <c r="CT171" s="52"/>
      <c r="CU171" s="52"/>
      <c r="CV171" s="74"/>
      <c r="CW171" s="52">
        <v>15201</v>
      </c>
      <c r="CX171" s="52">
        <v>7600.5</v>
      </c>
      <c r="CY171" s="52">
        <f t="shared" si="147"/>
        <v>50</v>
      </c>
      <c r="CZ171" s="52"/>
      <c r="DA171" s="52"/>
      <c r="DB171" s="48"/>
      <c r="DC171" s="52">
        <v>11728.9</v>
      </c>
      <c r="DD171" s="52">
        <v>5141.2251399999996</v>
      </c>
      <c r="DE171" s="52">
        <f>DD171/DC171*100</f>
        <v>43.833821927034926</v>
      </c>
      <c r="DF171" s="52">
        <v>2000.1</v>
      </c>
      <c r="DG171" s="52">
        <v>159.19</v>
      </c>
      <c r="DH171" s="52">
        <f>DG171/DF171*100</f>
        <v>7.9591020448977545</v>
      </c>
      <c r="DI171" s="52">
        <v>7000</v>
      </c>
      <c r="DJ171" s="52">
        <v>7000</v>
      </c>
      <c r="DK171" s="52">
        <f t="shared" ref="DK171" si="790">DJ171/DI171*100</f>
        <v>100</v>
      </c>
      <c r="DL171" s="52">
        <v>7244.9</v>
      </c>
      <c r="DM171" s="52">
        <v>6500</v>
      </c>
      <c r="DN171" s="52">
        <f t="shared" ref="DN171" si="791">DM171/DL171*100</f>
        <v>89.71828458639871</v>
      </c>
      <c r="DO171" s="52"/>
      <c r="DP171" s="52"/>
      <c r="DQ171" s="74"/>
      <c r="DR171" s="52"/>
      <c r="DS171" s="52"/>
      <c r="DT171" s="74"/>
      <c r="DU171" s="52"/>
      <c r="DV171" s="52"/>
      <c r="DW171" s="74"/>
      <c r="DX171" s="52"/>
      <c r="DY171" s="52"/>
      <c r="DZ171" s="74"/>
      <c r="EA171" s="52"/>
      <c r="EB171" s="52"/>
      <c r="EC171" s="52"/>
      <c r="ED171" s="48"/>
      <c r="EE171" s="52"/>
      <c r="EF171" s="52"/>
      <c r="EG171" s="52"/>
      <c r="EH171" s="52"/>
      <c r="EI171" s="52"/>
      <c r="EJ171" s="52"/>
      <c r="EK171" s="52"/>
      <c r="EL171" s="52"/>
      <c r="EM171" s="52"/>
      <c r="EN171" s="52"/>
      <c r="EO171" s="52"/>
      <c r="EP171" s="52">
        <v>72870.324110000001</v>
      </c>
      <c r="EQ171" s="52">
        <v>3345.6366200000002</v>
      </c>
      <c r="ER171" s="52">
        <f>EQ171/EP171*100</f>
        <v>4.591219623161904</v>
      </c>
      <c r="ES171" s="52">
        <v>20374.391780000002</v>
      </c>
      <c r="ET171" s="52">
        <v>317.37637999999998</v>
      </c>
      <c r="EU171" s="52">
        <f>ET171/ES171*100</f>
        <v>1.5577219846707</v>
      </c>
      <c r="EV171" s="52">
        <v>0</v>
      </c>
      <c r="EW171" s="52">
        <v>0</v>
      </c>
      <c r="EX171" s="48"/>
      <c r="EY171" s="52"/>
      <c r="EZ171" s="52"/>
      <c r="FA171" s="48"/>
      <c r="FB171" s="52"/>
      <c r="FC171" s="52"/>
      <c r="FD171" s="48"/>
      <c r="FE171" s="52"/>
      <c r="FF171" s="52"/>
      <c r="FG171" s="48"/>
      <c r="FH171" s="52">
        <v>3000</v>
      </c>
      <c r="FI171" s="52">
        <v>529.94861000000003</v>
      </c>
      <c r="FJ171" s="48">
        <f>FI171/FH171*100</f>
        <v>17.664953666666669</v>
      </c>
      <c r="FK171" s="52">
        <v>4571.2</v>
      </c>
      <c r="FL171" s="52">
        <v>913.88</v>
      </c>
      <c r="FM171" s="48">
        <f>FL171/FK171*100</f>
        <v>19.992124606230313</v>
      </c>
      <c r="FN171" s="52">
        <v>266.5</v>
      </c>
      <c r="FO171" s="52">
        <v>229.66470999999999</v>
      </c>
      <c r="FP171" s="48">
        <f>FO171/FN171*100</f>
        <v>86.178127579737335</v>
      </c>
      <c r="FQ171" s="52"/>
      <c r="FR171" s="52"/>
      <c r="FS171" s="48"/>
      <c r="FT171" s="52"/>
      <c r="FU171" s="52"/>
      <c r="FV171" s="48"/>
      <c r="FW171" s="52"/>
      <c r="FX171" s="52"/>
      <c r="FY171" s="48"/>
      <c r="FZ171" s="52"/>
      <c r="GA171" s="52"/>
      <c r="GB171" s="48"/>
      <c r="GC171" s="52"/>
      <c r="GD171" s="52"/>
      <c r="GE171" s="48"/>
      <c r="GF171" s="52"/>
      <c r="GG171" s="52"/>
      <c r="GH171" s="48"/>
      <c r="GI171" s="52"/>
      <c r="GJ171" s="52"/>
      <c r="GK171" s="48"/>
      <c r="GL171" s="52"/>
      <c r="GM171" s="52"/>
      <c r="GN171" s="48"/>
      <c r="GO171" s="52"/>
      <c r="GP171" s="52"/>
      <c r="GQ171" s="48"/>
      <c r="GR171" s="52"/>
      <c r="GS171" s="52"/>
      <c r="GT171" s="74"/>
    </row>
    <row r="172" spans="1:202" s="18" customFormat="1" ht="15.75" x14ac:dyDescent="0.25">
      <c r="A172" s="26" t="s">
        <v>454</v>
      </c>
      <c r="B172" s="136">
        <f t="shared" si="663"/>
        <v>6438.2040799999995</v>
      </c>
      <c r="C172" s="136">
        <f t="shared" si="664"/>
        <v>4856.6660299999994</v>
      </c>
      <c r="D172" s="48">
        <f t="shared" ref="D172:D182" si="792">C172/B172*100</f>
        <v>75.435105343849244</v>
      </c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52"/>
      <c r="Z172" s="48"/>
      <c r="AA172" s="48"/>
      <c r="AB172" s="48"/>
      <c r="AC172" s="48"/>
      <c r="AD172" s="48"/>
      <c r="AE172" s="48"/>
      <c r="AF172" s="48"/>
      <c r="AG172" s="48"/>
      <c r="AH172" s="52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>
        <v>1438.20408</v>
      </c>
      <c r="AY172" s="48">
        <v>431.46121999999997</v>
      </c>
      <c r="AZ172" s="48">
        <f>AY172/AX172*100</f>
        <v>29.999999721875355</v>
      </c>
      <c r="BA172" s="48">
        <v>5000</v>
      </c>
      <c r="BB172" s="48">
        <v>4425.2048099999993</v>
      </c>
      <c r="BC172" s="48">
        <f>BB172/BA172*100</f>
        <v>88.504096199999978</v>
      </c>
      <c r="BD172" s="116"/>
      <c r="BE172" s="116"/>
      <c r="BF172" s="116"/>
      <c r="BG172" s="48"/>
      <c r="BH172" s="48"/>
      <c r="BI172" s="52"/>
      <c r="BJ172" s="48"/>
      <c r="BK172" s="48"/>
      <c r="BL172" s="75"/>
      <c r="BM172" s="48"/>
      <c r="BN172" s="48"/>
      <c r="BO172" s="75"/>
      <c r="BP172" s="48"/>
      <c r="BQ172" s="48"/>
      <c r="BR172" s="75"/>
      <c r="BS172" s="48"/>
      <c r="BT172" s="48"/>
      <c r="BU172" s="48"/>
      <c r="BV172" s="48"/>
      <c r="BW172" s="48"/>
      <c r="BX172" s="48"/>
      <c r="BY172" s="48"/>
      <c r="BZ172" s="48"/>
      <c r="CA172" s="75"/>
      <c r="CB172" s="48"/>
      <c r="CC172" s="48"/>
      <c r="CD172" s="75"/>
      <c r="CE172" s="48"/>
      <c r="CF172" s="48"/>
      <c r="CG172" s="75"/>
      <c r="CH172" s="48"/>
      <c r="CI172" s="48"/>
      <c r="CJ172" s="75"/>
      <c r="CK172" s="52"/>
      <c r="CL172" s="48"/>
      <c r="CM172" s="48"/>
      <c r="CN172" s="48"/>
      <c r="CO172" s="48"/>
      <c r="CP172" s="120"/>
      <c r="CQ172" s="52"/>
      <c r="CR172" s="48"/>
      <c r="CS172" s="75"/>
      <c r="CT172" s="52"/>
      <c r="CU172" s="48"/>
      <c r="CV172" s="75"/>
      <c r="CW172" s="52"/>
      <c r="CX172" s="48"/>
      <c r="CY172" s="75"/>
      <c r="CZ172" s="52"/>
      <c r="DA172" s="48"/>
      <c r="DB172" s="48"/>
      <c r="DC172" s="52"/>
      <c r="DD172" s="48"/>
      <c r="DE172" s="75"/>
      <c r="DF172" s="52"/>
      <c r="DG172" s="48"/>
      <c r="DH172" s="75"/>
      <c r="DI172" s="48"/>
      <c r="DJ172" s="48"/>
      <c r="DK172" s="75"/>
      <c r="DL172" s="48"/>
      <c r="DM172" s="48"/>
      <c r="DN172" s="75"/>
      <c r="DO172" s="52"/>
      <c r="DP172" s="48"/>
      <c r="DQ172" s="75"/>
      <c r="DR172" s="52"/>
      <c r="DS172" s="48"/>
      <c r="DT172" s="75"/>
      <c r="DU172" s="52"/>
      <c r="DV172" s="48"/>
      <c r="DW172" s="75"/>
      <c r="DX172" s="52"/>
      <c r="DY172" s="48"/>
      <c r="DZ172" s="75"/>
      <c r="EA172" s="48"/>
      <c r="EB172" s="48"/>
      <c r="EC172" s="75"/>
      <c r="ED172" s="48"/>
      <c r="EE172" s="48"/>
      <c r="EF172" s="52"/>
      <c r="EG172" s="48"/>
      <c r="EH172" s="48"/>
      <c r="EI172" s="75"/>
      <c r="EJ172" s="48"/>
      <c r="EK172" s="48"/>
      <c r="EL172" s="75"/>
      <c r="EM172" s="48"/>
      <c r="EN172" s="48"/>
      <c r="EO172" s="75"/>
      <c r="EP172" s="48"/>
      <c r="EQ172" s="48"/>
      <c r="ER172" s="52"/>
      <c r="ES172" s="48"/>
      <c r="ET172" s="48"/>
      <c r="EU172" s="52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52"/>
      <c r="GS172" s="48"/>
      <c r="GT172" s="75"/>
    </row>
    <row r="173" spans="1:202" s="18" customFormat="1" ht="15.75" x14ac:dyDescent="0.25">
      <c r="A173" s="26" t="s">
        <v>455</v>
      </c>
      <c r="B173" s="136">
        <f t="shared" si="663"/>
        <v>3717</v>
      </c>
      <c r="C173" s="136">
        <f t="shared" si="664"/>
        <v>2231.52</v>
      </c>
      <c r="D173" s="48">
        <f t="shared" si="792"/>
        <v>60.035512510088786</v>
      </c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52"/>
      <c r="Z173" s="48"/>
      <c r="AA173" s="48"/>
      <c r="AB173" s="48"/>
      <c r="AC173" s="48"/>
      <c r="AD173" s="48"/>
      <c r="AE173" s="48"/>
      <c r="AF173" s="48"/>
      <c r="AG173" s="48"/>
      <c r="AH173" s="52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116"/>
      <c r="BE173" s="116"/>
      <c r="BF173" s="116"/>
      <c r="BG173" s="48"/>
      <c r="BH173" s="48"/>
      <c r="BI173" s="52"/>
      <c r="BJ173" s="48"/>
      <c r="BK173" s="48"/>
      <c r="BL173" s="75"/>
      <c r="BM173" s="48"/>
      <c r="BN173" s="48"/>
      <c r="BO173" s="75"/>
      <c r="BP173" s="48"/>
      <c r="BQ173" s="48"/>
      <c r="BR173" s="75"/>
      <c r="BS173" s="48"/>
      <c r="BT173" s="48"/>
      <c r="BU173" s="75"/>
      <c r="BV173" s="48"/>
      <c r="BW173" s="48"/>
      <c r="BX173" s="48"/>
      <c r="BY173" s="48"/>
      <c r="BZ173" s="48"/>
      <c r="CA173" s="75"/>
      <c r="CB173" s="48"/>
      <c r="CC173" s="48"/>
      <c r="CD173" s="75"/>
      <c r="CE173" s="48"/>
      <c r="CF173" s="48"/>
      <c r="CG173" s="75"/>
      <c r="CH173" s="48"/>
      <c r="CI173" s="48"/>
      <c r="CJ173" s="75"/>
      <c r="CK173" s="48"/>
      <c r="CL173" s="48"/>
      <c r="CM173" s="75"/>
      <c r="CN173" s="48"/>
      <c r="CO173" s="48"/>
      <c r="CP173" s="120"/>
      <c r="CQ173" s="52"/>
      <c r="CR173" s="48"/>
      <c r="CS173" s="75"/>
      <c r="CT173" s="52"/>
      <c r="CU173" s="48"/>
      <c r="CV173" s="75"/>
      <c r="CW173" s="52"/>
      <c r="CX173" s="48"/>
      <c r="CY173" s="75"/>
      <c r="CZ173" s="52">
        <v>3717</v>
      </c>
      <c r="DA173" s="48">
        <v>2231.52</v>
      </c>
      <c r="DB173" s="48">
        <f t="shared" si="748"/>
        <v>60.035512510088786</v>
      </c>
      <c r="DC173" s="52"/>
      <c r="DD173" s="48"/>
      <c r="DE173" s="75"/>
      <c r="DF173" s="52"/>
      <c r="DG173" s="48"/>
      <c r="DH173" s="75"/>
      <c r="DI173" s="48"/>
      <c r="DJ173" s="48"/>
      <c r="DK173" s="75"/>
      <c r="DL173" s="48"/>
      <c r="DM173" s="48"/>
      <c r="DN173" s="75"/>
      <c r="DO173" s="52"/>
      <c r="DP173" s="48"/>
      <c r="DQ173" s="75"/>
      <c r="DR173" s="52"/>
      <c r="DS173" s="48"/>
      <c r="DT173" s="75"/>
      <c r="DU173" s="52"/>
      <c r="DV173" s="48"/>
      <c r="DW173" s="75"/>
      <c r="DX173" s="52"/>
      <c r="DY173" s="48"/>
      <c r="DZ173" s="75"/>
      <c r="EA173" s="48"/>
      <c r="EB173" s="48"/>
      <c r="EC173" s="75"/>
      <c r="ED173" s="48"/>
      <c r="EE173" s="48"/>
      <c r="EF173" s="52"/>
      <c r="EG173" s="48"/>
      <c r="EH173" s="48"/>
      <c r="EI173" s="75"/>
      <c r="EJ173" s="48"/>
      <c r="EK173" s="48"/>
      <c r="EL173" s="75"/>
      <c r="EM173" s="48"/>
      <c r="EN173" s="48"/>
      <c r="EO173" s="75"/>
      <c r="EP173" s="48"/>
      <c r="EQ173" s="48"/>
      <c r="ER173" s="52"/>
      <c r="ES173" s="48"/>
      <c r="ET173" s="48"/>
      <c r="EU173" s="52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52"/>
      <c r="GS173" s="48"/>
      <c r="GT173" s="75"/>
    </row>
    <row r="174" spans="1:202" s="18" customFormat="1" ht="15.75" x14ac:dyDescent="0.25">
      <c r="A174" s="26" t="s">
        <v>570</v>
      </c>
      <c r="B174" s="136">
        <f t="shared" si="663"/>
        <v>4297.6084000000001</v>
      </c>
      <c r="C174" s="136">
        <f t="shared" si="664"/>
        <v>2229.3132099999998</v>
      </c>
      <c r="D174" s="48">
        <f t="shared" si="792"/>
        <v>51.873344486203067</v>
      </c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52"/>
      <c r="Z174" s="48"/>
      <c r="AA174" s="48"/>
      <c r="AB174" s="48"/>
      <c r="AC174" s="48"/>
      <c r="AD174" s="48"/>
      <c r="AE174" s="48"/>
      <c r="AF174" s="48"/>
      <c r="AG174" s="48"/>
      <c r="AH174" s="52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>
        <v>1156.6083999999998</v>
      </c>
      <c r="AY174" s="48"/>
      <c r="AZ174" s="48">
        <f t="shared" ref="AZ174:AZ182" si="793">AY174/AX174*100</f>
        <v>0</v>
      </c>
      <c r="BA174" s="48"/>
      <c r="BB174" s="48"/>
      <c r="BC174" s="48"/>
      <c r="BD174" s="116"/>
      <c r="BE174" s="116"/>
      <c r="BF174" s="116"/>
      <c r="BG174" s="48"/>
      <c r="BH174" s="48"/>
      <c r="BI174" s="52"/>
      <c r="BJ174" s="48"/>
      <c r="BK174" s="48"/>
      <c r="BL174" s="75"/>
      <c r="BM174" s="48"/>
      <c r="BN174" s="48"/>
      <c r="BO174" s="75"/>
      <c r="BP174" s="48"/>
      <c r="BQ174" s="48"/>
      <c r="BR174" s="75"/>
      <c r="BS174" s="48"/>
      <c r="BT174" s="48"/>
      <c r="BU174" s="75"/>
      <c r="BV174" s="48"/>
      <c r="BW174" s="48"/>
      <c r="BX174" s="48"/>
      <c r="BY174" s="48"/>
      <c r="BZ174" s="48"/>
      <c r="CA174" s="75"/>
      <c r="CB174" s="48"/>
      <c r="CC174" s="48"/>
      <c r="CD174" s="75"/>
      <c r="CE174" s="48"/>
      <c r="CF174" s="48"/>
      <c r="CG174" s="75"/>
      <c r="CH174" s="48"/>
      <c r="CI174" s="48"/>
      <c r="CJ174" s="75"/>
      <c r="CK174" s="48"/>
      <c r="CL174" s="48"/>
      <c r="CM174" s="75"/>
      <c r="CN174" s="48"/>
      <c r="CO174" s="48"/>
      <c r="CP174" s="120"/>
      <c r="CQ174" s="52"/>
      <c r="CR174" s="48"/>
      <c r="CS174" s="75"/>
      <c r="CT174" s="52"/>
      <c r="CU174" s="48"/>
      <c r="CV174" s="75"/>
      <c r="CW174" s="52"/>
      <c r="CX174" s="48"/>
      <c r="CY174" s="75"/>
      <c r="CZ174" s="52">
        <v>3141</v>
      </c>
      <c r="DA174" s="48">
        <v>2229.3132099999998</v>
      </c>
      <c r="DB174" s="48">
        <f t="shared" si="748"/>
        <v>70.974632601082448</v>
      </c>
      <c r="DC174" s="52"/>
      <c r="DD174" s="48"/>
      <c r="DE174" s="75"/>
      <c r="DF174" s="52"/>
      <c r="DG174" s="48"/>
      <c r="DH174" s="75"/>
      <c r="DI174" s="48"/>
      <c r="DJ174" s="48"/>
      <c r="DK174" s="75"/>
      <c r="DL174" s="48"/>
      <c r="DM174" s="48"/>
      <c r="DN174" s="75"/>
      <c r="DO174" s="52"/>
      <c r="DP174" s="48"/>
      <c r="DQ174" s="75"/>
      <c r="DR174" s="52"/>
      <c r="DS174" s="48"/>
      <c r="DT174" s="75"/>
      <c r="DU174" s="52"/>
      <c r="DV174" s="48"/>
      <c r="DW174" s="75"/>
      <c r="DX174" s="52"/>
      <c r="DY174" s="48"/>
      <c r="DZ174" s="75"/>
      <c r="EA174" s="48"/>
      <c r="EB174" s="48"/>
      <c r="EC174" s="75"/>
      <c r="ED174" s="48"/>
      <c r="EE174" s="48"/>
      <c r="EF174" s="52"/>
      <c r="EG174" s="48"/>
      <c r="EH174" s="48"/>
      <c r="EI174" s="75"/>
      <c r="EJ174" s="48"/>
      <c r="EK174" s="48"/>
      <c r="EL174" s="75"/>
      <c r="EM174" s="48"/>
      <c r="EN174" s="48"/>
      <c r="EO174" s="75"/>
      <c r="EP174" s="48"/>
      <c r="EQ174" s="48"/>
      <c r="ER174" s="52"/>
      <c r="ES174" s="48"/>
      <c r="ET174" s="48"/>
      <c r="EU174" s="52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52"/>
      <c r="GS174" s="48"/>
      <c r="GT174" s="75"/>
    </row>
    <row r="175" spans="1:202" s="18" customFormat="1" ht="15.75" x14ac:dyDescent="0.25">
      <c r="A175" s="26" t="s">
        <v>456</v>
      </c>
      <c r="B175" s="136">
        <f t="shared" si="663"/>
        <v>6840</v>
      </c>
      <c r="C175" s="136">
        <f t="shared" si="664"/>
        <v>0</v>
      </c>
      <c r="D175" s="48">
        <f t="shared" si="792"/>
        <v>0</v>
      </c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52"/>
      <c r="Z175" s="48"/>
      <c r="AA175" s="48"/>
      <c r="AB175" s="48"/>
      <c r="AC175" s="48"/>
      <c r="AD175" s="48"/>
      <c r="AE175" s="48"/>
      <c r="AF175" s="48"/>
      <c r="AG175" s="48"/>
      <c r="AH175" s="52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116"/>
      <c r="BE175" s="116"/>
      <c r="BF175" s="116"/>
      <c r="BG175" s="48"/>
      <c r="BH175" s="48"/>
      <c r="BI175" s="52"/>
      <c r="BJ175" s="48"/>
      <c r="BK175" s="48"/>
      <c r="BL175" s="75"/>
      <c r="BM175" s="48"/>
      <c r="BN175" s="48"/>
      <c r="BO175" s="75"/>
      <c r="BP175" s="48"/>
      <c r="BQ175" s="48"/>
      <c r="BR175" s="75"/>
      <c r="BS175" s="48"/>
      <c r="BT175" s="48"/>
      <c r="BU175" s="75"/>
      <c r="BV175" s="48"/>
      <c r="BW175" s="48"/>
      <c r="BX175" s="48"/>
      <c r="BY175" s="48"/>
      <c r="BZ175" s="48"/>
      <c r="CA175" s="75"/>
      <c r="CB175" s="48"/>
      <c r="CC175" s="48"/>
      <c r="CD175" s="75"/>
      <c r="CE175" s="48"/>
      <c r="CF175" s="48"/>
      <c r="CG175" s="75"/>
      <c r="CH175" s="48"/>
      <c r="CI175" s="48"/>
      <c r="CJ175" s="75"/>
      <c r="CK175" s="48"/>
      <c r="CL175" s="48"/>
      <c r="CM175" s="75"/>
      <c r="CN175" s="48"/>
      <c r="CO175" s="48"/>
      <c r="CP175" s="120"/>
      <c r="CQ175" s="52"/>
      <c r="CR175" s="48"/>
      <c r="CS175" s="75"/>
      <c r="CT175" s="52"/>
      <c r="CU175" s="48"/>
      <c r="CV175" s="75"/>
      <c r="CW175" s="52"/>
      <c r="CX175" s="48"/>
      <c r="CY175" s="75"/>
      <c r="CZ175" s="52">
        <v>6840</v>
      </c>
      <c r="DA175" s="48"/>
      <c r="DB175" s="48">
        <f t="shared" si="748"/>
        <v>0</v>
      </c>
      <c r="DC175" s="52"/>
      <c r="DD175" s="48"/>
      <c r="DE175" s="75"/>
      <c r="DF175" s="52"/>
      <c r="DG175" s="48"/>
      <c r="DH175" s="75"/>
      <c r="DI175" s="48"/>
      <c r="DJ175" s="48"/>
      <c r="DK175" s="75"/>
      <c r="DL175" s="48"/>
      <c r="DM175" s="48"/>
      <c r="DN175" s="75"/>
      <c r="DO175" s="52"/>
      <c r="DP175" s="48"/>
      <c r="DQ175" s="75"/>
      <c r="DR175" s="52"/>
      <c r="DS175" s="48"/>
      <c r="DT175" s="75"/>
      <c r="DU175" s="52"/>
      <c r="DV175" s="48"/>
      <c r="DW175" s="75"/>
      <c r="DX175" s="52"/>
      <c r="DY175" s="48"/>
      <c r="DZ175" s="75"/>
      <c r="EA175" s="48"/>
      <c r="EB175" s="48"/>
      <c r="EC175" s="75"/>
      <c r="ED175" s="48"/>
      <c r="EE175" s="48"/>
      <c r="EF175" s="52"/>
      <c r="EG175" s="48"/>
      <c r="EH175" s="48"/>
      <c r="EI175" s="75"/>
      <c r="EJ175" s="48"/>
      <c r="EK175" s="48"/>
      <c r="EL175" s="75"/>
      <c r="EM175" s="48"/>
      <c r="EN175" s="48"/>
      <c r="EO175" s="75"/>
      <c r="EP175" s="48"/>
      <c r="EQ175" s="48"/>
      <c r="ER175" s="52"/>
      <c r="ES175" s="48"/>
      <c r="ET175" s="48"/>
      <c r="EU175" s="52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52"/>
      <c r="GS175" s="48"/>
      <c r="GT175" s="75"/>
    </row>
    <row r="176" spans="1:202" s="18" customFormat="1" ht="15.75" x14ac:dyDescent="0.25">
      <c r="A176" s="26" t="s">
        <v>261</v>
      </c>
      <c r="B176" s="136">
        <f t="shared" si="663"/>
        <v>0</v>
      </c>
      <c r="C176" s="136">
        <f t="shared" si="664"/>
        <v>0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52"/>
      <c r="Z176" s="48"/>
      <c r="AA176" s="48"/>
      <c r="AB176" s="48"/>
      <c r="AC176" s="48"/>
      <c r="AD176" s="48"/>
      <c r="AE176" s="48"/>
      <c r="AF176" s="48"/>
      <c r="AG176" s="48"/>
      <c r="AH176" s="52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116"/>
      <c r="BE176" s="116"/>
      <c r="BF176" s="116"/>
      <c r="BG176" s="48"/>
      <c r="BH176" s="48"/>
      <c r="BI176" s="52"/>
      <c r="BJ176" s="48"/>
      <c r="BK176" s="48"/>
      <c r="BL176" s="75"/>
      <c r="BM176" s="48"/>
      <c r="BN176" s="48"/>
      <c r="BO176" s="75"/>
      <c r="BP176" s="48"/>
      <c r="BQ176" s="48"/>
      <c r="BR176" s="75"/>
      <c r="BS176" s="48"/>
      <c r="BT176" s="48"/>
      <c r="BU176" s="75"/>
      <c r="BV176" s="48"/>
      <c r="BW176" s="48"/>
      <c r="BX176" s="75"/>
      <c r="BY176" s="48"/>
      <c r="BZ176" s="48"/>
      <c r="CA176" s="75"/>
      <c r="CB176" s="48"/>
      <c r="CC176" s="48"/>
      <c r="CD176" s="75"/>
      <c r="CE176" s="48"/>
      <c r="CF176" s="48"/>
      <c r="CG176" s="75"/>
      <c r="CH176" s="48"/>
      <c r="CI176" s="48"/>
      <c r="CJ176" s="75"/>
      <c r="CK176" s="48"/>
      <c r="CL176" s="48"/>
      <c r="CM176" s="75"/>
      <c r="CN176" s="48"/>
      <c r="CO176" s="48"/>
      <c r="CP176" s="120"/>
      <c r="CQ176" s="52"/>
      <c r="CR176" s="48"/>
      <c r="CS176" s="75"/>
      <c r="CT176" s="52"/>
      <c r="CU176" s="48"/>
      <c r="CV176" s="75"/>
      <c r="CW176" s="52"/>
      <c r="CX176" s="48"/>
      <c r="CY176" s="75"/>
      <c r="CZ176" s="52"/>
      <c r="DA176" s="48"/>
      <c r="DB176" s="48"/>
      <c r="DC176" s="52"/>
      <c r="DD176" s="48"/>
      <c r="DE176" s="75"/>
      <c r="DF176" s="52"/>
      <c r="DG176" s="48"/>
      <c r="DH176" s="75"/>
      <c r="DI176" s="48"/>
      <c r="DJ176" s="48"/>
      <c r="DK176" s="75"/>
      <c r="DL176" s="48"/>
      <c r="DM176" s="48"/>
      <c r="DN176" s="75"/>
      <c r="DO176" s="52"/>
      <c r="DP176" s="48"/>
      <c r="DQ176" s="75"/>
      <c r="DR176" s="52"/>
      <c r="DS176" s="48"/>
      <c r="DT176" s="75"/>
      <c r="DU176" s="52"/>
      <c r="DV176" s="48"/>
      <c r="DW176" s="75"/>
      <c r="DX176" s="52"/>
      <c r="DY176" s="48"/>
      <c r="DZ176" s="75"/>
      <c r="EA176" s="48"/>
      <c r="EB176" s="48"/>
      <c r="EC176" s="75"/>
      <c r="ED176" s="48"/>
      <c r="EE176" s="48"/>
      <c r="EF176" s="52"/>
      <c r="EG176" s="48"/>
      <c r="EH176" s="48"/>
      <c r="EI176" s="75"/>
      <c r="EJ176" s="48"/>
      <c r="EK176" s="48"/>
      <c r="EL176" s="75"/>
      <c r="EM176" s="48"/>
      <c r="EN176" s="48"/>
      <c r="EO176" s="75"/>
      <c r="EP176" s="48"/>
      <c r="EQ176" s="48"/>
      <c r="ER176" s="52"/>
      <c r="ES176" s="48"/>
      <c r="ET176" s="48"/>
      <c r="EU176" s="52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52"/>
      <c r="GS176" s="48"/>
      <c r="GT176" s="75"/>
    </row>
    <row r="177" spans="1:202" s="18" customFormat="1" ht="15.75" x14ac:dyDescent="0.25">
      <c r="A177" s="26" t="s">
        <v>457</v>
      </c>
      <c r="B177" s="136">
        <f t="shared" si="663"/>
        <v>8184</v>
      </c>
      <c r="C177" s="136">
        <f t="shared" si="664"/>
        <v>0</v>
      </c>
      <c r="D177" s="48">
        <f t="shared" si="792"/>
        <v>0</v>
      </c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52"/>
      <c r="Z177" s="48"/>
      <c r="AA177" s="48"/>
      <c r="AB177" s="48"/>
      <c r="AC177" s="48"/>
      <c r="AD177" s="48"/>
      <c r="AE177" s="48"/>
      <c r="AF177" s="48"/>
      <c r="AG177" s="48"/>
      <c r="AH177" s="52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116"/>
      <c r="BE177" s="116"/>
      <c r="BF177" s="116"/>
      <c r="BG177" s="48"/>
      <c r="BH177" s="48"/>
      <c r="BI177" s="52"/>
      <c r="BJ177" s="48"/>
      <c r="BK177" s="48"/>
      <c r="BL177" s="75"/>
      <c r="BM177" s="48"/>
      <c r="BN177" s="48"/>
      <c r="BO177" s="75"/>
      <c r="BP177" s="48"/>
      <c r="BQ177" s="48"/>
      <c r="BR177" s="75"/>
      <c r="BS177" s="48"/>
      <c r="BT177" s="48"/>
      <c r="BU177" s="75"/>
      <c r="BV177" s="48"/>
      <c r="BW177" s="48"/>
      <c r="BX177" s="75"/>
      <c r="BY177" s="48"/>
      <c r="BZ177" s="48"/>
      <c r="CA177" s="75"/>
      <c r="CB177" s="48"/>
      <c r="CC177" s="48"/>
      <c r="CD177" s="75"/>
      <c r="CE177" s="48"/>
      <c r="CF177" s="48"/>
      <c r="CG177" s="75"/>
      <c r="CH177" s="48"/>
      <c r="CI177" s="48"/>
      <c r="CJ177" s="75"/>
      <c r="CK177" s="48"/>
      <c r="CL177" s="48"/>
      <c r="CM177" s="75"/>
      <c r="CN177" s="48"/>
      <c r="CO177" s="48"/>
      <c r="CP177" s="120"/>
      <c r="CQ177" s="52"/>
      <c r="CR177" s="48"/>
      <c r="CS177" s="75"/>
      <c r="CT177" s="52"/>
      <c r="CU177" s="48"/>
      <c r="CV177" s="75"/>
      <c r="CW177" s="52"/>
      <c r="CX177" s="48"/>
      <c r="CY177" s="75"/>
      <c r="CZ177" s="52">
        <v>8184</v>
      </c>
      <c r="DA177" s="48"/>
      <c r="DB177" s="48">
        <f t="shared" si="748"/>
        <v>0</v>
      </c>
      <c r="DC177" s="52"/>
      <c r="DD177" s="48"/>
      <c r="DE177" s="75"/>
      <c r="DF177" s="52"/>
      <c r="DG177" s="48"/>
      <c r="DH177" s="75"/>
      <c r="DI177" s="48"/>
      <c r="DJ177" s="48"/>
      <c r="DK177" s="75"/>
      <c r="DL177" s="48"/>
      <c r="DM177" s="48"/>
      <c r="DN177" s="75"/>
      <c r="DO177" s="52"/>
      <c r="DP177" s="48"/>
      <c r="DQ177" s="75"/>
      <c r="DR177" s="52"/>
      <c r="DS177" s="48"/>
      <c r="DT177" s="75"/>
      <c r="DU177" s="52"/>
      <c r="DV177" s="48"/>
      <c r="DW177" s="75"/>
      <c r="DX177" s="52"/>
      <c r="DY177" s="48"/>
      <c r="DZ177" s="75"/>
      <c r="EA177" s="48"/>
      <c r="EB177" s="48"/>
      <c r="EC177" s="75"/>
      <c r="ED177" s="48"/>
      <c r="EE177" s="48"/>
      <c r="EF177" s="52"/>
      <c r="EG177" s="48"/>
      <c r="EH177" s="48"/>
      <c r="EI177" s="75"/>
      <c r="EJ177" s="48"/>
      <c r="EK177" s="48"/>
      <c r="EL177" s="75"/>
      <c r="EM177" s="48"/>
      <c r="EN177" s="48"/>
      <c r="EO177" s="75"/>
      <c r="EP177" s="48"/>
      <c r="EQ177" s="48"/>
      <c r="ER177" s="52"/>
      <c r="ES177" s="48"/>
      <c r="ET177" s="48"/>
      <c r="EU177" s="52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52"/>
      <c r="GS177" s="48"/>
      <c r="GT177" s="75"/>
    </row>
    <row r="178" spans="1:202" s="18" customFormat="1" ht="15.75" x14ac:dyDescent="0.25">
      <c r="A178" s="26" t="s">
        <v>458</v>
      </c>
      <c r="B178" s="136">
        <f t="shared" si="663"/>
        <v>12555</v>
      </c>
      <c r="C178" s="136">
        <f t="shared" si="664"/>
        <v>0</v>
      </c>
      <c r="D178" s="48">
        <f t="shared" si="792"/>
        <v>0</v>
      </c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52"/>
      <c r="Z178" s="48"/>
      <c r="AA178" s="48"/>
      <c r="AB178" s="48"/>
      <c r="AC178" s="48"/>
      <c r="AD178" s="48"/>
      <c r="AE178" s="48"/>
      <c r="AF178" s="48"/>
      <c r="AG178" s="48"/>
      <c r="AH178" s="52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116"/>
      <c r="BE178" s="116"/>
      <c r="BF178" s="116"/>
      <c r="BG178" s="48"/>
      <c r="BH178" s="48"/>
      <c r="BI178" s="52"/>
      <c r="BJ178" s="48"/>
      <c r="BK178" s="48"/>
      <c r="BL178" s="75"/>
      <c r="BM178" s="48"/>
      <c r="BN178" s="48"/>
      <c r="BO178" s="75"/>
      <c r="BP178" s="48"/>
      <c r="BQ178" s="48"/>
      <c r="BR178" s="75"/>
      <c r="BS178" s="48"/>
      <c r="BT178" s="48"/>
      <c r="BU178" s="75"/>
      <c r="BV178" s="48"/>
      <c r="BW178" s="48"/>
      <c r="BX178" s="75"/>
      <c r="BY178" s="48"/>
      <c r="BZ178" s="48"/>
      <c r="CA178" s="75"/>
      <c r="CB178" s="48"/>
      <c r="CC178" s="48"/>
      <c r="CD178" s="75"/>
      <c r="CE178" s="48"/>
      <c r="CF178" s="48"/>
      <c r="CG178" s="75"/>
      <c r="CH178" s="48"/>
      <c r="CI178" s="48"/>
      <c r="CJ178" s="75"/>
      <c r="CK178" s="48"/>
      <c r="CL178" s="48"/>
      <c r="CM178" s="75"/>
      <c r="CN178" s="48"/>
      <c r="CO178" s="48"/>
      <c r="CP178" s="120"/>
      <c r="CQ178" s="52"/>
      <c r="CR178" s="48"/>
      <c r="CS178" s="75"/>
      <c r="CT178" s="52"/>
      <c r="CU178" s="48"/>
      <c r="CV178" s="75"/>
      <c r="CW178" s="52"/>
      <c r="CX178" s="48"/>
      <c r="CY178" s="75"/>
      <c r="CZ178" s="52">
        <v>12555</v>
      </c>
      <c r="DA178" s="48"/>
      <c r="DB178" s="48">
        <f t="shared" si="748"/>
        <v>0</v>
      </c>
      <c r="DC178" s="52"/>
      <c r="DD178" s="48"/>
      <c r="DE178" s="75"/>
      <c r="DF178" s="52"/>
      <c r="DG178" s="48"/>
      <c r="DH178" s="75"/>
      <c r="DI178" s="48"/>
      <c r="DJ178" s="48"/>
      <c r="DK178" s="75"/>
      <c r="DL178" s="48"/>
      <c r="DM178" s="48"/>
      <c r="DN178" s="75"/>
      <c r="DO178" s="52"/>
      <c r="DP178" s="48"/>
      <c r="DQ178" s="75"/>
      <c r="DR178" s="52"/>
      <c r="DS178" s="48"/>
      <c r="DT178" s="75"/>
      <c r="DU178" s="52"/>
      <c r="DV178" s="48"/>
      <c r="DW178" s="75"/>
      <c r="DX178" s="52"/>
      <c r="DY178" s="48"/>
      <c r="DZ178" s="75"/>
      <c r="EA178" s="48"/>
      <c r="EB178" s="48"/>
      <c r="EC178" s="75"/>
      <c r="ED178" s="48"/>
      <c r="EE178" s="48"/>
      <c r="EF178" s="52"/>
      <c r="EG178" s="48"/>
      <c r="EH178" s="48"/>
      <c r="EI178" s="75"/>
      <c r="EJ178" s="48"/>
      <c r="EK178" s="48"/>
      <c r="EL178" s="75"/>
      <c r="EM178" s="48"/>
      <c r="EN178" s="48"/>
      <c r="EO178" s="75"/>
      <c r="EP178" s="48"/>
      <c r="EQ178" s="48"/>
      <c r="ER178" s="52"/>
      <c r="ES178" s="48"/>
      <c r="ET178" s="48"/>
      <c r="EU178" s="52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52"/>
      <c r="GS178" s="48"/>
      <c r="GT178" s="75"/>
    </row>
    <row r="179" spans="1:202" s="18" customFormat="1" ht="15.75" x14ac:dyDescent="0.25">
      <c r="A179" s="26" t="s">
        <v>571</v>
      </c>
      <c r="B179" s="136">
        <f t="shared" si="663"/>
        <v>1663.85293</v>
      </c>
      <c r="C179" s="136">
        <f t="shared" si="664"/>
        <v>0</v>
      </c>
      <c r="D179" s="48">
        <f t="shared" si="792"/>
        <v>0</v>
      </c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52"/>
      <c r="Z179" s="48"/>
      <c r="AA179" s="48"/>
      <c r="AB179" s="48"/>
      <c r="AC179" s="48"/>
      <c r="AD179" s="48"/>
      <c r="AE179" s="48"/>
      <c r="AF179" s="48"/>
      <c r="AG179" s="48"/>
      <c r="AH179" s="52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>
        <v>301.85293000000001</v>
      </c>
      <c r="AY179" s="48"/>
      <c r="AZ179" s="48">
        <f t="shared" si="793"/>
        <v>0</v>
      </c>
      <c r="BA179" s="48"/>
      <c r="BB179" s="48"/>
      <c r="BC179" s="48"/>
      <c r="BD179" s="116"/>
      <c r="BE179" s="116"/>
      <c r="BF179" s="116"/>
      <c r="BG179" s="48"/>
      <c r="BH179" s="48"/>
      <c r="BI179" s="52"/>
      <c r="BJ179" s="48"/>
      <c r="BK179" s="48"/>
      <c r="BL179" s="75"/>
      <c r="BM179" s="48"/>
      <c r="BN179" s="48"/>
      <c r="BO179" s="75"/>
      <c r="BP179" s="48"/>
      <c r="BQ179" s="48"/>
      <c r="BR179" s="75"/>
      <c r="BS179" s="48"/>
      <c r="BT179" s="48"/>
      <c r="BU179" s="75"/>
      <c r="BV179" s="48"/>
      <c r="BW179" s="48"/>
      <c r="BX179" s="75"/>
      <c r="BY179" s="48"/>
      <c r="BZ179" s="48"/>
      <c r="CA179" s="75"/>
      <c r="CB179" s="48"/>
      <c r="CC179" s="48"/>
      <c r="CD179" s="75"/>
      <c r="CE179" s="48"/>
      <c r="CF179" s="48"/>
      <c r="CG179" s="75"/>
      <c r="CH179" s="48"/>
      <c r="CI179" s="48"/>
      <c r="CJ179" s="75"/>
      <c r="CK179" s="48"/>
      <c r="CL179" s="48"/>
      <c r="CM179" s="75"/>
      <c r="CN179" s="48"/>
      <c r="CO179" s="48"/>
      <c r="CP179" s="120"/>
      <c r="CQ179" s="52"/>
      <c r="CR179" s="48"/>
      <c r="CS179" s="75"/>
      <c r="CT179" s="52"/>
      <c r="CU179" s="48"/>
      <c r="CV179" s="75"/>
      <c r="CW179" s="52"/>
      <c r="CX179" s="48"/>
      <c r="CY179" s="75"/>
      <c r="CZ179" s="52">
        <v>1362</v>
      </c>
      <c r="DA179" s="48"/>
      <c r="DB179" s="48">
        <f t="shared" si="748"/>
        <v>0</v>
      </c>
      <c r="DC179" s="52"/>
      <c r="DD179" s="48"/>
      <c r="DE179" s="75"/>
      <c r="DF179" s="52"/>
      <c r="DG179" s="48"/>
      <c r="DH179" s="75"/>
      <c r="DI179" s="48"/>
      <c r="DJ179" s="48"/>
      <c r="DK179" s="75"/>
      <c r="DL179" s="48"/>
      <c r="DM179" s="48"/>
      <c r="DN179" s="75"/>
      <c r="DO179" s="52"/>
      <c r="DP179" s="48"/>
      <c r="DQ179" s="75"/>
      <c r="DR179" s="52"/>
      <c r="DS179" s="48"/>
      <c r="DT179" s="75"/>
      <c r="DU179" s="52"/>
      <c r="DV179" s="48"/>
      <c r="DW179" s="75"/>
      <c r="DX179" s="52"/>
      <c r="DY179" s="48"/>
      <c r="DZ179" s="75"/>
      <c r="EA179" s="48"/>
      <c r="EB179" s="48"/>
      <c r="EC179" s="75"/>
      <c r="ED179" s="48"/>
      <c r="EE179" s="48"/>
      <c r="EF179" s="52"/>
      <c r="EG179" s="48"/>
      <c r="EH179" s="48"/>
      <c r="EI179" s="75"/>
      <c r="EJ179" s="48"/>
      <c r="EK179" s="48"/>
      <c r="EL179" s="75"/>
      <c r="EM179" s="48"/>
      <c r="EN179" s="48"/>
      <c r="EO179" s="75"/>
      <c r="EP179" s="48"/>
      <c r="EQ179" s="48"/>
      <c r="ER179" s="52"/>
      <c r="ES179" s="48"/>
      <c r="ET179" s="48"/>
      <c r="EU179" s="52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52"/>
      <c r="GS179" s="48"/>
      <c r="GT179" s="75"/>
    </row>
    <row r="180" spans="1:202" s="18" customFormat="1" ht="15.75" x14ac:dyDescent="0.25">
      <c r="A180" s="26" t="s">
        <v>459</v>
      </c>
      <c r="B180" s="136">
        <f t="shared" si="663"/>
        <v>3531</v>
      </c>
      <c r="C180" s="136">
        <f t="shared" si="664"/>
        <v>0</v>
      </c>
      <c r="D180" s="48">
        <f t="shared" si="792"/>
        <v>0</v>
      </c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52"/>
      <c r="Z180" s="48"/>
      <c r="AA180" s="48"/>
      <c r="AB180" s="48"/>
      <c r="AC180" s="48"/>
      <c r="AD180" s="48"/>
      <c r="AE180" s="48"/>
      <c r="AF180" s="48"/>
      <c r="AG180" s="48"/>
      <c r="AH180" s="52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116"/>
      <c r="BE180" s="116"/>
      <c r="BF180" s="116"/>
      <c r="BG180" s="48"/>
      <c r="BH180" s="48"/>
      <c r="BI180" s="52"/>
      <c r="BJ180" s="48"/>
      <c r="BK180" s="48"/>
      <c r="BL180" s="75"/>
      <c r="BM180" s="48"/>
      <c r="BN180" s="48"/>
      <c r="BO180" s="75"/>
      <c r="BP180" s="48"/>
      <c r="BQ180" s="48"/>
      <c r="BR180" s="75"/>
      <c r="BS180" s="48"/>
      <c r="BT180" s="48"/>
      <c r="BU180" s="75"/>
      <c r="BV180" s="48"/>
      <c r="BW180" s="48"/>
      <c r="BX180" s="75"/>
      <c r="BY180" s="48"/>
      <c r="BZ180" s="48"/>
      <c r="CA180" s="75"/>
      <c r="CB180" s="48"/>
      <c r="CC180" s="48"/>
      <c r="CD180" s="75"/>
      <c r="CE180" s="48"/>
      <c r="CF180" s="48"/>
      <c r="CG180" s="75"/>
      <c r="CH180" s="48"/>
      <c r="CI180" s="48"/>
      <c r="CJ180" s="75"/>
      <c r="CK180" s="48"/>
      <c r="CL180" s="48"/>
      <c r="CM180" s="75"/>
      <c r="CN180" s="48"/>
      <c r="CO180" s="48"/>
      <c r="CP180" s="120"/>
      <c r="CQ180" s="52"/>
      <c r="CR180" s="48"/>
      <c r="CS180" s="75"/>
      <c r="CT180" s="52"/>
      <c r="CU180" s="48"/>
      <c r="CV180" s="75"/>
      <c r="CW180" s="52"/>
      <c r="CX180" s="48"/>
      <c r="CY180" s="75"/>
      <c r="CZ180" s="52">
        <v>3531</v>
      </c>
      <c r="DA180" s="48"/>
      <c r="DB180" s="48">
        <f t="shared" si="748"/>
        <v>0</v>
      </c>
      <c r="DC180" s="52"/>
      <c r="DD180" s="48"/>
      <c r="DE180" s="75"/>
      <c r="DF180" s="52"/>
      <c r="DG180" s="48"/>
      <c r="DH180" s="75"/>
      <c r="DI180" s="48"/>
      <c r="DJ180" s="48"/>
      <c r="DK180" s="75"/>
      <c r="DL180" s="48"/>
      <c r="DM180" s="48"/>
      <c r="DN180" s="75"/>
      <c r="DO180" s="52"/>
      <c r="DP180" s="48"/>
      <c r="DQ180" s="75"/>
      <c r="DR180" s="52"/>
      <c r="DS180" s="48"/>
      <c r="DT180" s="75"/>
      <c r="DU180" s="52"/>
      <c r="DV180" s="48"/>
      <c r="DW180" s="75"/>
      <c r="DX180" s="52"/>
      <c r="DY180" s="48"/>
      <c r="DZ180" s="75"/>
      <c r="EA180" s="48"/>
      <c r="EB180" s="48"/>
      <c r="EC180" s="75"/>
      <c r="ED180" s="48"/>
      <c r="EE180" s="48"/>
      <c r="EF180" s="52"/>
      <c r="EG180" s="48"/>
      <c r="EH180" s="48"/>
      <c r="EI180" s="75"/>
      <c r="EJ180" s="48"/>
      <c r="EK180" s="48"/>
      <c r="EL180" s="75"/>
      <c r="EM180" s="48"/>
      <c r="EN180" s="48"/>
      <c r="EO180" s="75"/>
      <c r="EP180" s="48"/>
      <c r="EQ180" s="48"/>
      <c r="ER180" s="52"/>
      <c r="ES180" s="48"/>
      <c r="ET180" s="48"/>
      <c r="EU180" s="52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52"/>
      <c r="GS180" s="48"/>
      <c r="GT180" s="75"/>
    </row>
    <row r="181" spans="1:202" s="18" customFormat="1" ht="15.75" x14ac:dyDescent="0.25">
      <c r="A181" s="26" t="s">
        <v>460</v>
      </c>
      <c r="B181" s="136">
        <f t="shared" si="663"/>
        <v>2811</v>
      </c>
      <c r="C181" s="136">
        <f t="shared" si="664"/>
        <v>0</v>
      </c>
      <c r="D181" s="48">
        <f t="shared" si="792"/>
        <v>0</v>
      </c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52"/>
      <c r="Z181" s="48"/>
      <c r="AA181" s="48"/>
      <c r="AB181" s="48"/>
      <c r="AC181" s="48"/>
      <c r="AD181" s="48"/>
      <c r="AE181" s="48"/>
      <c r="AF181" s="48"/>
      <c r="AG181" s="48"/>
      <c r="AH181" s="52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116"/>
      <c r="BE181" s="116"/>
      <c r="BF181" s="116"/>
      <c r="BG181" s="48"/>
      <c r="BH181" s="48"/>
      <c r="BI181" s="52"/>
      <c r="BJ181" s="48"/>
      <c r="BK181" s="48"/>
      <c r="BL181" s="75"/>
      <c r="BM181" s="48"/>
      <c r="BN181" s="48"/>
      <c r="BO181" s="75"/>
      <c r="BP181" s="48"/>
      <c r="BQ181" s="48"/>
      <c r="BR181" s="75"/>
      <c r="BS181" s="48"/>
      <c r="BT181" s="48"/>
      <c r="BU181" s="75"/>
      <c r="BV181" s="48"/>
      <c r="BW181" s="48"/>
      <c r="BX181" s="75"/>
      <c r="BY181" s="48"/>
      <c r="BZ181" s="48"/>
      <c r="CA181" s="75"/>
      <c r="CB181" s="48"/>
      <c r="CC181" s="48"/>
      <c r="CD181" s="75"/>
      <c r="CE181" s="48"/>
      <c r="CF181" s="48"/>
      <c r="CG181" s="75"/>
      <c r="CH181" s="48"/>
      <c r="CI181" s="48"/>
      <c r="CJ181" s="75"/>
      <c r="CK181" s="48"/>
      <c r="CL181" s="48"/>
      <c r="CM181" s="75"/>
      <c r="CN181" s="48"/>
      <c r="CO181" s="48"/>
      <c r="CP181" s="120"/>
      <c r="CQ181" s="52"/>
      <c r="CR181" s="48"/>
      <c r="CS181" s="75"/>
      <c r="CT181" s="52"/>
      <c r="CU181" s="48"/>
      <c r="CV181" s="75"/>
      <c r="CW181" s="52"/>
      <c r="CX181" s="48"/>
      <c r="CY181" s="75"/>
      <c r="CZ181" s="52">
        <v>2811</v>
      </c>
      <c r="DA181" s="48"/>
      <c r="DB181" s="48">
        <f t="shared" si="748"/>
        <v>0</v>
      </c>
      <c r="DC181" s="52"/>
      <c r="DD181" s="48"/>
      <c r="DE181" s="75"/>
      <c r="DF181" s="52"/>
      <c r="DG181" s="48"/>
      <c r="DH181" s="75"/>
      <c r="DI181" s="48"/>
      <c r="DJ181" s="48"/>
      <c r="DK181" s="75"/>
      <c r="DL181" s="48"/>
      <c r="DM181" s="48"/>
      <c r="DN181" s="75"/>
      <c r="DO181" s="52"/>
      <c r="DP181" s="48"/>
      <c r="DQ181" s="75"/>
      <c r="DR181" s="52"/>
      <c r="DS181" s="48"/>
      <c r="DT181" s="75"/>
      <c r="DU181" s="52"/>
      <c r="DV181" s="48"/>
      <c r="DW181" s="75"/>
      <c r="DX181" s="52"/>
      <c r="DY181" s="48"/>
      <c r="DZ181" s="75"/>
      <c r="EA181" s="48"/>
      <c r="EB181" s="48"/>
      <c r="EC181" s="75"/>
      <c r="ED181" s="48"/>
      <c r="EE181" s="48"/>
      <c r="EF181" s="52"/>
      <c r="EG181" s="48"/>
      <c r="EH181" s="48"/>
      <c r="EI181" s="75"/>
      <c r="EJ181" s="48"/>
      <c r="EK181" s="48"/>
      <c r="EL181" s="75"/>
      <c r="EM181" s="48"/>
      <c r="EN181" s="48"/>
      <c r="EO181" s="75"/>
      <c r="EP181" s="48"/>
      <c r="EQ181" s="48"/>
      <c r="ER181" s="52"/>
      <c r="ES181" s="48"/>
      <c r="ET181" s="48"/>
      <c r="EU181" s="52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52"/>
      <c r="GS181" s="48"/>
      <c r="GT181" s="75"/>
    </row>
    <row r="182" spans="1:202" s="18" customFormat="1" ht="15.75" x14ac:dyDescent="0.25">
      <c r="A182" s="26" t="s">
        <v>461</v>
      </c>
      <c r="B182" s="136">
        <f t="shared" si="663"/>
        <v>7763.7588400000004</v>
      </c>
      <c r="C182" s="136">
        <f t="shared" si="664"/>
        <v>206.92765</v>
      </c>
      <c r="D182" s="48">
        <f t="shared" si="792"/>
        <v>2.6653023910773612</v>
      </c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52"/>
      <c r="Z182" s="48"/>
      <c r="AA182" s="48"/>
      <c r="AB182" s="48"/>
      <c r="AC182" s="48"/>
      <c r="AD182" s="48"/>
      <c r="AE182" s="48"/>
      <c r="AF182" s="48"/>
      <c r="AG182" s="48"/>
      <c r="AH182" s="52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>
        <v>689.75883999999996</v>
      </c>
      <c r="AY182" s="48">
        <v>206.92765</v>
      </c>
      <c r="AZ182" s="48">
        <f t="shared" si="793"/>
        <v>29.999999710043586</v>
      </c>
      <c r="BA182" s="48"/>
      <c r="BB182" s="48"/>
      <c r="BC182" s="48"/>
      <c r="BD182" s="116"/>
      <c r="BE182" s="116"/>
      <c r="BF182" s="116"/>
      <c r="BG182" s="48"/>
      <c r="BH182" s="48"/>
      <c r="BI182" s="52"/>
      <c r="BJ182" s="48"/>
      <c r="BK182" s="48"/>
      <c r="BL182" s="75"/>
      <c r="BM182" s="48"/>
      <c r="BN182" s="48"/>
      <c r="BO182" s="75"/>
      <c r="BP182" s="48"/>
      <c r="BQ182" s="48"/>
      <c r="BR182" s="75"/>
      <c r="BS182" s="48"/>
      <c r="BT182" s="48"/>
      <c r="BU182" s="75"/>
      <c r="BV182" s="48"/>
      <c r="BW182" s="48"/>
      <c r="BX182" s="75"/>
      <c r="BY182" s="48"/>
      <c r="BZ182" s="48"/>
      <c r="CA182" s="75"/>
      <c r="CB182" s="48"/>
      <c r="CC182" s="48"/>
      <c r="CD182" s="75"/>
      <c r="CE182" s="48"/>
      <c r="CF182" s="48"/>
      <c r="CG182" s="75"/>
      <c r="CH182" s="48"/>
      <c r="CI182" s="48"/>
      <c r="CJ182" s="75"/>
      <c r="CK182" s="48"/>
      <c r="CL182" s="48"/>
      <c r="CM182" s="75"/>
      <c r="CN182" s="48"/>
      <c r="CO182" s="48"/>
      <c r="CP182" s="120"/>
      <c r="CQ182" s="52"/>
      <c r="CR182" s="48"/>
      <c r="CS182" s="75"/>
      <c r="CT182" s="52"/>
      <c r="CU182" s="48"/>
      <c r="CV182" s="75"/>
      <c r="CW182" s="52"/>
      <c r="CX182" s="48"/>
      <c r="CY182" s="75"/>
      <c r="CZ182" s="52">
        <v>7074</v>
      </c>
      <c r="DA182" s="48"/>
      <c r="DB182" s="48">
        <f t="shared" si="748"/>
        <v>0</v>
      </c>
      <c r="DC182" s="52"/>
      <c r="DD182" s="48"/>
      <c r="DE182" s="75"/>
      <c r="DF182" s="52"/>
      <c r="DG182" s="48"/>
      <c r="DH182" s="75"/>
      <c r="DI182" s="48"/>
      <c r="DJ182" s="48"/>
      <c r="DK182" s="75"/>
      <c r="DL182" s="48"/>
      <c r="DM182" s="48"/>
      <c r="DN182" s="75"/>
      <c r="DO182" s="52"/>
      <c r="DP182" s="48"/>
      <c r="DQ182" s="75"/>
      <c r="DR182" s="52"/>
      <c r="DS182" s="48"/>
      <c r="DT182" s="75"/>
      <c r="DU182" s="52"/>
      <c r="DV182" s="48"/>
      <c r="DW182" s="75"/>
      <c r="DX182" s="52"/>
      <c r="DY182" s="48"/>
      <c r="DZ182" s="75"/>
      <c r="EA182" s="48"/>
      <c r="EB182" s="48"/>
      <c r="EC182" s="75"/>
      <c r="ED182" s="48"/>
      <c r="EE182" s="48"/>
      <c r="EF182" s="52"/>
      <c r="EG182" s="48"/>
      <c r="EH182" s="48"/>
      <c r="EI182" s="75"/>
      <c r="EJ182" s="48"/>
      <c r="EK182" s="48"/>
      <c r="EL182" s="75"/>
      <c r="EM182" s="48"/>
      <c r="EN182" s="48"/>
      <c r="EO182" s="75"/>
      <c r="EP182" s="48"/>
      <c r="EQ182" s="48"/>
      <c r="ER182" s="52"/>
      <c r="ES182" s="48"/>
      <c r="ET182" s="48"/>
      <c r="EU182" s="52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52"/>
      <c r="GS182" s="48"/>
      <c r="GT182" s="75"/>
    </row>
    <row r="183" spans="1:202" s="19" customFormat="1" ht="31.5" x14ac:dyDescent="0.25">
      <c r="A183" s="25" t="s">
        <v>294</v>
      </c>
      <c r="B183" s="135">
        <f t="shared" si="663"/>
        <v>148898.90048000001</v>
      </c>
      <c r="C183" s="135">
        <f t="shared" si="664"/>
        <v>38563.419099999999</v>
      </c>
      <c r="D183" s="54">
        <f t="shared" ref="D183" si="794">C183/B183*100</f>
        <v>25.899062367609499</v>
      </c>
      <c r="E183" s="55"/>
      <c r="F183" s="55"/>
      <c r="G183" s="54"/>
      <c r="H183" s="55">
        <f t="shared" ref="H183:BF183" si="795">H184+H185+H186+H187+H188+H189+H190+H191+H192+H193+H194+H195+H196</f>
        <v>810.19361000000004</v>
      </c>
      <c r="I183" s="55">
        <f t="shared" si="795"/>
        <v>0</v>
      </c>
      <c r="J183" s="55">
        <f t="shared" si="795"/>
        <v>0</v>
      </c>
      <c r="K183" s="55">
        <f t="shared" ref="K183:M183" si="796">K184+K185+K186+K187+K188+K189+K190+K191+K192+K193+K194+K195+K196</f>
        <v>0</v>
      </c>
      <c r="L183" s="55">
        <f t="shared" si="796"/>
        <v>0</v>
      </c>
      <c r="M183" s="55">
        <f t="shared" si="796"/>
        <v>0</v>
      </c>
      <c r="N183" s="55">
        <f t="shared" ref="N183:P183" si="797">N184+N185+N186+N187+N188+N189+N190+N191+N192+N193+N194+N195+N196</f>
        <v>0</v>
      </c>
      <c r="O183" s="55">
        <f t="shared" si="797"/>
        <v>0</v>
      </c>
      <c r="P183" s="55">
        <f t="shared" si="797"/>
        <v>0</v>
      </c>
      <c r="Q183" s="55">
        <f t="shared" ref="Q183:S183" si="798">Q184+Q185+Q186+Q187+Q188+Q189+Q190+Q191+Q192+Q193+Q194+Q195+Q196</f>
        <v>0</v>
      </c>
      <c r="R183" s="55">
        <f t="shared" si="798"/>
        <v>0</v>
      </c>
      <c r="S183" s="55">
        <f t="shared" si="798"/>
        <v>0</v>
      </c>
      <c r="T183" s="55">
        <f t="shared" ref="T183:V183" si="799">T184+T185+T186+T187+T188+T189+T190+T191+T192+T193+T194+T195+T196</f>
        <v>0</v>
      </c>
      <c r="U183" s="55">
        <f t="shared" si="799"/>
        <v>0</v>
      </c>
      <c r="V183" s="55">
        <f t="shared" si="799"/>
        <v>0</v>
      </c>
      <c r="W183" s="55">
        <f t="shared" si="795"/>
        <v>585.54090000000008</v>
      </c>
      <c r="X183" s="55">
        <f t="shared" si="795"/>
        <v>585.54090000000008</v>
      </c>
      <c r="Y183" s="55">
        <f t="shared" si="745"/>
        <v>100</v>
      </c>
      <c r="Z183" s="55">
        <f t="shared" si="795"/>
        <v>0</v>
      </c>
      <c r="AA183" s="55">
        <f t="shared" si="795"/>
        <v>0</v>
      </c>
      <c r="AB183" s="55">
        <f t="shared" si="795"/>
        <v>0</v>
      </c>
      <c r="AC183" s="55">
        <f t="shared" si="795"/>
        <v>0</v>
      </c>
      <c r="AD183" s="55">
        <f t="shared" si="795"/>
        <v>0</v>
      </c>
      <c r="AE183" s="55">
        <f t="shared" si="795"/>
        <v>0</v>
      </c>
      <c r="AF183" s="55">
        <f t="shared" si="795"/>
        <v>3206.2368999999999</v>
      </c>
      <c r="AG183" s="55">
        <f t="shared" si="795"/>
        <v>1850.23272</v>
      </c>
      <c r="AH183" s="55">
        <f t="shared" si="755"/>
        <v>57.707299170563473</v>
      </c>
      <c r="AI183" s="55">
        <f t="shared" si="795"/>
        <v>102.04082000000001</v>
      </c>
      <c r="AJ183" s="55">
        <f t="shared" si="795"/>
        <v>102.04082000000001</v>
      </c>
      <c r="AK183" s="54">
        <f>AJ183/AI183*100</f>
        <v>100</v>
      </c>
      <c r="AL183" s="55">
        <f t="shared" si="795"/>
        <v>51.020410000000005</v>
      </c>
      <c r="AM183" s="55">
        <f t="shared" si="795"/>
        <v>51.020410000000005</v>
      </c>
      <c r="AN183" s="54">
        <f>AM183/AL183*100</f>
        <v>100</v>
      </c>
      <c r="AO183" s="55">
        <f t="shared" ref="AO183:AP183" si="800">AO184+AO185+AO186+AO187+AO188+AO189+AO190+AO191+AO192+AO193+AO194+AO195+AO196</f>
        <v>134.99417000000003</v>
      </c>
      <c r="AP183" s="55">
        <f t="shared" si="800"/>
        <v>134.99417000000003</v>
      </c>
      <c r="AQ183" s="54">
        <f>AP183/AO183*100</f>
        <v>100</v>
      </c>
      <c r="AR183" s="55"/>
      <c r="AS183" s="55"/>
      <c r="AT183" s="54"/>
      <c r="AU183" s="55">
        <f t="shared" si="795"/>
        <v>0</v>
      </c>
      <c r="AV183" s="55">
        <f t="shared" si="795"/>
        <v>0</v>
      </c>
      <c r="AW183" s="55">
        <f t="shared" si="795"/>
        <v>0</v>
      </c>
      <c r="AX183" s="55">
        <f t="shared" si="795"/>
        <v>4038.1575000000003</v>
      </c>
      <c r="AY183" s="55">
        <f t="shared" si="795"/>
        <v>0</v>
      </c>
      <c r="AZ183" s="54"/>
      <c r="BA183" s="55">
        <f t="shared" si="795"/>
        <v>10000</v>
      </c>
      <c r="BB183" s="55">
        <f t="shared" si="795"/>
        <v>1000</v>
      </c>
      <c r="BC183" s="54">
        <f t="shared" ref="BC183:BC185" si="801">BB183/BA183*100</f>
        <v>10</v>
      </c>
      <c r="BD183" s="55">
        <f t="shared" si="795"/>
        <v>26413.5</v>
      </c>
      <c r="BE183" s="55">
        <f t="shared" si="795"/>
        <v>9613.8993100000007</v>
      </c>
      <c r="BF183" s="55">
        <f t="shared" si="795"/>
        <v>36.397672818823715</v>
      </c>
      <c r="BG183" s="55">
        <f t="shared" ref="BG183:CO183" si="802">BG184+BG185+BG186+BG187+BG188+BG189+BG190+BG191+BG192+BG193+BG194+BG195+BG196</f>
        <v>6574.3820199999991</v>
      </c>
      <c r="BH183" s="55">
        <f t="shared" si="802"/>
        <v>1972.3146100000001</v>
      </c>
      <c r="BI183" s="55">
        <f t="shared" ref="BI183:BI184" si="803">BH183/BG183*100</f>
        <v>30.000000060842225</v>
      </c>
      <c r="BJ183" s="55">
        <f t="shared" ref="BJ183:BL183" si="804">BJ184+BJ185+BJ186+BJ187+BJ188+BJ189+BJ190+BJ191+BJ192+BJ193+BJ194+BJ195+BJ196</f>
        <v>0</v>
      </c>
      <c r="BK183" s="55">
        <f t="shared" si="804"/>
        <v>0</v>
      </c>
      <c r="BL183" s="55">
        <f t="shared" si="804"/>
        <v>0</v>
      </c>
      <c r="BM183" s="55">
        <f t="shared" si="802"/>
        <v>5051.7</v>
      </c>
      <c r="BN183" s="55">
        <f t="shared" si="802"/>
        <v>1892.8807199999999</v>
      </c>
      <c r="BO183" s="55">
        <f t="shared" si="802"/>
        <v>37.47017281311242</v>
      </c>
      <c r="BP183" s="55">
        <f t="shared" ref="BP183:BQ183" si="805">BP184+BP185+BP186+BP187+BP188+BP189+BP190+BP191+BP192+BP193+BP194+BP195+BP196</f>
        <v>840</v>
      </c>
      <c r="BQ183" s="55">
        <f t="shared" si="805"/>
        <v>63.951000000000001</v>
      </c>
      <c r="BR183" s="55">
        <f t="shared" ref="BR183:BR184" si="806">BQ183/BP183*100</f>
        <v>7.6132142857142853</v>
      </c>
      <c r="BS183" s="55">
        <f t="shared" si="802"/>
        <v>0</v>
      </c>
      <c r="BT183" s="55">
        <f t="shared" si="802"/>
        <v>0</v>
      </c>
      <c r="BU183" s="55">
        <f t="shared" si="802"/>
        <v>0</v>
      </c>
      <c r="BV183" s="55">
        <f t="shared" si="802"/>
        <v>666.54996999999992</v>
      </c>
      <c r="BW183" s="55">
        <f t="shared" si="802"/>
        <v>666.54996999999992</v>
      </c>
      <c r="BX183" s="127">
        <f t="shared" ref="BX183" si="807">BW183/BV183*100</f>
        <v>100</v>
      </c>
      <c r="BY183" s="55">
        <f t="shared" si="802"/>
        <v>0</v>
      </c>
      <c r="BZ183" s="55">
        <f t="shared" si="802"/>
        <v>0</v>
      </c>
      <c r="CA183" s="55">
        <f t="shared" si="802"/>
        <v>0</v>
      </c>
      <c r="CB183" s="55">
        <f t="shared" ref="CB183:CD183" si="808">CB184+CB185+CB186+CB187+CB188+CB189+CB190+CB191+CB192+CB193+CB194+CB195+CB196</f>
        <v>0</v>
      </c>
      <c r="CC183" s="55">
        <f t="shared" si="808"/>
        <v>0</v>
      </c>
      <c r="CD183" s="55">
        <f t="shared" si="808"/>
        <v>0</v>
      </c>
      <c r="CE183" s="55">
        <f t="shared" si="802"/>
        <v>0</v>
      </c>
      <c r="CF183" s="55">
        <f t="shared" si="802"/>
        <v>0</v>
      </c>
      <c r="CG183" s="55">
        <f t="shared" si="802"/>
        <v>0</v>
      </c>
      <c r="CH183" s="55">
        <f t="shared" si="802"/>
        <v>0</v>
      </c>
      <c r="CI183" s="55">
        <f t="shared" si="802"/>
        <v>0</v>
      </c>
      <c r="CJ183" s="55">
        <f t="shared" si="802"/>
        <v>0</v>
      </c>
      <c r="CK183" s="55">
        <f t="shared" si="802"/>
        <v>0</v>
      </c>
      <c r="CL183" s="55">
        <f t="shared" si="802"/>
        <v>0</v>
      </c>
      <c r="CM183" s="54"/>
      <c r="CN183" s="55">
        <f t="shared" si="802"/>
        <v>234.9</v>
      </c>
      <c r="CO183" s="55">
        <f t="shared" si="802"/>
        <v>40.299999999999997</v>
      </c>
      <c r="CP183" s="119">
        <f t="shared" si="763"/>
        <v>17.156236696466578</v>
      </c>
      <c r="CQ183" s="55">
        <f t="shared" ref="CQ183:DA183" si="809">CQ184+CQ185+CQ186+CQ187+CQ188+CQ189+CQ190+CQ191+CQ192+CQ193+CQ194+CQ195+CQ196</f>
        <v>0</v>
      </c>
      <c r="CR183" s="55">
        <f t="shared" si="809"/>
        <v>0</v>
      </c>
      <c r="CS183" s="55">
        <f t="shared" si="809"/>
        <v>0</v>
      </c>
      <c r="CT183" s="55">
        <f t="shared" ref="CT183:CV183" si="810">CT184+CT185+CT186+CT187+CT188+CT189+CT190+CT191+CT192+CT193+CT194+CT195+CT196</f>
        <v>0</v>
      </c>
      <c r="CU183" s="55">
        <f t="shared" si="810"/>
        <v>0</v>
      </c>
      <c r="CV183" s="55">
        <f t="shared" si="810"/>
        <v>0</v>
      </c>
      <c r="CW183" s="55">
        <f t="shared" si="809"/>
        <v>13904.1</v>
      </c>
      <c r="CX183" s="55">
        <f t="shared" si="809"/>
        <v>6807.18084</v>
      </c>
      <c r="CY183" s="55">
        <f t="shared" si="147"/>
        <v>48.958083155328289</v>
      </c>
      <c r="CZ183" s="55">
        <f t="shared" si="809"/>
        <v>44421</v>
      </c>
      <c r="DA183" s="55">
        <f t="shared" si="809"/>
        <v>8898</v>
      </c>
      <c r="DB183" s="54">
        <f t="shared" si="748"/>
        <v>20.031066387519417</v>
      </c>
      <c r="DC183" s="55">
        <f t="shared" ref="DC183:DD183" si="811">DC184+DC185+DC186+DC187+DC188+DC189+DC190+DC191+DC192+DC193+DC194+DC195+DC196</f>
        <v>8210.2999999999993</v>
      </c>
      <c r="DD183" s="55">
        <f t="shared" si="811"/>
        <v>2077.5886999999998</v>
      </c>
      <c r="DE183" s="55">
        <f>DD183/DC183*100</f>
        <v>25.304662436208176</v>
      </c>
      <c r="DF183" s="55">
        <f t="shared" ref="DF183:DG183" si="812">DF184+DF185+DF186+DF187+DF188+DF189+DF190+DF191+DF192+DF193+DF194+DF195+DF196</f>
        <v>1440.1</v>
      </c>
      <c r="DG183" s="55">
        <f t="shared" si="812"/>
        <v>140</v>
      </c>
      <c r="DH183" s="55">
        <f>DG183/DF183*100</f>
        <v>9.7215471147836965</v>
      </c>
      <c r="DI183" s="55">
        <f t="shared" ref="DI183:DN183" si="813">DI184+DI185+DI186+DI187+DI188+DI189+DI190+DI191+DI192+DI193+DI194+DI195+DI196</f>
        <v>7000</v>
      </c>
      <c r="DJ183" s="55">
        <f t="shared" si="813"/>
        <v>755.30284999999992</v>
      </c>
      <c r="DK183" s="55">
        <f t="shared" si="813"/>
        <v>10.790040714285713</v>
      </c>
      <c r="DL183" s="55">
        <f t="shared" si="813"/>
        <v>7000</v>
      </c>
      <c r="DM183" s="55">
        <f t="shared" si="813"/>
        <v>0</v>
      </c>
      <c r="DN183" s="55">
        <f t="shared" si="813"/>
        <v>0</v>
      </c>
      <c r="DO183" s="55">
        <f t="shared" ref="DO183:DQ183" si="814">DO184+DO185+DO186+DO187+DO188+DO189+DO190+DO191+DO192+DO193+DO194+DO195+DO196</f>
        <v>0</v>
      </c>
      <c r="DP183" s="55">
        <f t="shared" si="814"/>
        <v>0</v>
      </c>
      <c r="DQ183" s="55">
        <f t="shared" si="814"/>
        <v>0</v>
      </c>
      <c r="DR183" s="55">
        <f t="shared" ref="DR183:DT183" si="815">DR184+DR185+DR186+DR187+DR188+DR189+DR190+DR191+DR192+DR193+DR194+DR195+DR196</f>
        <v>0</v>
      </c>
      <c r="DS183" s="55">
        <f t="shared" si="815"/>
        <v>0</v>
      </c>
      <c r="DT183" s="55">
        <f t="shared" si="815"/>
        <v>0</v>
      </c>
      <c r="DU183" s="55">
        <f t="shared" ref="DU183:DW183" si="816">DU184+DU185+DU186+DU187+DU188+DU189+DU190+DU191+DU192+DU193+DU194+DU195+DU196</f>
        <v>0</v>
      </c>
      <c r="DV183" s="55">
        <f t="shared" si="816"/>
        <v>0</v>
      </c>
      <c r="DW183" s="55">
        <f t="shared" si="816"/>
        <v>0</v>
      </c>
      <c r="DX183" s="55">
        <f t="shared" ref="DX183:EB183" si="817">DX184+DX185+DX186+DX187+DX188+DX189+DX190+DX191+DX192+DX193+DX194+DX195+DX196</f>
        <v>0</v>
      </c>
      <c r="DY183" s="55">
        <f t="shared" si="817"/>
        <v>0</v>
      </c>
      <c r="DZ183" s="55">
        <f t="shared" si="817"/>
        <v>0</v>
      </c>
      <c r="EA183" s="55"/>
      <c r="EB183" s="55">
        <f t="shared" si="817"/>
        <v>0</v>
      </c>
      <c r="EC183" s="55"/>
      <c r="ED183" s="55">
        <f>SUM(ED184:ED196)</f>
        <v>0</v>
      </c>
      <c r="EE183" s="55">
        <f>SUM(EE184:EE196)</f>
        <v>0</v>
      </c>
      <c r="EF183" s="55"/>
      <c r="EG183" s="55">
        <f t="shared" ref="EG183:EL183" si="818">EG184+EG185+EG186+EG187+EG188+EG189+EG190+EG191+EG192+EG193+EG194+EG195+EG196</f>
        <v>0</v>
      </c>
      <c r="EH183" s="55">
        <f t="shared" si="818"/>
        <v>0</v>
      </c>
      <c r="EI183" s="55">
        <f t="shared" si="818"/>
        <v>0</v>
      </c>
      <c r="EJ183" s="55">
        <f t="shared" si="818"/>
        <v>0</v>
      </c>
      <c r="EK183" s="55">
        <f t="shared" si="818"/>
        <v>0</v>
      </c>
      <c r="EL183" s="55">
        <f t="shared" si="818"/>
        <v>0</v>
      </c>
      <c r="EM183" s="55">
        <f t="shared" ref="EM183:EO183" si="819">EM184+EM185+EM186+EM187+EM188+EM189+EM190+EM191+EM192+EM193+EM194+EM195+EM196</f>
        <v>0</v>
      </c>
      <c r="EN183" s="55">
        <f t="shared" si="819"/>
        <v>0</v>
      </c>
      <c r="EO183" s="55">
        <f t="shared" si="819"/>
        <v>0</v>
      </c>
      <c r="EP183" s="55">
        <f t="shared" ref="EP183:EQ183" si="820">EP184+EP185+EP186+EP187+EP188+EP189+EP190+EP191+EP192+EP193+EP194+EP195+EP196</f>
        <v>982.50732999999991</v>
      </c>
      <c r="EQ183" s="55">
        <f t="shared" si="820"/>
        <v>0</v>
      </c>
      <c r="ER183" s="55">
        <f t="shared" ref="ER183:ER184" si="821">EQ183/EP183*100</f>
        <v>0</v>
      </c>
      <c r="ES183" s="55">
        <f t="shared" ref="ES183:ET183" si="822">ES184+ES185+ES186+ES187+ES188+ES189+ES190+ES191+ES192+ES193+ES194+ES195+ES196</f>
        <v>965.47685000000001</v>
      </c>
      <c r="ET183" s="55">
        <f t="shared" si="822"/>
        <v>0</v>
      </c>
      <c r="EU183" s="55">
        <f t="shared" ref="EU183:EU184" si="823">ET183/ES183*100</f>
        <v>0</v>
      </c>
      <c r="EV183" s="55">
        <f t="shared" ref="EV183:EX183" si="824">EV184+EV185+EV186+EV187+EV188+EV189+EV190+EV191+EV192+EV193+EV194+EV195+EV196</f>
        <v>0</v>
      </c>
      <c r="EW183" s="55">
        <f t="shared" si="824"/>
        <v>0</v>
      </c>
      <c r="EX183" s="55">
        <f t="shared" si="824"/>
        <v>0</v>
      </c>
      <c r="EY183" s="55"/>
      <c r="EZ183" s="55"/>
      <c r="FA183" s="54"/>
      <c r="FB183" s="55">
        <f t="shared" ref="FB183:FC183" si="825">FB184+FB185+FB186+FB187+FB188+FB189+FB190+FB191+FB192+FB193+FB194+FB195+FB196</f>
        <v>0</v>
      </c>
      <c r="FC183" s="55">
        <f t="shared" si="825"/>
        <v>0</v>
      </c>
      <c r="FD183" s="54"/>
      <c r="FE183" s="55">
        <f t="shared" ref="FE183:FF183" si="826">FE184+FE185+FE186+FE187+FE188+FE189+FE190+FE191+FE192+FE193+FE194+FE195+FE196</f>
        <v>0</v>
      </c>
      <c r="FF183" s="55">
        <f t="shared" si="826"/>
        <v>0</v>
      </c>
      <c r="FG183" s="54"/>
      <c r="FH183" s="55">
        <f t="shared" ref="FH183:FI183" si="827">FH184+FH185+FH186+FH187+FH188+FH189+FH190+FH191+FH192+FH193+FH194+FH195+FH196</f>
        <v>3000</v>
      </c>
      <c r="FI183" s="55">
        <f t="shared" si="827"/>
        <v>807.66707999999994</v>
      </c>
      <c r="FJ183" s="54">
        <f t="shared" ref="FJ183:FJ184" si="828">FI183/FH183*100</f>
        <v>26.922235999999998</v>
      </c>
      <c r="FK183" s="55">
        <f t="shared" ref="FK183:FL183" si="829">FK184+FK185+FK186+FK187+FK188+FK189+FK190+FK191+FK192+FK193+FK194+FK195+FK196</f>
        <v>3266.2</v>
      </c>
      <c r="FL183" s="55">
        <f t="shared" si="829"/>
        <v>1103.9549999999999</v>
      </c>
      <c r="FM183" s="54">
        <f t="shared" ref="FM183:FM184" si="830">FL183/FK183*100</f>
        <v>33.799369297654771</v>
      </c>
      <c r="FN183" s="55">
        <f t="shared" ref="FN183:FO183" si="831">FN184+FN185+FN186+FN187+FN188+FN189+FN190+FN191+FN192+FN193+FN194+FN195+FN196</f>
        <v>0</v>
      </c>
      <c r="FO183" s="55">
        <f t="shared" si="831"/>
        <v>0</v>
      </c>
      <c r="FP183" s="54"/>
      <c r="FQ183" s="55">
        <f t="shared" ref="FQ183:FR183" si="832">FQ184+FQ185+FQ186+FQ187+FQ188+FQ189+FQ190+FQ191+FQ192+FQ193+FQ194+FQ195+FQ196</f>
        <v>0</v>
      </c>
      <c r="FR183" s="55">
        <f t="shared" si="832"/>
        <v>0</v>
      </c>
      <c r="FS183" s="54"/>
      <c r="FT183" s="55"/>
      <c r="FU183" s="55"/>
      <c r="FV183" s="54"/>
      <c r="FW183" s="55"/>
      <c r="FX183" s="55"/>
      <c r="FY183" s="54"/>
      <c r="FZ183" s="55"/>
      <c r="GA183" s="55"/>
      <c r="GB183" s="54"/>
      <c r="GC183" s="55"/>
      <c r="GD183" s="55"/>
      <c r="GE183" s="54"/>
      <c r="GF183" s="55"/>
      <c r="GG183" s="55"/>
      <c r="GH183" s="54"/>
      <c r="GI183" s="55"/>
      <c r="GJ183" s="55"/>
      <c r="GK183" s="54"/>
      <c r="GL183" s="55"/>
      <c r="GM183" s="55"/>
      <c r="GN183" s="54"/>
      <c r="GO183" s="55">
        <f t="shared" ref="GO183:GP183" si="833">GO184+GO185+GO186+GO187+GO188+GO189+GO190+GO191+GO192+GO193+GO194+GO195+GO196</f>
        <v>0</v>
      </c>
      <c r="GP183" s="55">
        <f t="shared" si="833"/>
        <v>0</v>
      </c>
      <c r="GQ183" s="54"/>
      <c r="GR183" s="55">
        <f t="shared" ref="GR183:GT183" si="834">GR184+GR185+GR186+GR187+GR188+GR189+GR190+GR191+GR192+GR193+GR194+GR195+GR196</f>
        <v>0</v>
      </c>
      <c r="GS183" s="55">
        <f t="shared" si="834"/>
        <v>0</v>
      </c>
      <c r="GT183" s="55">
        <f t="shared" si="834"/>
        <v>0</v>
      </c>
    </row>
    <row r="184" spans="1:202" s="18" customFormat="1" ht="32.25" customHeight="1" x14ac:dyDescent="0.25">
      <c r="A184" s="26" t="s">
        <v>269</v>
      </c>
      <c r="B184" s="136">
        <f t="shared" si="663"/>
        <v>89773.193010000003</v>
      </c>
      <c r="C184" s="136">
        <f t="shared" si="664"/>
        <v>27998.869129999999</v>
      </c>
      <c r="D184" s="48">
        <f t="shared" si="216"/>
        <v>31.188451910005199</v>
      </c>
      <c r="E184" s="52"/>
      <c r="F184" s="48"/>
      <c r="G184" s="48"/>
      <c r="H184" s="52">
        <v>810.19361000000004</v>
      </c>
      <c r="I184" s="52"/>
      <c r="J184" s="48"/>
      <c r="K184" s="52"/>
      <c r="L184" s="52"/>
      <c r="M184" s="48"/>
      <c r="N184" s="52"/>
      <c r="O184" s="52"/>
      <c r="P184" s="48"/>
      <c r="Q184" s="52"/>
      <c r="R184" s="52"/>
      <c r="S184" s="48"/>
      <c r="T184" s="52"/>
      <c r="U184" s="52"/>
      <c r="V184" s="48"/>
      <c r="W184" s="48">
        <v>585.54090000000008</v>
      </c>
      <c r="X184" s="48">
        <v>585.54090000000008</v>
      </c>
      <c r="Y184" s="52">
        <f t="shared" si="745"/>
        <v>100</v>
      </c>
      <c r="Z184" s="48"/>
      <c r="AA184" s="48"/>
      <c r="AB184" s="52"/>
      <c r="AC184" s="52">
        <v>0</v>
      </c>
      <c r="AD184" s="52">
        <v>0</v>
      </c>
      <c r="AE184" s="48"/>
      <c r="AF184" s="52">
        <v>3206.2368999999999</v>
      </c>
      <c r="AG184" s="52">
        <v>1850.23272</v>
      </c>
      <c r="AH184" s="52">
        <f>AG184/AF184*100</f>
        <v>57.707299170563473</v>
      </c>
      <c r="AI184" s="52">
        <v>102.04082000000001</v>
      </c>
      <c r="AJ184" s="52">
        <v>102.04082000000001</v>
      </c>
      <c r="AK184" s="48">
        <f>AJ184/AI184*100</f>
        <v>100</v>
      </c>
      <c r="AL184" s="52">
        <v>51.020410000000005</v>
      </c>
      <c r="AM184" s="52">
        <v>51.020410000000005</v>
      </c>
      <c r="AN184" s="48">
        <f>AM184/AL184*100</f>
        <v>100</v>
      </c>
      <c r="AO184" s="52">
        <v>134.99417000000003</v>
      </c>
      <c r="AP184" s="52">
        <v>134.99417000000003</v>
      </c>
      <c r="AQ184" s="48">
        <f>AP184/AO184*100</f>
        <v>100</v>
      </c>
      <c r="AR184" s="52"/>
      <c r="AS184" s="52"/>
      <c r="AT184" s="48"/>
      <c r="AU184" s="52"/>
      <c r="AV184" s="52"/>
      <c r="AW184" s="48"/>
      <c r="AX184" s="48"/>
      <c r="AY184" s="48"/>
      <c r="AZ184" s="48"/>
      <c r="BA184" s="52">
        <v>0</v>
      </c>
      <c r="BB184" s="52"/>
      <c r="BC184" s="48"/>
      <c r="BD184" s="52">
        <v>26413.5</v>
      </c>
      <c r="BE184" s="48">
        <v>9613.8993100000007</v>
      </c>
      <c r="BF184" s="52">
        <f t="shared" si="138"/>
        <v>36.397672818823715</v>
      </c>
      <c r="BG184" s="52">
        <v>6574.3820199999991</v>
      </c>
      <c r="BH184" s="52">
        <v>1972.3146100000001</v>
      </c>
      <c r="BI184" s="52">
        <f t="shared" si="803"/>
        <v>30.000000060842225</v>
      </c>
      <c r="BJ184" s="52"/>
      <c r="BK184" s="52"/>
      <c r="BL184" s="52"/>
      <c r="BM184" s="52">
        <v>5051.7</v>
      </c>
      <c r="BN184" s="52">
        <v>1892.8807199999999</v>
      </c>
      <c r="BO184" s="52">
        <f t="shared" si="141"/>
        <v>37.47017281311242</v>
      </c>
      <c r="BP184" s="52">
        <v>840</v>
      </c>
      <c r="BQ184" s="52">
        <v>63.951000000000001</v>
      </c>
      <c r="BR184" s="52">
        <f t="shared" si="806"/>
        <v>7.6132142857142853</v>
      </c>
      <c r="BS184" s="52"/>
      <c r="BT184" s="74"/>
      <c r="BU184" s="74"/>
      <c r="BV184" s="52"/>
      <c r="BW184" s="74"/>
      <c r="BX184" s="126"/>
      <c r="BY184" s="52"/>
      <c r="BZ184" s="74"/>
      <c r="CA184" s="74"/>
      <c r="CB184" s="52"/>
      <c r="CC184" s="74"/>
      <c r="CD184" s="74"/>
      <c r="CE184" s="52"/>
      <c r="CF184" s="74"/>
      <c r="CG184" s="74"/>
      <c r="CH184" s="52"/>
      <c r="CI184" s="74"/>
      <c r="CJ184" s="74"/>
      <c r="CK184" s="52"/>
      <c r="CL184" s="74"/>
      <c r="CM184" s="48"/>
      <c r="CN184" s="52">
        <v>234.9</v>
      </c>
      <c r="CO184" s="52">
        <v>40.299999999999997</v>
      </c>
      <c r="CP184" s="120">
        <f t="shared" si="763"/>
        <v>17.156236696466578</v>
      </c>
      <c r="CQ184" s="52"/>
      <c r="CR184" s="74"/>
      <c r="CS184" s="74"/>
      <c r="CT184" s="52"/>
      <c r="CU184" s="74"/>
      <c r="CV184" s="74"/>
      <c r="CW184" s="52">
        <v>13904.1</v>
      </c>
      <c r="CX184" s="52">
        <v>6807.18084</v>
      </c>
      <c r="CY184" s="52">
        <f t="shared" si="147"/>
        <v>48.958083155328289</v>
      </c>
      <c r="CZ184" s="52"/>
      <c r="DA184" s="74"/>
      <c r="DB184" s="48"/>
      <c r="DC184" s="52">
        <v>8210.2999999999993</v>
      </c>
      <c r="DD184" s="52">
        <v>2077.5886999999998</v>
      </c>
      <c r="DE184" s="52">
        <f>DD184/DC184*100</f>
        <v>25.304662436208176</v>
      </c>
      <c r="DF184" s="52">
        <v>1440.1</v>
      </c>
      <c r="DG184" s="52">
        <v>140</v>
      </c>
      <c r="DH184" s="52">
        <f>DG184/DF184*100</f>
        <v>9.7215471147836965</v>
      </c>
      <c r="DI184" s="52">
        <v>7000</v>
      </c>
      <c r="DJ184" s="52">
        <v>755.30284999999992</v>
      </c>
      <c r="DK184" s="52">
        <f t="shared" ref="DK184" si="835">DJ184/DI184*100</f>
        <v>10.790040714285713</v>
      </c>
      <c r="DL184" s="52">
        <v>7000</v>
      </c>
      <c r="DM184" s="52">
        <v>0</v>
      </c>
      <c r="DN184" s="52">
        <f t="shared" ref="DN184" si="836">DM184/DL184*100</f>
        <v>0</v>
      </c>
      <c r="DO184" s="52"/>
      <c r="DP184" s="74"/>
      <c r="DQ184" s="74"/>
      <c r="DR184" s="52"/>
      <c r="DS184" s="74"/>
      <c r="DT184" s="74"/>
      <c r="DU184" s="52"/>
      <c r="DV184" s="74"/>
      <c r="DW184" s="74"/>
      <c r="DX184" s="52"/>
      <c r="DY184" s="74"/>
      <c r="DZ184" s="74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>
        <v>982.50732999999991</v>
      </c>
      <c r="EQ184" s="52"/>
      <c r="ER184" s="52">
        <f t="shared" si="821"/>
        <v>0</v>
      </c>
      <c r="ES184" s="52">
        <v>965.47685000000001</v>
      </c>
      <c r="ET184" s="52"/>
      <c r="EU184" s="52">
        <f t="shared" si="823"/>
        <v>0</v>
      </c>
      <c r="EV184" s="52">
        <v>0</v>
      </c>
      <c r="EW184" s="52">
        <v>0</v>
      </c>
      <c r="EX184" s="48"/>
      <c r="EY184" s="52"/>
      <c r="EZ184" s="52"/>
      <c r="FA184" s="48"/>
      <c r="FB184" s="52"/>
      <c r="FC184" s="52"/>
      <c r="FD184" s="48"/>
      <c r="FE184" s="52"/>
      <c r="FF184" s="52"/>
      <c r="FG184" s="48"/>
      <c r="FH184" s="52">
        <v>3000</v>
      </c>
      <c r="FI184" s="52">
        <v>807.66707999999994</v>
      </c>
      <c r="FJ184" s="48">
        <f t="shared" si="828"/>
        <v>26.922235999999998</v>
      </c>
      <c r="FK184" s="52">
        <v>3266.2</v>
      </c>
      <c r="FL184" s="52">
        <v>1103.9549999999999</v>
      </c>
      <c r="FM184" s="48">
        <f t="shared" si="830"/>
        <v>33.799369297654771</v>
      </c>
      <c r="FN184" s="52"/>
      <c r="FO184" s="52"/>
      <c r="FP184" s="48"/>
      <c r="FQ184" s="52"/>
      <c r="FR184" s="52"/>
      <c r="FS184" s="48"/>
      <c r="FT184" s="52"/>
      <c r="FU184" s="52"/>
      <c r="FV184" s="48"/>
      <c r="FW184" s="52"/>
      <c r="FX184" s="52"/>
      <c r="FY184" s="48"/>
      <c r="FZ184" s="52"/>
      <c r="GA184" s="52"/>
      <c r="GB184" s="48"/>
      <c r="GC184" s="52"/>
      <c r="GD184" s="52"/>
      <c r="GE184" s="48"/>
      <c r="GF184" s="52"/>
      <c r="GG184" s="52"/>
      <c r="GH184" s="48"/>
      <c r="GI184" s="52"/>
      <c r="GJ184" s="52"/>
      <c r="GK184" s="48"/>
      <c r="GL184" s="52"/>
      <c r="GM184" s="52"/>
      <c r="GN184" s="48"/>
      <c r="GO184" s="52"/>
      <c r="GP184" s="52"/>
      <c r="GQ184" s="48"/>
      <c r="GR184" s="52"/>
      <c r="GS184" s="74"/>
      <c r="GT184" s="74"/>
    </row>
    <row r="185" spans="1:202" s="18" customFormat="1" ht="15.75" x14ac:dyDescent="0.25">
      <c r="A185" s="26" t="s">
        <v>462</v>
      </c>
      <c r="B185" s="136">
        <f t="shared" si="663"/>
        <v>10666.54997</v>
      </c>
      <c r="C185" s="136">
        <f t="shared" si="664"/>
        <v>1666.54997</v>
      </c>
      <c r="D185" s="48">
        <f>C185/B185*100</f>
        <v>15.624076901033821</v>
      </c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>
        <v>10000</v>
      </c>
      <c r="BB185" s="48">
        <v>1000</v>
      </c>
      <c r="BC185" s="48">
        <f t="shared" si="801"/>
        <v>10</v>
      </c>
      <c r="BD185" s="116"/>
      <c r="BE185" s="116"/>
      <c r="BF185" s="116"/>
      <c r="BG185" s="48"/>
      <c r="BH185" s="48"/>
      <c r="BI185" s="75"/>
      <c r="BJ185" s="48"/>
      <c r="BK185" s="48"/>
      <c r="BL185" s="75"/>
      <c r="BM185" s="48"/>
      <c r="BN185" s="48"/>
      <c r="BO185" s="75"/>
      <c r="BP185" s="48"/>
      <c r="BQ185" s="48"/>
      <c r="BR185" s="75"/>
      <c r="BS185" s="48"/>
      <c r="BT185" s="48"/>
      <c r="BU185" s="75"/>
      <c r="BV185" s="48">
        <v>666.54996999999992</v>
      </c>
      <c r="BW185" s="48">
        <v>666.54996999999992</v>
      </c>
      <c r="BX185" s="126">
        <f>BW185/BV185*100</f>
        <v>100</v>
      </c>
      <c r="BY185" s="48"/>
      <c r="BZ185" s="48"/>
      <c r="CA185" s="75"/>
      <c r="CB185" s="48"/>
      <c r="CC185" s="48"/>
      <c r="CD185" s="75"/>
      <c r="CE185" s="48"/>
      <c r="CF185" s="48"/>
      <c r="CG185" s="75"/>
      <c r="CH185" s="48"/>
      <c r="CI185" s="48"/>
      <c r="CJ185" s="75"/>
      <c r="CK185" s="48"/>
      <c r="CL185" s="48"/>
      <c r="CM185" s="48"/>
      <c r="CN185" s="48"/>
      <c r="CO185" s="48"/>
      <c r="CP185" s="120"/>
      <c r="CQ185" s="52"/>
      <c r="CR185" s="48"/>
      <c r="CS185" s="75"/>
      <c r="CT185" s="52"/>
      <c r="CU185" s="48"/>
      <c r="CV185" s="75"/>
      <c r="CW185" s="52"/>
      <c r="CX185" s="48"/>
      <c r="CY185" s="75"/>
      <c r="CZ185" s="52"/>
      <c r="DA185" s="48"/>
      <c r="DB185" s="48"/>
      <c r="DC185" s="52"/>
      <c r="DD185" s="48"/>
      <c r="DE185" s="75"/>
      <c r="DF185" s="52"/>
      <c r="DG185" s="48"/>
      <c r="DH185" s="75"/>
      <c r="DI185" s="48"/>
      <c r="DJ185" s="48"/>
      <c r="DK185" s="75"/>
      <c r="DL185" s="48"/>
      <c r="DM185" s="48"/>
      <c r="DN185" s="75"/>
      <c r="DO185" s="52"/>
      <c r="DP185" s="48"/>
      <c r="DQ185" s="75"/>
      <c r="DR185" s="52"/>
      <c r="DS185" s="48"/>
      <c r="DT185" s="75"/>
      <c r="DU185" s="52"/>
      <c r="DV185" s="48"/>
      <c r="DW185" s="75"/>
      <c r="DX185" s="52"/>
      <c r="DY185" s="48"/>
      <c r="DZ185" s="75"/>
      <c r="EA185" s="48"/>
      <c r="EB185" s="48"/>
      <c r="EC185" s="75"/>
      <c r="ED185" s="48"/>
      <c r="EE185" s="48"/>
      <c r="EF185" s="52"/>
      <c r="EG185" s="48"/>
      <c r="EH185" s="48"/>
      <c r="EI185" s="75"/>
      <c r="EJ185" s="48"/>
      <c r="EK185" s="48"/>
      <c r="EL185" s="75"/>
      <c r="EM185" s="48"/>
      <c r="EN185" s="48"/>
      <c r="EO185" s="75"/>
      <c r="EP185" s="48"/>
      <c r="EQ185" s="48"/>
      <c r="ER185" s="75"/>
      <c r="ES185" s="48"/>
      <c r="ET185" s="48"/>
      <c r="EU185" s="75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52"/>
      <c r="GS185" s="48"/>
      <c r="GT185" s="75"/>
    </row>
    <row r="186" spans="1:202" s="18" customFormat="1" ht="15.75" x14ac:dyDescent="0.25">
      <c r="A186" s="26" t="s">
        <v>463</v>
      </c>
      <c r="B186" s="136">
        <f t="shared" si="663"/>
        <v>3216</v>
      </c>
      <c r="C186" s="136">
        <f t="shared" si="664"/>
        <v>0</v>
      </c>
      <c r="D186" s="48">
        <f t="shared" ref="D186:D196" si="837">C186/B186*100</f>
        <v>0</v>
      </c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116"/>
      <c r="BE186" s="116"/>
      <c r="BF186" s="116"/>
      <c r="BG186" s="48"/>
      <c r="BH186" s="48"/>
      <c r="BI186" s="75"/>
      <c r="BJ186" s="48"/>
      <c r="BK186" s="48"/>
      <c r="BL186" s="75"/>
      <c r="BM186" s="48"/>
      <c r="BN186" s="48"/>
      <c r="BO186" s="75"/>
      <c r="BP186" s="48"/>
      <c r="BQ186" s="48"/>
      <c r="BR186" s="75"/>
      <c r="BS186" s="48"/>
      <c r="BT186" s="48"/>
      <c r="BU186" s="75"/>
      <c r="BV186" s="48"/>
      <c r="BW186" s="48"/>
      <c r="BX186" s="75"/>
      <c r="BY186" s="48"/>
      <c r="BZ186" s="48"/>
      <c r="CA186" s="75"/>
      <c r="CB186" s="48"/>
      <c r="CC186" s="48"/>
      <c r="CD186" s="75"/>
      <c r="CE186" s="48"/>
      <c r="CF186" s="48"/>
      <c r="CG186" s="75"/>
      <c r="CH186" s="48"/>
      <c r="CI186" s="48"/>
      <c r="CJ186" s="75"/>
      <c r="CK186" s="48"/>
      <c r="CL186" s="48"/>
      <c r="CM186" s="48"/>
      <c r="CN186" s="48"/>
      <c r="CO186" s="48"/>
      <c r="CP186" s="120"/>
      <c r="CQ186" s="52"/>
      <c r="CR186" s="48"/>
      <c r="CS186" s="75"/>
      <c r="CT186" s="52"/>
      <c r="CU186" s="48"/>
      <c r="CV186" s="75"/>
      <c r="CW186" s="52"/>
      <c r="CX186" s="48"/>
      <c r="CY186" s="75"/>
      <c r="CZ186" s="52">
        <v>3216</v>
      </c>
      <c r="DA186" s="48"/>
      <c r="DB186" s="48">
        <f t="shared" si="748"/>
        <v>0</v>
      </c>
      <c r="DC186" s="52"/>
      <c r="DD186" s="48"/>
      <c r="DE186" s="75"/>
      <c r="DF186" s="52"/>
      <c r="DG186" s="48"/>
      <c r="DH186" s="75"/>
      <c r="DI186" s="48"/>
      <c r="DJ186" s="48"/>
      <c r="DK186" s="75"/>
      <c r="DL186" s="48"/>
      <c r="DM186" s="48"/>
      <c r="DN186" s="75"/>
      <c r="DO186" s="52"/>
      <c r="DP186" s="48"/>
      <c r="DQ186" s="75"/>
      <c r="DR186" s="52"/>
      <c r="DS186" s="48"/>
      <c r="DT186" s="75"/>
      <c r="DU186" s="52"/>
      <c r="DV186" s="48"/>
      <c r="DW186" s="75"/>
      <c r="DX186" s="52"/>
      <c r="DY186" s="48"/>
      <c r="DZ186" s="75"/>
      <c r="EA186" s="48"/>
      <c r="EB186" s="48"/>
      <c r="EC186" s="75"/>
      <c r="ED186" s="48"/>
      <c r="EE186" s="48"/>
      <c r="EF186" s="52"/>
      <c r="EG186" s="48"/>
      <c r="EH186" s="48"/>
      <c r="EI186" s="75"/>
      <c r="EJ186" s="48"/>
      <c r="EK186" s="48"/>
      <c r="EL186" s="75"/>
      <c r="EM186" s="48"/>
      <c r="EN186" s="48"/>
      <c r="EO186" s="75"/>
      <c r="EP186" s="48"/>
      <c r="EQ186" s="48"/>
      <c r="ER186" s="75"/>
      <c r="ES186" s="48"/>
      <c r="ET186" s="48"/>
      <c r="EU186" s="75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52"/>
      <c r="GS186" s="48"/>
      <c r="GT186" s="75"/>
    </row>
    <row r="187" spans="1:202" s="18" customFormat="1" ht="15.75" x14ac:dyDescent="0.25">
      <c r="A187" s="26" t="s">
        <v>464</v>
      </c>
      <c r="B187" s="136">
        <f t="shared" si="663"/>
        <v>3522</v>
      </c>
      <c r="C187" s="136">
        <f t="shared" si="664"/>
        <v>0</v>
      </c>
      <c r="D187" s="48">
        <f t="shared" si="837"/>
        <v>0</v>
      </c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116"/>
      <c r="BE187" s="116"/>
      <c r="BF187" s="116"/>
      <c r="BG187" s="48"/>
      <c r="BH187" s="48"/>
      <c r="BI187" s="75"/>
      <c r="BJ187" s="48"/>
      <c r="BK187" s="48"/>
      <c r="BL187" s="75"/>
      <c r="BM187" s="48"/>
      <c r="BN187" s="48"/>
      <c r="BO187" s="75"/>
      <c r="BP187" s="48"/>
      <c r="BQ187" s="48"/>
      <c r="BR187" s="75"/>
      <c r="BS187" s="48"/>
      <c r="BT187" s="48"/>
      <c r="BU187" s="75"/>
      <c r="BV187" s="48"/>
      <c r="BW187" s="48"/>
      <c r="BX187" s="75"/>
      <c r="BY187" s="48"/>
      <c r="BZ187" s="48"/>
      <c r="CA187" s="75"/>
      <c r="CB187" s="48"/>
      <c r="CC187" s="48"/>
      <c r="CD187" s="75"/>
      <c r="CE187" s="48"/>
      <c r="CF187" s="48"/>
      <c r="CG187" s="75"/>
      <c r="CH187" s="48"/>
      <c r="CI187" s="48"/>
      <c r="CJ187" s="75"/>
      <c r="CK187" s="48"/>
      <c r="CL187" s="48"/>
      <c r="CM187" s="48"/>
      <c r="CN187" s="48"/>
      <c r="CO187" s="48"/>
      <c r="CP187" s="120"/>
      <c r="CQ187" s="52"/>
      <c r="CR187" s="48"/>
      <c r="CS187" s="75"/>
      <c r="CT187" s="52"/>
      <c r="CU187" s="48"/>
      <c r="CV187" s="75"/>
      <c r="CW187" s="52"/>
      <c r="CX187" s="48"/>
      <c r="CY187" s="75"/>
      <c r="CZ187" s="52">
        <v>3522</v>
      </c>
      <c r="DA187" s="48"/>
      <c r="DB187" s="48">
        <f t="shared" si="748"/>
        <v>0</v>
      </c>
      <c r="DC187" s="52"/>
      <c r="DD187" s="48"/>
      <c r="DE187" s="75"/>
      <c r="DF187" s="52"/>
      <c r="DG187" s="48"/>
      <c r="DH187" s="75"/>
      <c r="DI187" s="48"/>
      <c r="DJ187" s="48"/>
      <c r="DK187" s="75"/>
      <c r="DL187" s="48"/>
      <c r="DM187" s="48"/>
      <c r="DN187" s="75"/>
      <c r="DO187" s="52"/>
      <c r="DP187" s="48"/>
      <c r="DQ187" s="75"/>
      <c r="DR187" s="52"/>
      <c r="DS187" s="48"/>
      <c r="DT187" s="75"/>
      <c r="DU187" s="52"/>
      <c r="DV187" s="48"/>
      <c r="DW187" s="75"/>
      <c r="DX187" s="52"/>
      <c r="DY187" s="48"/>
      <c r="DZ187" s="75"/>
      <c r="EA187" s="48"/>
      <c r="EB187" s="48"/>
      <c r="EC187" s="75"/>
      <c r="ED187" s="48"/>
      <c r="EE187" s="48"/>
      <c r="EF187" s="52"/>
      <c r="EG187" s="48"/>
      <c r="EH187" s="48"/>
      <c r="EI187" s="75"/>
      <c r="EJ187" s="48"/>
      <c r="EK187" s="48"/>
      <c r="EL187" s="75"/>
      <c r="EM187" s="48"/>
      <c r="EN187" s="48"/>
      <c r="EO187" s="75"/>
      <c r="EP187" s="48"/>
      <c r="EQ187" s="48"/>
      <c r="ER187" s="75"/>
      <c r="ES187" s="48"/>
      <c r="ET187" s="48"/>
      <c r="EU187" s="75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52"/>
      <c r="GS187" s="48"/>
      <c r="GT187" s="75"/>
    </row>
    <row r="188" spans="1:202" s="18" customFormat="1" ht="15.75" x14ac:dyDescent="0.25">
      <c r="A188" s="26" t="s">
        <v>465</v>
      </c>
      <c r="B188" s="136">
        <f t="shared" si="663"/>
        <v>4677</v>
      </c>
      <c r="C188" s="136">
        <f t="shared" si="664"/>
        <v>0</v>
      </c>
      <c r="D188" s="48">
        <f t="shared" si="837"/>
        <v>0</v>
      </c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>
        <v>1200</v>
      </c>
      <c r="AY188" s="48"/>
      <c r="AZ188" s="48"/>
      <c r="BA188" s="48"/>
      <c r="BB188" s="48"/>
      <c r="BC188" s="48"/>
      <c r="BD188" s="116"/>
      <c r="BE188" s="116"/>
      <c r="BF188" s="116"/>
      <c r="BG188" s="48"/>
      <c r="BH188" s="48"/>
      <c r="BI188" s="75"/>
      <c r="BJ188" s="48"/>
      <c r="BK188" s="48"/>
      <c r="BL188" s="75"/>
      <c r="BM188" s="48"/>
      <c r="BN188" s="48"/>
      <c r="BO188" s="75"/>
      <c r="BP188" s="48"/>
      <c r="BQ188" s="48"/>
      <c r="BR188" s="75"/>
      <c r="BS188" s="48"/>
      <c r="BT188" s="48"/>
      <c r="BU188" s="75"/>
      <c r="BV188" s="48"/>
      <c r="BW188" s="48"/>
      <c r="BX188" s="75"/>
      <c r="BY188" s="48"/>
      <c r="BZ188" s="48"/>
      <c r="CA188" s="75"/>
      <c r="CB188" s="48"/>
      <c r="CC188" s="48"/>
      <c r="CD188" s="75"/>
      <c r="CE188" s="48"/>
      <c r="CF188" s="48"/>
      <c r="CG188" s="75"/>
      <c r="CH188" s="48"/>
      <c r="CI188" s="48"/>
      <c r="CJ188" s="75"/>
      <c r="CK188" s="48"/>
      <c r="CL188" s="48"/>
      <c r="CM188" s="48"/>
      <c r="CN188" s="48"/>
      <c r="CO188" s="48"/>
      <c r="CP188" s="120"/>
      <c r="CQ188" s="52"/>
      <c r="CR188" s="48"/>
      <c r="CS188" s="75"/>
      <c r="CT188" s="52"/>
      <c r="CU188" s="48"/>
      <c r="CV188" s="75"/>
      <c r="CW188" s="52"/>
      <c r="CX188" s="48"/>
      <c r="CY188" s="75"/>
      <c r="CZ188" s="52">
        <v>3477</v>
      </c>
      <c r="DA188" s="48"/>
      <c r="DB188" s="48">
        <f t="shared" si="748"/>
        <v>0</v>
      </c>
      <c r="DC188" s="52"/>
      <c r="DD188" s="48"/>
      <c r="DE188" s="75"/>
      <c r="DF188" s="52"/>
      <c r="DG188" s="48"/>
      <c r="DH188" s="75"/>
      <c r="DI188" s="48"/>
      <c r="DJ188" s="48"/>
      <c r="DK188" s="75"/>
      <c r="DL188" s="48"/>
      <c r="DM188" s="48"/>
      <c r="DN188" s="75"/>
      <c r="DO188" s="52"/>
      <c r="DP188" s="48"/>
      <c r="DQ188" s="75"/>
      <c r="DR188" s="52"/>
      <c r="DS188" s="48"/>
      <c r="DT188" s="75"/>
      <c r="DU188" s="52"/>
      <c r="DV188" s="48"/>
      <c r="DW188" s="75"/>
      <c r="DX188" s="52"/>
      <c r="DY188" s="48"/>
      <c r="DZ188" s="75"/>
      <c r="EA188" s="48"/>
      <c r="EB188" s="48"/>
      <c r="EC188" s="75"/>
      <c r="ED188" s="48"/>
      <c r="EE188" s="48"/>
      <c r="EF188" s="52"/>
      <c r="EG188" s="48"/>
      <c r="EH188" s="48"/>
      <c r="EI188" s="75"/>
      <c r="EJ188" s="48"/>
      <c r="EK188" s="48"/>
      <c r="EL188" s="75"/>
      <c r="EM188" s="48"/>
      <c r="EN188" s="48"/>
      <c r="EO188" s="75"/>
      <c r="EP188" s="48"/>
      <c r="EQ188" s="48"/>
      <c r="ER188" s="75"/>
      <c r="ES188" s="48"/>
      <c r="ET188" s="48"/>
      <c r="EU188" s="75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52"/>
      <c r="GS188" s="48"/>
      <c r="GT188" s="75"/>
    </row>
    <row r="189" spans="1:202" s="18" customFormat="1" ht="15.75" x14ac:dyDescent="0.25">
      <c r="A189" s="26" t="s">
        <v>466</v>
      </c>
      <c r="B189" s="136">
        <f t="shared" si="663"/>
        <v>5591.2375000000002</v>
      </c>
      <c r="C189" s="136">
        <f t="shared" si="664"/>
        <v>0</v>
      </c>
      <c r="D189" s="48">
        <f t="shared" si="837"/>
        <v>0</v>
      </c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>
        <v>1298.2375</v>
      </c>
      <c r="AY189" s="48"/>
      <c r="AZ189" s="48"/>
      <c r="BA189" s="48"/>
      <c r="BB189" s="48"/>
      <c r="BC189" s="48"/>
      <c r="BD189" s="116"/>
      <c r="BE189" s="116"/>
      <c r="BF189" s="116"/>
      <c r="BG189" s="48"/>
      <c r="BH189" s="48"/>
      <c r="BI189" s="75"/>
      <c r="BJ189" s="48"/>
      <c r="BK189" s="48"/>
      <c r="BL189" s="75"/>
      <c r="BM189" s="48"/>
      <c r="BN189" s="48"/>
      <c r="BO189" s="75"/>
      <c r="BP189" s="48"/>
      <c r="BQ189" s="48"/>
      <c r="BR189" s="75"/>
      <c r="BS189" s="48"/>
      <c r="BT189" s="48"/>
      <c r="BU189" s="75"/>
      <c r="BV189" s="48"/>
      <c r="BW189" s="48"/>
      <c r="BX189" s="75"/>
      <c r="BY189" s="48"/>
      <c r="BZ189" s="48"/>
      <c r="CA189" s="75"/>
      <c r="CB189" s="48"/>
      <c r="CC189" s="48"/>
      <c r="CD189" s="75"/>
      <c r="CE189" s="48"/>
      <c r="CF189" s="48"/>
      <c r="CG189" s="75"/>
      <c r="CH189" s="48"/>
      <c r="CI189" s="48"/>
      <c r="CJ189" s="75"/>
      <c r="CK189" s="48"/>
      <c r="CL189" s="48"/>
      <c r="CM189" s="48"/>
      <c r="CN189" s="48"/>
      <c r="CO189" s="48"/>
      <c r="CP189" s="120"/>
      <c r="CQ189" s="52"/>
      <c r="CR189" s="48"/>
      <c r="CS189" s="75"/>
      <c r="CT189" s="52"/>
      <c r="CU189" s="48"/>
      <c r="CV189" s="75"/>
      <c r="CW189" s="52"/>
      <c r="CX189" s="48"/>
      <c r="CY189" s="75"/>
      <c r="CZ189" s="52">
        <v>4293</v>
      </c>
      <c r="DA189" s="48"/>
      <c r="DB189" s="48">
        <f t="shared" si="748"/>
        <v>0</v>
      </c>
      <c r="DC189" s="52"/>
      <c r="DD189" s="48"/>
      <c r="DE189" s="75"/>
      <c r="DF189" s="52"/>
      <c r="DG189" s="48"/>
      <c r="DH189" s="75"/>
      <c r="DI189" s="48"/>
      <c r="DJ189" s="48"/>
      <c r="DK189" s="75"/>
      <c r="DL189" s="48"/>
      <c r="DM189" s="48"/>
      <c r="DN189" s="75"/>
      <c r="DO189" s="52"/>
      <c r="DP189" s="48"/>
      <c r="DQ189" s="75"/>
      <c r="DR189" s="52"/>
      <c r="DS189" s="48"/>
      <c r="DT189" s="75"/>
      <c r="DU189" s="52"/>
      <c r="DV189" s="48"/>
      <c r="DW189" s="75"/>
      <c r="DX189" s="52"/>
      <c r="DY189" s="48"/>
      <c r="DZ189" s="75"/>
      <c r="EA189" s="48"/>
      <c r="EB189" s="48"/>
      <c r="EC189" s="75"/>
      <c r="ED189" s="48"/>
      <c r="EE189" s="48"/>
      <c r="EF189" s="52"/>
      <c r="EG189" s="48"/>
      <c r="EH189" s="48"/>
      <c r="EI189" s="75"/>
      <c r="EJ189" s="48"/>
      <c r="EK189" s="48"/>
      <c r="EL189" s="75"/>
      <c r="EM189" s="48"/>
      <c r="EN189" s="48"/>
      <c r="EO189" s="75"/>
      <c r="EP189" s="48"/>
      <c r="EQ189" s="48"/>
      <c r="ER189" s="75"/>
      <c r="ES189" s="48"/>
      <c r="ET189" s="48"/>
      <c r="EU189" s="75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52"/>
      <c r="GS189" s="48"/>
      <c r="GT189" s="75"/>
    </row>
    <row r="190" spans="1:202" s="18" customFormat="1" ht="15.75" x14ac:dyDescent="0.25">
      <c r="A190" s="26" t="s">
        <v>467</v>
      </c>
      <c r="B190" s="136">
        <f t="shared" si="663"/>
        <v>2643</v>
      </c>
      <c r="C190" s="136">
        <f t="shared" si="664"/>
        <v>0</v>
      </c>
      <c r="D190" s="48">
        <f t="shared" si="837"/>
        <v>0</v>
      </c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116"/>
      <c r="BE190" s="116"/>
      <c r="BF190" s="116"/>
      <c r="BG190" s="48"/>
      <c r="BH190" s="48"/>
      <c r="BI190" s="75"/>
      <c r="BJ190" s="48"/>
      <c r="BK190" s="48"/>
      <c r="BL190" s="75"/>
      <c r="BM190" s="48"/>
      <c r="BN190" s="48"/>
      <c r="BO190" s="75"/>
      <c r="BP190" s="48"/>
      <c r="BQ190" s="48"/>
      <c r="BR190" s="75"/>
      <c r="BS190" s="48"/>
      <c r="BT190" s="48"/>
      <c r="BU190" s="75"/>
      <c r="BV190" s="48"/>
      <c r="BW190" s="48"/>
      <c r="BX190" s="75"/>
      <c r="BY190" s="48"/>
      <c r="BZ190" s="48"/>
      <c r="CA190" s="75"/>
      <c r="CB190" s="48"/>
      <c r="CC190" s="48"/>
      <c r="CD190" s="75"/>
      <c r="CE190" s="48"/>
      <c r="CF190" s="48"/>
      <c r="CG190" s="75"/>
      <c r="CH190" s="48"/>
      <c r="CI190" s="48"/>
      <c r="CJ190" s="75"/>
      <c r="CK190" s="48"/>
      <c r="CL190" s="48"/>
      <c r="CM190" s="75"/>
      <c r="CN190" s="48"/>
      <c r="CO190" s="48"/>
      <c r="CP190" s="120"/>
      <c r="CQ190" s="52"/>
      <c r="CR190" s="48"/>
      <c r="CS190" s="75"/>
      <c r="CT190" s="52"/>
      <c r="CU190" s="48"/>
      <c r="CV190" s="75"/>
      <c r="CW190" s="52"/>
      <c r="CX190" s="48"/>
      <c r="CY190" s="75"/>
      <c r="CZ190" s="52">
        <v>2643</v>
      </c>
      <c r="DA190" s="48"/>
      <c r="DB190" s="48">
        <f t="shared" si="748"/>
        <v>0</v>
      </c>
      <c r="DC190" s="52"/>
      <c r="DD190" s="48"/>
      <c r="DE190" s="75"/>
      <c r="DF190" s="52"/>
      <c r="DG190" s="48"/>
      <c r="DH190" s="75"/>
      <c r="DI190" s="48"/>
      <c r="DJ190" s="48"/>
      <c r="DK190" s="75"/>
      <c r="DL190" s="48"/>
      <c r="DM190" s="48"/>
      <c r="DN190" s="75"/>
      <c r="DO190" s="52"/>
      <c r="DP190" s="48"/>
      <c r="DQ190" s="75"/>
      <c r="DR190" s="52"/>
      <c r="DS190" s="48"/>
      <c r="DT190" s="75"/>
      <c r="DU190" s="52"/>
      <c r="DV190" s="48"/>
      <c r="DW190" s="75"/>
      <c r="DX190" s="52"/>
      <c r="DY190" s="48"/>
      <c r="DZ190" s="75"/>
      <c r="EA190" s="48"/>
      <c r="EB190" s="48"/>
      <c r="EC190" s="75"/>
      <c r="ED190" s="48"/>
      <c r="EE190" s="48"/>
      <c r="EF190" s="52"/>
      <c r="EG190" s="48"/>
      <c r="EH190" s="48"/>
      <c r="EI190" s="75"/>
      <c r="EJ190" s="48"/>
      <c r="EK190" s="48"/>
      <c r="EL190" s="75"/>
      <c r="EM190" s="48"/>
      <c r="EN190" s="48"/>
      <c r="EO190" s="75"/>
      <c r="EP190" s="48"/>
      <c r="EQ190" s="48"/>
      <c r="ER190" s="75"/>
      <c r="ES190" s="48"/>
      <c r="ET190" s="48"/>
      <c r="EU190" s="75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52"/>
      <c r="GS190" s="48"/>
      <c r="GT190" s="75"/>
    </row>
    <row r="191" spans="1:202" s="18" customFormat="1" ht="15.75" x14ac:dyDescent="0.25">
      <c r="A191" s="26" t="s">
        <v>468</v>
      </c>
      <c r="B191" s="136">
        <f t="shared" si="663"/>
        <v>3156</v>
      </c>
      <c r="C191" s="136">
        <f t="shared" si="664"/>
        <v>3156</v>
      </c>
      <c r="D191" s="48">
        <f t="shared" si="837"/>
        <v>100</v>
      </c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116"/>
      <c r="BE191" s="116"/>
      <c r="BF191" s="116"/>
      <c r="BG191" s="48"/>
      <c r="BH191" s="48"/>
      <c r="BI191" s="75"/>
      <c r="BJ191" s="48"/>
      <c r="BK191" s="48"/>
      <c r="BL191" s="75"/>
      <c r="BM191" s="48"/>
      <c r="BN191" s="48"/>
      <c r="BO191" s="75"/>
      <c r="BP191" s="48"/>
      <c r="BQ191" s="48"/>
      <c r="BR191" s="75"/>
      <c r="BS191" s="48"/>
      <c r="BT191" s="48"/>
      <c r="BU191" s="75"/>
      <c r="BV191" s="48"/>
      <c r="BW191" s="48"/>
      <c r="BX191" s="75"/>
      <c r="BY191" s="48"/>
      <c r="BZ191" s="48"/>
      <c r="CA191" s="75"/>
      <c r="CB191" s="48"/>
      <c r="CC191" s="48"/>
      <c r="CD191" s="75"/>
      <c r="CE191" s="48"/>
      <c r="CF191" s="48"/>
      <c r="CG191" s="75"/>
      <c r="CH191" s="48"/>
      <c r="CI191" s="48"/>
      <c r="CJ191" s="75"/>
      <c r="CK191" s="48"/>
      <c r="CL191" s="48"/>
      <c r="CM191" s="75"/>
      <c r="CN191" s="48"/>
      <c r="CO191" s="48"/>
      <c r="CP191" s="120"/>
      <c r="CQ191" s="52"/>
      <c r="CR191" s="48"/>
      <c r="CS191" s="75"/>
      <c r="CT191" s="52"/>
      <c r="CU191" s="48"/>
      <c r="CV191" s="75"/>
      <c r="CW191" s="52"/>
      <c r="CX191" s="48"/>
      <c r="CY191" s="75"/>
      <c r="CZ191" s="52">
        <v>3156</v>
      </c>
      <c r="DA191" s="48">
        <v>3156</v>
      </c>
      <c r="DB191" s="48">
        <f t="shared" si="748"/>
        <v>100</v>
      </c>
      <c r="DC191" s="52"/>
      <c r="DD191" s="48"/>
      <c r="DE191" s="75"/>
      <c r="DF191" s="52"/>
      <c r="DG191" s="48"/>
      <c r="DH191" s="75"/>
      <c r="DI191" s="48"/>
      <c r="DJ191" s="48"/>
      <c r="DK191" s="75"/>
      <c r="DL191" s="48"/>
      <c r="DM191" s="48"/>
      <c r="DN191" s="75"/>
      <c r="DO191" s="52"/>
      <c r="DP191" s="48"/>
      <c r="DQ191" s="75"/>
      <c r="DR191" s="52"/>
      <c r="DS191" s="48"/>
      <c r="DT191" s="75"/>
      <c r="DU191" s="52"/>
      <c r="DV191" s="48"/>
      <c r="DW191" s="75"/>
      <c r="DX191" s="52"/>
      <c r="DY191" s="48"/>
      <c r="DZ191" s="75"/>
      <c r="EA191" s="48"/>
      <c r="EB191" s="48"/>
      <c r="EC191" s="75"/>
      <c r="ED191" s="48"/>
      <c r="EE191" s="48"/>
      <c r="EF191" s="52"/>
      <c r="EG191" s="48"/>
      <c r="EH191" s="48"/>
      <c r="EI191" s="75"/>
      <c r="EJ191" s="48"/>
      <c r="EK191" s="48"/>
      <c r="EL191" s="75"/>
      <c r="EM191" s="48"/>
      <c r="EN191" s="48"/>
      <c r="EO191" s="75"/>
      <c r="EP191" s="48"/>
      <c r="EQ191" s="48"/>
      <c r="ER191" s="75"/>
      <c r="ES191" s="48"/>
      <c r="ET191" s="48"/>
      <c r="EU191" s="75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52"/>
      <c r="GS191" s="48"/>
      <c r="GT191" s="75"/>
    </row>
    <row r="192" spans="1:202" s="18" customFormat="1" ht="15.75" x14ac:dyDescent="0.25">
      <c r="A192" s="26" t="s">
        <v>469</v>
      </c>
      <c r="B192" s="136">
        <f t="shared" si="663"/>
        <v>4104</v>
      </c>
      <c r="C192" s="136">
        <f t="shared" si="664"/>
        <v>0</v>
      </c>
      <c r="D192" s="48">
        <f t="shared" si="837"/>
        <v>0</v>
      </c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116"/>
      <c r="BE192" s="116"/>
      <c r="BF192" s="116"/>
      <c r="BG192" s="48"/>
      <c r="BH192" s="48"/>
      <c r="BI192" s="75"/>
      <c r="BJ192" s="48"/>
      <c r="BK192" s="48"/>
      <c r="BL192" s="75"/>
      <c r="BM192" s="48"/>
      <c r="BN192" s="48"/>
      <c r="BO192" s="75"/>
      <c r="BP192" s="48"/>
      <c r="BQ192" s="48"/>
      <c r="BR192" s="75"/>
      <c r="BS192" s="48"/>
      <c r="BT192" s="48"/>
      <c r="BU192" s="75"/>
      <c r="BV192" s="48"/>
      <c r="BW192" s="48"/>
      <c r="BX192" s="75"/>
      <c r="BY192" s="48"/>
      <c r="BZ192" s="48"/>
      <c r="CA192" s="75"/>
      <c r="CB192" s="48"/>
      <c r="CC192" s="48"/>
      <c r="CD192" s="75"/>
      <c r="CE192" s="48"/>
      <c r="CF192" s="48"/>
      <c r="CG192" s="75"/>
      <c r="CH192" s="48"/>
      <c r="CI192" s="48"/>
      <c r="CJ192" s="75"/>
      <c r="CK192" s="48"/>
      <c r="CL192" s="48"/>
      <c r="CM192" s="75"/>
      <c r="CN192" s="48"/>
      <c r="CO192" s="48"/>
      <c r="CP192" s="120"/>
      <c r="CQ192" s="52"/>
      <c r="CR192" s="48"/>
      <c r="CS192" s="75"/>
      <c r="CT192" s="52"/>
      <c r="CU192" s="48"/>
      <c r="CV192" s="75"/>
      <c r="CW192" s="52"/>
      <c r="CX192" s="48"/>
      <c r="CY192" s="75"/>
      <c r="CZ192" s="52">
        <v>4104</v>
      </c>
      <c r="DA192" s="48"/>
      <c r="DB192" s="48">
        <f t="shared" si="748"/>
        <v>0</v>
      </c>
      <c r="DC192" s="52"/>
      <c r="DD192" s="48"/>
      <c r="DE192" s="75"/>
      <c r="DF192" s="52"/>
      <c r="DG192" s="48"/>
      <c r="DH192" s="75"/>
      <c r="DI192" s="48"/>
      <c r="DJ192" s="48"/>
      <c r="DK192" s="75"/>
      <c r="DL192" s="48"/>
      <c r="DM192" s="48"/>
      <c r="DN192" s="75"/>
      <c r="DO192" s="52"/>
      <c r="DP192" s="48"/>
      <c r="DQ192" s="75"/>
      <c r="DR192" s="52"/>
      <c r="DS192" s="48"/>
      <c r="DT192" s="75"/>
      <c r="DU192" s="52"/>
      <c r="DV192" s="48"/>
      <c r="DW192" s="75"/>
      <c r="DX192" s="52"/>
      <c r="DY192" s="48"/>
      <c r="DZ192" s="75"/>
      <c r="EA192" s="48"/>
      <c r="EB192" s="48"/>
      <c r="EC192" s="75"/>
      <c r="ED192" s="48"/>
      <c r="EE192" s="48"/>
      <c r="EF192" s="52"/>
      <c r="EG192" s="48"/>
      <c r="EH192" s="48"/>
      <c r="EI192" s="75"/>
      <c r="EJ192" s="48"/>
      <c r="EK192" s="48"/>
      <c r="EL192" s="75"/>
      <c r="EM192" s="48"/>
      <c r="EN192" s="48"/>
      <c r="EO192" s="75"/>
      <c r="EP192" s="48"/>
      <c r="EQ192" s="48"/>
      <c r="ER192" s="75"/>
      <c r="ES192" s="48"/>
      <c r="ET192" s="48"/>
      <c r="EU192" s="75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52"/>
      <c r="GS192" s="48"/>
      <c r="GT192" s="75"/>
    </row>
    <row r="193" spans="1:202" s="18" customFormat="1" ht="15.75" x14ac:dyDescent="0.25">
      <c r="A193" s="26" t="s">
        <v>470</v>
      </c>
      <c r="B193" s="136">
        <f t="shared" si="663"/>
        <v>6936</v>
      </c>
      <c r="C193" s="136">
        <f t="shared" si="664"/>
        <v>0</v>
      </c>
      <c r="D193" s="48">
        <f t="shared" si="837"/>
        <v>0</v>
      </c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>
        <v>1200</v>
      </c>
      <c r="AY193" s="48"/>
      <c r="AZ193" s="48"/>
      <c r="BA193" s="48"/>
      <c r="BB193" s="48"/>
      <c r="BC193" s="48"/>
      <c r="BD193" s="116"/>
      <c r="BE193" s="116"/>
      <c r="BF193" s="116"/>
      <c r="BG193" s="48"/>
      <c r="BH193" s="48"/>
      <c r="BI193" s="75"/>
      <c r="BJ193" s="48"/>
      <c r="BK193" s="48"/>
      <c r="BL193" s="75"/>
      <c r="BM193" s="48"/>
      <c r="BN193" s="48"/>
      <c r="BO193" s="75"/>
      <c r="BP193" s="48"/>
      <c r="BQ193" s="48"/>
      <c r="BR193" s="75"/>
      <c r="BS193" s="48"/>
      <c r="BT193" s="48"/>
      <c r="BU193" s="75"/>
      <c r="BV193" s="48"/>
      <c r="BW193" s="48"/>
      <c r="BX193" s="75"/>
      <c r="BY193" s="48"/>
      <c r="BZ193" s="48"/>
      <c r="CA193" s="75"/>
      <c r="CB193" s="48"/>
      <c r="CC193" s="48"/>
      <c r="CD193" s="75"/>
      <c r="CE193" s="48"/>
      <c r="CF193" s="48"/>
      <c r="CG193" s="75"/>
      <c r="CH193" s="48"/>
      <c r="CI193" s="48"/>
      <c r="CJ193" s="75"/>
      <c r="CK193" s="48"/>
      <c r="CL193" s="48"/>
      <c r="CM193" s="75"/>
      <c r="CN193" s="48"/>
      <c r="CO193" s="48"/>
      <c r="CP193" s="120"/>
      <c r="CQ193" s="52"/>
      <c r="CR193" s="48"/>
      <c r="CS193" s="75"/>
      <c r="CT193" s="52"/>
      <c r="CU193" s="48"/>
      <c r="CV193" s="75"/>
      <c r="CW193" s="52"/>
      <c r="CX193" s="48"/>
      <c r="CY193" s="75"/>
      <c r="CZ193" s="52">
        <v>5736</v>
      </c>
      <c r="DA193" s="48"/>
      <c r="DB193" s="48">
        <f t="shared" si="748"/>
        <v>0</v>
      </c>
      <c r="DC193" s="52"/>
      <c r="DD193" s="48"/>
      <c r="DE193" s="75"/>
      <c r="DF193" s="52"/>
      <c r="DG193" s="48"/>
      <c r="DH193" s="75"/>
      <c r="DI193" s="48"/>
      <c r="DJ193" s="48"/>
      <c r="DK193" s="75"/>
      <c r="DL193" s="48"/>
      <c r="DM193" s="48"/>
      <c r="DN193" s="75"/>
      <c r="DO193" s="52"/>
      <c r="DP193" s="48"/>
      <c r="DQ193" s="75"/>
      <c r="DR193" s="52"/>
      <c r="DS193" s="48"/>
      <c r="DT193" s="75"/>
      <c r="DU193" s="52"/>
      <c r="DV193" s="48"/>
      <c r="DW193" s="75"/>
      <c r="DX193" s="52"/>
      <c r="DY193" s="48"/>
      <c r="DZ193" s="75"/>
      <c r="EA193" s="48"/>
      <c r="EB193" s="48"/>
      <c r="EC193" s="75"/>
      <c r="ED193" s="48"/>
      <c r="EE193" s="48"/>
      <c r="EF193" s="52"/>
      <c r="EG193" s="48"/>
      <c r="EH193" s="48"/>
      <c r="EI193" s="75"/>
      <c r="EJ193" s="48"/>
      <c r="EK193" s="48"/>
      <c r="EL193" s="75"/>
      <c r="EM193" s="48"/>
      <c r="EN193" s="48"/>
      <c r="EO193" s="75"/>
      <c r="EP193" s="48"/>
      <c r="EQ193" s="48"/>
      <c r="ER193" s="75"/>
      <c r="ES193" s="48"/>
      <c r="ET193" s="48"/>
      <c r="EU193" s="75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52"/>
      <c r="GS193" s="48"/>
      <c r="GT193" s="75"/>
    </row>
    <row r="194" spans="1:202" s="18" customFormat="1" ht="15.75" x14ac:dyDescent="0.25">
      <c r="A194" s="26" t="s">
        <v>320</v>
      </c>
      <c r="B194" s="136">
        <f t="shared" si="663"/>
        <v>6081.92</v>
      </c>
      <c r="C194" s="136">
        <f t="shared" si="664"/>
        <v>5742</v>
      </c>
      <c r="D194" s="48">
        <f t="shared" si="837"/>
        <v>94.410975481426917</v>
      </c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>
        <v>339.92</v>
      </c>
      <c r="AY194" s="48"/>
      <c r="AZ194" s="48"/>
      <c r="BA194" s="48"/>
      <c r="BB194" s="48"/>
      <c r="BC194" s="48"/>
      <c r="BD194" s="116"/>
      <c r="BE194" s="116"/>
      <c r="BF194" s="116"/>
      <c r="BG194" s="48"/>
      <c r="BH194" s="48"/>
      <c r="BI194" s="75"/>
      <c r="BJ194" s="48"/>
      <c r="BK194" s="48"/>
      <c r="BL194" s="75"/>
      <c r="BM194" s="48"/>
      <c r="BN194" s="48"/>
      <c r="BO194" s="75"/>
      <c r="BP194" s="48"/>
      <c r="BQ194" s="48"/>
      <c r="BR194" s="75"/>
      <c r="BS194" s="48"/>
      <c r="BT194" s="48"/>
      <c r="BU194" s="75"/>
      <c r="BV194" s="48"/>
      <c r="BW194" s="48"/>
      <c r="BX194" s="75"/>
      <c r="BY194" s="48"/>
      <c r="BZ194" s="48"/>
      <c r="CA194" s="75"/>
      <c r="CB194" s="48"/>
      <c r="CC194" s="48"/>
      <c r="CD194" s="75"/>
      <c r="CE194" s="48"/>
      <c r="CF194" s="48"/>
      <c r="CG194" s="75"/>
      <c r="CH194" s="48"/>
      <c r="CI194" s="48"/>
      <c r="CJ194" s="75"/>
      <c r="CK194" s="48"/>
      <c r="CL194" s="48"/>
      <c r="CM194" s="75"/>
      <c r="CN194" s="48"/>
      <c r="CO194" s="48"/>
      <c r="CP194" s="120"/>
      <c r="CQ194" s="52"/>
      <c r="CR194" s="48"/>
      <c r="CS194" s="75"/>
      <c r="CT194" s="52"/>
      <c r="CU194" s="48"/>
      <c r="CV194" s="75"/>
      <c r="CW194" s="52"/>
      <c r="CX194" s="48"/>
      <c r="CY194" s="75"/>
      <c r="CZ194" s="52">
        <v>5742</v>
      </c>
      <c r="DA194" s="48">
        <v>5742</v>
      </c>
      <c r="DB194" s="48">
        <f t="shared" si="748"/>
        <v>100</v>
      </c>
      <c r="DC194" s="52"/>
      <c r="DD194" s="48"/>
      <c r="DE194" s="75"/>
      <c r="DF194" s="52"/>
      <c r="DG194" s="48"/>
      <c r="DH194" s="75"/>
      <c r="DI194" s="48"/>
      <c r="DJ194" s="48"/>
      <c r="DK194" s="75"/>
      <c r="DL194" s="48"/>
      <c r="DM194" s="48"/>
      <c r="DN194" s="75"/>
      <c r="DO194" s="52"/>
      <c r="DP194" s="48"/>
      <c r="DQ194" s="75"/>
      <c r="DR194" s="52"/>
      <c r="DS194" s="48"/>
      <c r="DT194" s="75"/>
      <c r="DU194" s="52"/>
      <c r="DV194" s="48"/>
      <c r="DW194" s="75"/>
      <c r="DX194" s="52"/>
      <c r="DY194" s="48"/>
      <c r="DZ194" s="75"/>
      <c r="EA194" s="48"/>
      <c r="EB194" s="48"/>
      <c r="EC194" s="75"/>
      <c r="ED194" s="48"/>
      <c r="EE194" s="48"/>
      <c r="EF194" s="52"/>
      <c r="EG194" s="48"/>
      <c r="EH194" s="48"/>
      <c r="EI194" s="75"/>
      <c r="EJ194" s="48"/>
      <c r="EK194" s="48"/>
      <c r="EL194" s="75"/>
      <c r="EM194" s="48"/>
      <c r="EN194" s="48"/>
      <c r="EO194" s="75"/>
      <c r="EP194" s="48"/>
      <c r="EQ194" s="48"/>
      <c r="ER194" s="75"/>
      <c r="ES194" s="48"/>
      <c r="ET194" s="48"/>
      <c r="EU194" s="75"/>
      <c r="EV194" s="48"/>
      <c r="EW194" s="48"/>
      <c r="EX194" s="48"/>
      <c r="EY194" s="48"/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8"/>
      <c r="FL194" s="48"/>
      <c r="FM194" s="48"/>
      <c r="FN194" s="48"/>
      <c r="FO194" s="48"/>
      <c r="FP194" s="48"/>
      <c r="FQ194" s="48"/>
      <c r="FR194" s="48"/>
      <c r="FS194" s="48"/>
      <c r="FT194" s="48"/>
      <c r="FU194" s="48"/>
      <c r="FV194" s="48"/>
      <c r="FW194" s="48"/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8"/>
      <c r="GI194" s="48"/>
      <c r="GJ194" s="48"/>
      <c r="GK194" s="48"/>
      <c r="GL194" s="48"/>
      <c r="GM194" s="48"/>
      <c r="GN194" s="48"/>
      <c r="GO194" s="48"/>
      <c r="GP194" s="48"/>
      <c r="GQ194" s="48"/>
      <c r="GR194" s="52"/>
      <c r="GS194" s="48"/>
      <c r="GT194" s="75"/>
    </row>
    <row r="195" spans="1:202" s="18" customFormat="1" ht="15.75" x14ac:dyDescent="0.25">
      <c r="A195" s="26" t="s">
        <v>471</v>
      </c>
      <c r="B195" s="136">
        <f t="shared" si="663"/>
        <v>4419</v>
      </c>
      <c r="C195" s="136">
        <f t="shared" si="664"/>
        <v>0</v>
      </c>
      <c r="D195" s="48">
        <f t="shared" si="837"/>
        <v>0</v>
      </c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116"/>
      <c r="BE195" s="116"/>
      <c r="BF195" s="116"/>
      <c r="BG195" s="48"/>
      <c r="BH195" s="48"/>
      <c r="BI195" s="75"/>
      <c r="BJ195" s="48"/>
      <c r="BK195" s="48"/>
      <c r="BL195" s="75"/>
      <c r="BM195" s="48"/>
      <c r="BN195" s="48"/>
      <c r="BO195" s="75"/>
      <c r="BP195" s="48"/>
      <c r="BQ195" s="48"/>
      <c r="BR195" s="75"/>
      <c r="BS195" s="48"/>
      <c r="BT195" s="48"/>
      <c r="BU195" s="75"/>
      <c r="BV195" s="48"/>
      <c r="BW195" s="48"/>
      <c r="BX195" s="75"/>
      <c r="BY195" s="48"/>
      <c r="BZ195" s="48"/>
      <c r="CA195" s="75"/>
      <c r="CB195" s="48"/>
      <c r="CC195" s="48"/>
      <c r="CD195" s="75"/>
      <c r="CE195" s="48"/>
      <c r="CF195" s="48"/>
      <c r="CG195" s="75"/>
      <c r="CH195" s="48"/>
      <c r="CI195" s="48"/>
      <c r="CJ195" s="75"/>
      <c r="CK195" s="48"/>
      <c r="CL195" s="48"/>
      <c r="CM195" s="75"/>
      <c r="CN195" s="48"/>
      <c r="CO195" s="48"/>
      <c r="CP195" s="120"/>
      <c r="CQ195" s="52"/>
      <c r="CR195" s="48"/>
      <c r="CS195" s="75"/>
      <c r="CT195" s="52"/>
      <c r="CU195" s="48"/>
      <c r="CV195" s="75"/>
      <c r="CW195" s="52"/>
      <c r="CX195" s="48"/>
      <c r="CY195" s="75"/>
      <c r="CZ195" s="52">
        <v>4419</v>
      </c>
      <c r="DA195" s="48"/>
      <c r="DB195" s="48">
        <f t="shared" si="748"/>
        <v>0</v>
      </c>
      <c r="DC195" s="52"/>
      <c r="DD195" s="48"/>
      <c r="DE195" s="75"/>
      <c r="DF195" s="52"/>
      <c r="DG195" s="48"/>
      <c r="DH195" s="75"/>
      <c r="DI195" s="48"/>
      <c r="DJ195" s="48"/>
      <c r="DK195" s="75"/>
      <c r="DL195" s="48"/>
      <c r="DM195" s="48"/>
      <c r="DN195" s="75"/>
      <c r="DO195" s="52"/>
      <c r="DP195" s="48"/>
      <c r="DQ195" s="75"/>
      <c r="DR195" s="52"/>
      <c r="DS195" s="48"/>
      <c r="DT195" s="75"/>
      <c r="DU195" s="52"/>
      <c r="DV195" s="48"/>
      <c r="DW195" s="75"/>
      <c r="DX195" s="52"/>
      <c r="DY195" s="48"/>
      <c r="DZ195" s="75"/>
      <c r="EA195" s="48"/>
      <c r="EB195" s="48"/>
      <c r="EC195" s="75"/>
      <c r="ED195" s="48"/>
      <c r="EE195" s="48"/>
      <c r="EF195" s="75"/>
      <c r="EG195" s="48"/>
      <c r="EH195" s="48"/>
      <c r="EI195" s="75"/>
      <c r="EJ195" s="48"/>
      <c r="EK195" s="48"/>
      <c r="EL195" s="75"/>
      <c r="EM195" s="48"/>
      <c r="EN195" s="48"/>
      <c r="EO195" s="75"/>
      <c r="EP195" s="48"/>
      <c r="EQ195" s="48"/>
      <c r="ER195" s="75"/>
      <c r="ES195" s="48"/>
      <c r="ET195" s="48"/>
      <c r="EU195" s="75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52"/>
      <c r="GS195" s="48"/>
      <c r="GT195" s="75"/>
    </row>
    <row r="196" spans="1:202" s="18" customFormat="1" ht="15.75" x14ac:dyDescent="0.25">
      <c r="A196" s="26" t="s">
        <v>472</v>
      </c>
      <c r="B196" s="136">
        <f t="shared" si="663"/>
        <v>4113</v>
      </c>
      <c r="C196" s="136">
        <f t="shared" si="664"/>
        <v>0</v>
      </c>
      <c r="D196" s="48">
        <f t="shared" si="837"/>
        <v>0</v>
      </c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116"/>
      <c r="BE196" s="116"/>
      <c r="BF196" s="116"/>
      <c r="BG196" s="48"/>
      <c r="BH196" s="48"/>
      <c r="BI196" s="75"/>
      <c r="BJ196" s="48"/>
      <c r="BK196" s="48"/>
      <c r="BL196" s="75"/>
      <c r="BM196" s="48"/>
      <c r="BN196" s="48"/>
      <c r="BO196" s="75"/>
      <c r="BP196" s="48"/>
      <c r="BQ196" s="48"/>
      <c r="BR196" s="75"/>
      <c r="BS196" s="48"/>
      <c r="BT196" s="48"/>
      <c r="BU196" s="75"/>
      <c r="BV196" s="48"/>
      <c r="BW196" s="48"/>
      <c r="BX196" s="75"/>
      <c r="BY196" s="48"/>
      <c r="BZ196" s="48"/>
      <c r="CA196" s="75"/>
      <c r="CB196" s="48"/>
      <c r="CC196" s="48"/>
      <c r="CD196" s="75"/>
      <c r="CE196" s="48"/>
      <c r="CF196" s="48"/>
      <c r="CG196" s="75"/>
      <c r="CH196" s="48"/>
      <c r="CI196" s="48"/>
      <c r="CJ196" s="75"/>
      <c r="CK196" s="48"/>
      <c r="CL196" s="48"/>
      <c r="CM196" s="75"/>
      <c r="CN196" s="48"/>
      <c r="CO196" s="48"/>
      <c r="CP196" s="120"/>
      <c r="CQ196" s="52"/>
      <c r="CR196" s="48"/>
      <c r="CS196" s="75"/>
      <c r="CT196" s="52"/>
      <c r="CU196" s="48"/>
      <c r="CV196" s="75"/>
      <c r="CW196" s="52"/>
      <c r="CX196" s="48"/>
      <c r="CY196" s="75"/>
      <c r="CZ196" s="52">
        <v>4113</v>
      </c>
      <c r="DA196" s="48"/>
      <c r="DB196" s="48">
        <f t="shared" si="748"/>
        <v>0</v>
      </c>
      <c r="DC196" s="52"/>
      <c r="DD196" s="48"/>
      <c r="DE196" s="75"/>
      <c r="DF196" s="52"/>
      <c r="DG196" s="48"/>
      <c r="DH196" s="75"/>
      <c r="DI196" s="48"/>
      <c r="DJ196" s="48"/>
      <c r="DK196" s="75"/>
      <c r="DL196" s="48"/>
      <c r="DM196" s="48"/>
      <c r="DN196" s="75"/>
      <c r="DO196" s="52"/>
      <c r="DP196" s="48"/>
      <c r="DQ196" s="75"/>
      <c r="DR196" s="52"/>
      <c r="DS196" s="48"/>
      <c r="DT196" s="75"/>
      <c r="DU196" s="52"/>
      <c r="DV196" s="48"/>
      <c r="DW196" s="75"/>
      <c r="DX196" s="52"/>
      <c r="DY196" s="48"/>
      <c r="DZ196" s="75"/>
      <c r="EA196" s="48"/>
      <c r="EB196" s="48"/>
      <c r="EC196" s="75"/>
      <c r="ED196" s="48"/>
      <c r="EE196" s="48"/>
      <c r="EF196" s="75"/>
      <c r="EG196" s="48"/>
      <c r="EH196" s="48"/>
      <c r="EI196" s="75"/>
      <c r="EJ196" s="48"/>
      <c r="EK196" s="48"/>
      <c r="EL196" s="75"/>
      <c r="EM196" s="48"/>
      <c r="EN196" s="48"/>
      <c r="EO196" s="52"/>
      <c r="EP196" s="48"/>
      <c r="EQ196" s="48"/>
      <c r="ER196" s="75"/>
      <c r="ES196" s="48"/>
      <c r="ET196" s="48"/>
      <c r="EU196" s="75"/>
      <c r="EV196" s="48"/>
      <c r="EW196" s="48"/>
      <c r="EX196" s="48"/>
      <c r="EY196" s="48"/>
      <c r="EZ196" s="48"/>
      <c r="FA196" s="48"/>
      <c r="FB196" s="48"/>
      <c r="FC196" s="48"/>
      <c r="FD196" s="48"/>
      <c r="FE196" s="48"/>
      <c r="FF196" s="48"/>
      <c r="FG196" s="48"/>
      <c r="FH196" s="48"/>
      <c r="FI196" s="48"/>
      <c r="FJ196" s="48"/>
      <c r="FK196" s="48"/>
      <c r="FL196" s="48"/>
      <c r="FM196" s="48"/>
      <c r="FN196" s="48"/>
      <c r="FO196" s="48"/>
      <c r="FP196" s="48"/>
      <c r="FQ196" s="48"/>
      <c r="FR196" s="48"/>
      <c r="FS196" s="48"/>
      <c r="FT196" s="48"/>
      <c r="FU196" s="48"/>
      <c r="FV196" s="48"/>
      <c r="FW196" s="48"/>
      <c r="FX196" s="48"/>
      <c r="FY196" s="48"/>
      <c r="FZ196" s="48"/>
      <c r="GA196" s="48"/>
      <c r="GB196" s="48"/>
      <c r="GC196" s="48"/>
      <c r="GD196" s="48"/>
      <c r="GE196" s="48"/>
      <c r="GF196" s="48"/>
      <c r="GG196" s="48"/>
      <c r="GH196" s="48"/>
      <c r="GI196" s="48"/>
      <c r="GJ196" s="48"/>
      <c r="GK196" s="48"/>
      <c r="GL196" s="48"/>
      <c r="GM196" s="48"/>
      <c r="GN196" s="48"/>
      <c r="GO196" s="48"/>
      <c r="GP196" s="48"/>
      <c r="GQ196" s="48"/>
      <c r="GR196" s="52"/>
      <c r="GS196" s="48"/>
      <c r="GT196" s="75"/>
    </row>
    <row r="197" spans="1:202" s="19" customFormat="1" ht="31.5" x14ac:dyDescent="0.25">
      <c r="A197" s="25" t="s">
        <v>296</v>
      </c>
      <c r="B197" s="135">
        <f t="shared" si="663"/>
        <v>110586.60144</v>
      </c>
      <c r="C197" s="135">
        <f t="shared" si="664"/>
        <v>22632.716570000001</v>
      </c>
      <c r="D197" s="54">
        <f t="shared" ref="D197" si="838">C197/B197*100</f>
        <v>20.466056715089156</v>
      </c>
      <c r="E197" s="55">
        <f t="shared" ref="E197:BF197" si="839">E198+E199+E200</f>
        <v>0</v>
      </c>
      <c r="F197" s="55">
        <f t="shared" si="839"/>
        <v>0</v>
      </c>
      <c r="G197" s="55">
        <f t="shared" si="839"/>
        <v>0</v>
      </c>
      <c r="H197" s="55">
        <f t="shared" si="839"/>
        <v>0</v>
      </c>
      <c r="I197" s="55">
        <f t="shared" si="839"/>
        <v>0</v>
      </c>
      <c r="J197" s="55">
        <f t="shared" si="839"/>
        <v>0</v>
      </c>
      <c r="K197" s="55">
        <f t="shared" ref="K197:M197" si="840">K198+K199+K200</f>
        <v>0</v>
      </c>
      <c r="L197" s="55">
        <f t="shared" si="840"/>
        <v>0</v>
      </c>
      <c r="M197" s="55">
        <f t="shared" si="840"/>
        <v>0</v>
      </c>
      <c r="N197" s="55">
        <f t="shared" ref="N197:P197" si="841">N198+N199+N200</f>
        <v>0</v>
      </c>
      <c r="O197" s="55">
        <f t="shared" si="841"/>
        <v>0</v>
      </c>
      <c r="P197" s="55">
        <f t="shared" si="841"/>
        <v>0</v>
      </c>
      <c r="Q197" s="55">
        <f t="shared" ref="Q197:S197" si="842">Q198+Q199+Q200</f>
        <v>0</v>
      </c>
      <c r="R197" s="55">
        <f t="shared" si="842"/>
        <v>0</v>
      </c>
      <c r="S197" s="55">
        <f t="shared" si="842"/>
        <v>0</v>
      </c>
      <c r="T197" s="55">
        <f t="shared" ref="T197:V197" si="843">T198+T199+T200</f>
        <v>0</v>
      </c>
      <c r="U197" s="55">
        <f t="shared" si="843"/>
        <v>0</v>
      </c>
      <c r="V197" s="55">
        <f t="shared" si="843"/>
        <v>0</v>
      </c>
      <c r="W197" s="55">
        <f t="shared" si="839"/>
        <v>0</v>
      </c>
      <c r="X197" s="55">
        <f t="shared" si="839"/>
        <v>0</v>
      </c>
      <c r="Y197" s="54"/>
      <c r="Z197" s="55">
        <f t="shared" si="839"/>
        <v>0</v>
      </c>
      <c r="AA197" s="55">
        <f t="shared" si="839"/>
        <v>0</v>
      </c>
      <c r="AB197" s="55">
        <f t="shared" si="839"/>
        <v>0</v>
      </c>
      <c r="AC197" s="55">
        <f t="shared" si="839"/>
        <v>0</v>
      </c>
      <c r="AD197" s="55">
        <f t="shared" si="839"/>
        <v>0</v>
      </c>
      <c r="AE197" s="55">
        <f t="shared" si="839"/>
        <v>0</v>
      </c>
      <c r="AF197" s="55"/>
      <c r="AG197" s="55"/>
      <c r="AH197" s="55"/>
      <c r="AI197" s="55"/>
      <c r="AJ197" s="55"/>
      <c r="AK197" s="54"/>
      <c r="AL197" s="55">
        <f t="shared" si="839"/>
        <v>51.020410000000005</v>
      </c>
      <c r="AM197" s="55">
        <f t="shared" si="839"/>
        <v>51.020410000000005</v>
      </c>
      <c r="AN197" s="54">
        <f>AM197/AL197*100</f>
        <v>100</v>
      </c>
      <c r="AO197" s="55">
        <f t="shared" ref="AO197:AP197" si="844">AO198+AO199+AO200</f>
        <v>49.87097</v>
      </c>
      <c r="AP197" s="55">
        <f t="shared" si="844"/>
        <v>49.87097</v>
      </c>
      <c r="AQ197" s="54">
        <f>AP197/AO197*100</f>
        <v>100</v>
      </c>
      <c r="AR197" s="55"/>
      <c r="AS197" s="55"/>
      <c r="AT197" s="54"/>
      <c r="AU197" s="55">
        <f t="shared" si="839"/>
        <v>0</v>
      </c>
      <c r="AV197" s="55">
        <f t="shared" si="839"/>
        <v>0</v>
      </c>
      <c r="AW197" s="55">
        <f t="shared" si="839"/>
        <v>0</v>
      </c>
      <c r="AX197" s="55">
        <f t="shared" si="839"/>
        <v>5128.5701600000002</v>
      </c>
      <c r="AY197" s="55">
        <f t="shared" si="839"/>
        <v>0</v>
      </c>
      <c r="AZ197" s="54"/>
      <c r="BA197" s="55">
        <f t="shared" si="839"/>
        <v>10000</v>
      </c>
      <c r="BB197" s="55">
        <f t="shared" si="839"/>
        <v>306.92334999999997</v>
      </c>
      <c r="BC197" s="54">
        <f t="shared" ref="BC197" si="845">BB197/BA197*100</f>
        <v>3.0692334999999997</v>
      </c>
      <c r="BD197" s="55">
        <f t="shared" si="839"/>
        <v>21904.400000000001</v>
      </c>
      <c r="BE197" s="55">
        <f t="shared" si="839"/>
        <v>6961.0379999999996</v>
      </c>
      <c r="BF197" s="55">
        <f t="shared" si="839"/>
        <v>31.779176786399077</v>
      </c>
      <c r="BG197" s="55">
        <f t="shared" ref="BG197:CO197" si="846">BG198+BG199+BG200</f>
        <v>0</v>
      </c>
      <c r="BH197" s="55">
        <f t="shared" si="846"/>
        <v>0</v>
      </c>
      <c r="BI197" s="55">
        <f t="shared" si="846"/>
        <v>0</v>
      </c>
      <c r="BJ197" s="55">
        <f t="shared" ref="BJ197:BL197" si="847">BJ198+BJ199+BJ200</f>
        <v>0</v>
      </c>
      <c r="BK197" s="55">
        <f t="shared" si="847"/>
        <v>0</v>
      </c>
      <c r="BL197" s="55">
        <f t="shared" si="847"/>
        <v>0</v>
      </c>
      <c r="BM197" s="55">
        <f t="shared" si="846"/>
        <v>3367.8</v>
      </c>
      <c r="BN197" s="55">
        <f t="shared" si="846"/>
        <v>2004.2437199999999</v>
      </c>
      <c r="BO197" s="55">
        <f t="shared" si="846"/>
        <v>59.511957954747906</v>
      </c>
      <c r="BP197" s="55">
        <f t="shared" ref="BP197:BQ197" si="848">BP198+BP199+BP200</f>
        <v>560</v>
      </c>
      <c r="BQ197" s="55">
        <f t="shared" si="848"/>
        <v>0</v>
      </c>
      <c r="BR197" s="55">
        <f t="shared" ref="BR197:BR198" si="849">BQ197/BP197*100</f>
        <v>0</v>
      </c>
      <c r="BS197" s="55">
        <f t="shared" si="846"/>
        <v>43858.839899999999</v>
      </c>
      <c r="BT197" s="55">
        <f t="shared" si="846"/>
        <v>296.91962000000001</v>
      </c>
      <c r="BU197" s="127">
        <f t="shared" ref="BU197" si="850">BT197/BS197*100</f>
        <v>0.67698922424074426</v>
      </c>
      <c r="BV197" s="55">
        <f t="shared" si="846"/>
        <v>0</v>
      </c>
      <c r="BW197" s="55">
        <f t="shared" si="846"/>
        <v>0</v>
      </c>
      <c r="BX197" s="55">
        <f t="shared" si="846"/>
        <v>0</v>
      </c>
      <c r="BY197" s="55">
        <f t="shared" si="846"/>
        <v>0</v>
      </c>
      <c r="BZ197" s="55">
        <f t="shared" si="846"/>
        <v>0</v>
      </c>
      <c r="CA197" s="55">
        <f t="shared" si="846"/>
        <v>0</v>
      </c>
      <c r="CB197" s="55">
        <f t="shared" ref="CB197:CD197" si="851">CB198+CB199+CB200</f>
        <v>0</v>
      </c>
      <c r="CC197" s="55">
        <f t="shared" si="851"/>
        <v>0</v>
      </c>
      <c r="CD197" s="55">
        <f t="shared" si="851"/>
        <v>0</v>
      </c>
      <c r="CE197" s="55">
        <f t="shared" si="846"/>
        <v>0</v>
      </c>
      <c r="CF197" s="55">
        <f t="shared" si="846"/>
        <v>0</v>
      </c>
      <c r="CG197" s="55">
        <f t="shared" si="846"/>
        <v>0</v>
      </c>
      <c r="CH197" s="55">
        <f t="shared" si="846"/>
        <v>0</v>
      </c>
      <c r="CI197" s="55">
        <f t="shared" si="846"/>
        <v>0</v>
      </c>
      <c r="CJ197" s="55">
        <f t="shared" si="846"/>
        <v>0</v>
      </c>
      <c r="CK197" s="55">
        <f t="shared" si="846"/>
        <v>1000</v>
      </c>
      <c r="CL197" s="55">
        <f t="shared" si="846"/>
        <v>0</v>
      </c>
      <c r="CM197" s="55">
        <f t="shared" si="846"/>
        <v>0</v>
      </c>
      <c r="CN197" s="55">
        <f t="shared" si="846"/>
        <v>185.3</v>
      </c>
      <c r="CO197" s="55">
        <f t="shared" si="846"/>
        <v>0</v>
      </c>
      <c r="CP197" s="119">
        <f t="shared" si="763"/>
        <v>0</v>
      </c>
      <c r="CQ197" s="55">
        <f t="shared" ref="CQ197:DA197" si="852">CQ198+CQ199+CQ200</f>
        <v>0</v>
      </c>
      <c r="CR197" s="55">
        <f t="shared" si="852"/>
        <v>0</v>
      </c>
      <c r="CS197" s="55">
        <f t="shared" si="852"/>
        <v>0</v>
      </c>
      <c r="CT197" s="55">
        <f t="shared" ref="CT197:CV197" si="853">CT198+CT199+CT200</f>
        <v>0</v>
      </c>
      <c r="CU197" s="55">
        <f t="shared" si="853"/>
        <v>0</v>
      </c>
      <c r="CV197" s="55">
        <f t="shared" si="853"/>
        <v>0</v>
      </c>
      <c r="CW197" s="55">
        <f t="shared" si="852"/>
        <v>3562.7</v>
      </c>
      <c r="CX197" s="55">
        <f t="shared" si="852"/>
        <v>1781.35</v>
      </c>
      <c r="CY197" s="55">
        <f t="shared" si="147"/>
        <v>50</v>
      </c>
      <c r="CZ197" s="55">
        <f t="shared" si="852"/>
        <v>7545</v>
      </c>
      <c r="DA197" s="55">
        <f t="shared" si="852"/>
        <v>6670</v>
      </c>
      <c r="DB197" s="54">
        <f t="shared" si="748"/>
        <v>88.402915838303514</v>
      </c>
      <c r="DC197" s="55">
        <f t="shared" ref="DC197:DE197" si="854">DC198+DC199+DC200</f>
        <v>586.5</v>
      </c>
      <c r="DD197" s="55">
        <f t="shared" si="854"/>
        <v>0</v>
      </c>
      <c r="DE197" s="55">
        <f t="shared" si="854"/>
        <v>0</v>
      </c>
      <c r="DF197" s="55">
        <f t="shared" ref="DF197:DH197" si="855">DF198+DF199+DF200</f>
        <v>160</v>
      </c>
      <c r="DG197" s="55">
        <f t="shared" si="855"/>
        <v>0</v>
      </c>
      <c r="DH197" s="55">
        <f t="shared" si="855"/>
        <v>0</v>
      </c>
      <c r="DI197" s="55">
        <f t="shared" ref="DI197:DN197" si="856">DI198+DI199+DI200</f>
        <v>2000</v>
      </c>
      <c r="DJ197" s="55">
        <f t="shared" si="856"/>
        <v>2000</v>
      </c>
      <c r="DK197" s="55">
        <f t="shared" si="856"/>
        <v>100</v>
      </c>
      <c r="DL197" s="55">
        <f t="shared" si="856"/>
        <v>2000</v>
      </c>
      <c r="DM197" s="55">
        <f t="shared" si="856"/>
        <v>103.17082000000001</v>
      </c>
      <c r="DN197" s="55">
        <f t="shared" si="856"/>
        <v>5.1585410000000005</v>
      </c>
      <c r="DO197" s="55">
        <f t="shared" ref="DO197:DQ197" si="857">DO198+DO199+DO200</f>
        <v>0</v>
      </c>
      <c r="DP197" s="55">
        <f t="shared" si="857"/>
        <v>0</v>
      </c>
      <c r="DQ197" s="55">
        <f t="shared" si="857"/>
        <v>0</v>
      </c>
      <c r="DR197" s="55">
        <f t="shared" ref="DR197:DT197" si="858">DR198+DR199+DR200</f>
        <v>0</v>
      </c>
      <c r="DS197" s="55">
        <f t="shared" si="858"/>
        <v>0</v>
      </c>
      <c r="DT197" s="55">
        <f t="shared" si="858"/>
        <v>0</v>
      </c>
      <c r="DU197" s="55">
        <f t="shared" ref="DU197:DW197" si="859">DU198+DU199+DU200</f>
        <v>0</v>
      </c>
      <c r="DV197" s="55">
        <f t="shared" si="859"/>
        <v>0</v>
      </c>
      <c r="DW197" s="55">
        <f t="shared" si="859"/>
        <v>0</v>
      </c>
      <c r="DX197" s="55">
        <f t="shared" ref="DX197:EB197" si="860">DX198+DX199+DX200</f>
        <v>0</v>
      </c>
      <c r="DY197" s="55">
        <f t="shared" si="860"/>
        <v>0</v>
      </c>
      <c r="DZ197" s="55">
        <f t="shared" si="860"/>
        <v>0</v>
      </c>
      <c r="EA197" s="55">
        <f t="shared" si="860"/>
        <v>0</v>
      </c>
      <c r="EB197" s="55">
        <f t="shared" si="860"/>
        <v>0</v>
      </c>
      <c r="EC197" s="55"/>
      <c r="ED197" s="55">
        <f t="shared" ref="ED197:EE197" si="861">ED198+ED199+ED200</f>
        <v>0</v>
      </c>
      <c r="EE197" s="55">
        <f t="shared" si="861"/>
        <v>0</v>
      </c>
      <c r="EF197" s="55"/>
      <c r="EG197" s="55">
        <f t="shared" ref="EG197:EK197" si="862">EG198+EG199+EG200</f>
        <v>0</v>
      </c>
      <c r="EH197" s="55">
        <f t="shared" si="862"/>
        <v>0</v>
      </c>
      <c r="EI197" s="55">
        <f t="shared" si="862"/>
        <v>0</v>
      </c>
      <c r="EJ197" s="55">
        <f t="shared" si="862"/>
        <v>0</v>
      </c>
      <c r="EK197" s="55">
        <f t="shared" si="862"/>
        <v>0</v>
      </c>
      <c r="EL197" s="55"/>
      <c r="EM197" s="55">
        <f t="shared" ref="EM197:EN197" si="863">EM198+EM199+EM200</f>
        <v>0</v>
      </c>
      <c r="EN197" s="55">
        <f t="shared" si="863"/>
        <v>0</v>
      </c>
      <c r="EO197" s="55"/>
      <c r="EP197" s="55">
        <f t="shared" ref="EP197:ER197" si="864">EP198+EP199+EP200</f>
        <v>0</v>
      </c>
      <c r="EQ197" s="55">
        <f t="shared" si="864"/>
        <v>0</v>
      </c>
      <c r="ER197" s="55">
        <f t="shared" si="864"/>
        <v>0</v>
      </c>
      <c r="ES197" s="55">
        <f t="shared" ref="ES197:EU197" si="865">ES198+ES199+ES200</f>
        <v>0</v>
      </c>
      <c r="ET197" s="55">
        <f t="shared" si="865"/>
        <v>0</v>
      </c>
      <c r="EU197" s="55">
        <f t="shared" si="865"/>
        <v>0</v>
      </c>
      <c r="EV197" s="55">
        <f t="shared" ref="EV197:EX197" si="866">EV198+EV199+EV200</f>
        <v>0</v>
      </c>
      <c r="EW197" s="55">
        <f t="shared" si="866"/>
        <v>0</v>
      </c>
      <c r="EX197" s="55">
        <f t="shared" si="866"/>
        <v>0</v>
      </c>
      <c r="EY197" s="55"/>
      <c r="EZ197" s="55"/>
      <c r="FA197" s="54"/>
      <c r="FB197" s="55">
        <f t="shared" ref="FB197:FC197" si="867">FB198+FB199+FB200</f>
        <v>0</v>
      </c>
      <c r="FC197" s="55">
        <f t="shared" si="867"/>
        <v>0</v>
      </c>
      <c r="FD197" s="54"/>
      <c r="FE197" s="55">
        <f t="shared" ref="FE197:FF197" si="868">FE198+FE199+FE200</f>
        <v>0</v>
      </c>
      <c r="FF197" s="55">
        <f t="shared" si="868"/>
        <v>0</v>
      </c>
      <c r="FG197" s="54"/>
      <c r="FH197" s="55">
        <f t="shared" ref="FH197:FI197" si="869">FH198+FH199+FH200</f>
        <v>3000</v>
      </c>
      <c r="FI197" s="55">
        <f t="shared" si="869"/>
        <v>1414.4824099999998</v>
      </c>
      <c r="FJ197" s="54">
        <f t="shared" ref="FJ197" si="870">FI197/FH197*100</f>
        <v>47.149413666666661</v>
      </c>
      <c r="FK197" s="55">
        <f t="shared" ref="FK197:FL197" si="871">FK198+FK199+FK200</f>
        <v>1633.1</v>
      </c>
      <c r="FL197" s="55">
        <f t="shared" si="871"/>
        <v>19.125</v>
      </c>
      <c r="FM197" s="54">
        <f t="shared" ref="FM197" si="872">FL197/FK197*100</f>
        <v>1.1710856652991244</v>
      </c>
      <c r="FN197" s="55">
        <f t="shared" ref="FN197:FO197" si="873">FN198+FN199+FN200</f>
        <v>0</v>
      </c>
      <c r="FO197" s="55">
        <f t="shared" si="873"/>
        <v>0</v>
      </c>
      <c r="FP197" s="54"/>
      <c r="FQ197" s="55">
        <f t="shared" ref="FQ197:FR197" si="874">FQ198+FQ199+FQ200</f>
        <v>3993.5</v>
      </c>
      <c r="FR197" s="55">
        <f t="shared" si="874"/>
        <v>974.57227</v>
      </c>
      <c r="FS197" s="54">
        <f t="shared" ref="FS197" si="875">FR197/FQ197*100</f>
        <v>24.403963190184051</v>
      </c>
      <c r="FT197" s="55"/>
      <c r="FU197" s="55"/>
      <c r="FV197" s="54"/>
      <c r="FW197" s="55"/>
      <c r="FX197" s="55"/>
      <c r="FY197" s="54"/>
      <c r="FZ197" s="55"/>
      <c r="GA197" s="55"/>
      <c r="GB197" s="54"/>
      <c r="GC197" s="55"/>
      <c r="GD197" s="55"/>
      <c r="GE197" s="54"/>
      <c r="GF197" s="55"/>
      <c r="GG197" s="55"/>
      <c r="GH197" s="54"/>
      <c r="GI197" s="55"/>
      <c r="GJ197" s="55"/>
      <c r="GK197" s="54"/>
      <c r="GL197" s="55"/>
      <c r="GM197" s="55"/>
      <c r="GN197" s="54"/>
      <c r="GO197" s="55">
        <f t="shared" ref="GO197:GP197" si="876">GO198+GO199+GO200</f>
        <v>0</v>
      </c>
      <c r="GP197" s="55">
        <f t="shared" si="876"/>
        <v>0</v>
      </c>
      <c r="GQ197" s="54"/>
      <c r="GR197" s="55">
        <f t="shared" ref="GR197:GT197" si="877">GR198+GR199+GR200</f>
        <v>0</v>
      </c>
      <c r="GS197" s="55">
        <f t="shared" si="877"/>
        <v>0</v>
      </c>
      <c r="GT197" s="55">
        <f t="shared" si="877"/>
        <v>0</v>
      </c>
    </row>
    <row r="198" spans="1:202" s="18" customFormat="1" ht="31.5" x14ac:dyDescent="0.25">
      <c r="A198" s="26" t="s">
        <v>270</v>
      </c>
      <c r="B198" s="136">
        <f t="shared" si="663"/>
        <v>43054.191379999997</v>
      </c>
      <c r="C198" s="136">
        <f t="shared" si="664"/>
        <v>15358.873600000001</v>
      </c>
      <c r="D198" s="48">
        <f t="shared" si="216"/>
        <v>35.673352832111654</v>
      </c>
      <c r="E198" s="52"/>
      <c r="F198" s="48"/>
      <c r="G198" s="48"/>
      <c r="H198" s="52"/>
      <c r="I198" s="52"/>
      <c r="J198" s="48"/>
      <c r="K198" s="52"/>
      <c r="L198" s="52"/>
      <c r="M198" s="48"/>
      <c r="N198" s="52"/>
      <c r="O198" s="52"/>
      <c r="P198" s="48"/>
      <c r="Q198" s="52"/>
      <c r="R198" s="52"/>
      <c r="S198" s="48"/>
      <c r="T198" s="52"/>
      <c r="U198" s="52"/>
      <c r="V198" s="48"/>
      <c r="W198" s="48"/>
      <c r="X198" s="48"/>
      <c r="Y198" s="48"/>
      <c r="Z198" s="48"/>
      <c r="AA198" s="48"/>
      <c r="AB198" s="48"/>
      <c r="AC198" s="52">
        <v>0</v>
      </c>
      <c r="AD198" s="52">
        <v>0</v>
      </c>
      <c r="AE198" s="48"/>
      <c r="AF198" s="52"/>
      <c r="AG198" s="52"/>
      <c r="AH198" s="52"/>
      <c r="AI198" s="52"/>
      <c r="AJ198" s="52"/>
      <c r="AK198" s="48"/>
      <c r="AL198" s="52">
        <v>51.020410000000005</v>
      </c>
      <c r="AM198" s="52">
        <v>51.020410000000005</v>
      </c>
      <c r="AN198" s="48">
        <f>AM198/AL198*100</f>
        <v>100</v>
      </c>
      <c r="AO198" s="52">
        <v>49.87097</v>
      </c>
      <c r="AP198" s="52">
        <v>49.87097</v>
      </c>
      <c r="AQ198" s="48">
        <f>AP198/AO198*100</f>
        <v>100</v>
      </c>
      <c r="AR198" s="52"/>
      <c r="AS198" s="52"/>
      <c r="AT198" s="48"/>
      <c r="AU198" s="52"/>
      <c r="AV198" s="52"/>
      <c r="AW198" s="48"/>
      <c r="AX198" s="48"/>
      <c r="AY198" s="48"/>
      <c r="AZ198" s="48"/>
      <c r="BA198" s="52">
        <v>0</v>
      </c>
      <c r="BB198" s="52"/>
      <c r="BC198" s="48"/>
      <c r="BD198" s="52">
        <v>21904.400000000001</v>
      </c>
      <c r="BE198" s="48">
        <v>6961.0379999999996</v>
      </c>
      <c r="BF198" s="52">
        <f t="shared" si="138"/>
        <v>31.779176786399077</v>
      </c>
      <c r="BG198" s="52"/>
      <c r="BH198" s="52"/>
      <c r="BI198" s="52"/>
      <c r="BJ198" s="52"/>
      <c r="BK198" s="52"/>
      <c r="BL198" s="52"/>
      <c r="BM198" s="52">
        <v>3367.8</v>
      </c>
      <c r="BN198" s="52">
        <v>2004.2437199999999</v>
      </c>
      <c r="BO198" s="52">
        <f t="shared" si="141"/>
        <v>59.511957954747906</v>
      </c>
      <c r="BP198" s="52">
        <v>560</v>
      </c>
      <c r="BQ198" s="52"/>
      <c r="BR198" s="52">
        <f t="shared" si="849"/>
        <v>0</v>
      </c>
      <c r="BS198" s="52"/>
      <c r="BT198" s="74"/>
      <c r="BU198" s="126"/>
      <c r="BV198" s="52"/>
      <c r="BW198" s="74"/>
      <c r="BX198" s="74"/>
      <c r="BY198" s="52"/>
      <c r="BZ198" s="74"/>
      <c r="CA198" s="74"/>
      <c r="CB198" s="52"/>
      <c r="CC198" s="74"/>
      <c r="CD198" s="74"/>
      <c r="CE198" s="52"/>
      <c r="CF198" s="74"/>
      <c r="CG198" s="74"/>
      <c r="CH198" s="52"/>
      <c r="CI198" s="74"/>
      <c r="CJ198" s="74"/>
      <c r="CK198" s="52"/>
      <c r="CL198" s="74"/>
      <c r="CM198" s="74"/>
      <c r="CN198" s="52">
        <v>185.3</v>
      </c>
      <c r="CO198" s="74"/>
      <c r="CP198" s="120">
        <f t="shared" si="763"/>
        <v>0</v>
      </c>
      <c r="CQ198" s="52"/>
      <c r="CR198" s="74"/>
      <c r="CS198" s="74"/>
      <c r="CT198" s="52"/>
      <c r="CU198" s="74"/>
      <c r="CV198" s="74"/>
      <c r="CW198" s="52">
        <v>3562.7</v>
      </c>
      <c r="CX198" s="52">
        <v>1781.35</v>
      </c>
      <c r="CY198" s="52">
        <f t="shared" si="147"/>
        <v>50</v>
      </c>
      <c r="CZ198" s="52"/>
      <c r="DA198" s="74"/>
      <c r="DB198" s="48"/>
      <c r="DC198" s="52">
        <v>586.5</v>
      </c>
      <c r="DD198" s="74">
        <v>0</v>
      </c>
      <c r="DE198" s="74"/>
      <c r="DF198" s="52">
        <v>160</v>
      </c>
      <c r="DG198" s="74"/>
      <c r="DH198" s="74"/>
      <c r="DI198" s="52">
        <v>2000</v>
      </c>
      <c r="DJ198" s="52">
        <v>2000</v>
      </c>
      <c r="DK198" s="52">
        <f t="shared" ref="DK198" si="878">DJ198/DI198*100</f>
        <v>100</v>
      </c>
      <c r="DL198" s="52">
        <v>2000</v>
      </c>
      <c r="DM198" s="52">
        <v>103.17082000000001</v>
      </c>
      <c r="DN198" s="52">
        <f t="shared" ref="DN198" si="879">DM198/DL198*100</f>
        <v>5.1585410000000005</v>
      </c>
      <c r="DO198" s="52"/>
      <c r="DP198" s="74"/>
      <c r="DQ198" s="74"/>
      <c r="DR198" s="52"/>
      <c r="DS198" s="74"/>
      <c r="DT198" s="74"/>
      <c r="DU198" s="52"/>
      <c r="DV198" s="74"/>
      <c r="DW198" s="74"/>
      <c r="DX198" s="52"/>
      <c r="DY198" s="74"/>
      <c r="DZ198" s="74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  <c r="EQ198" s="52"/>
      <c r="ER198" s="52"/>
      <c r="ES198" s="52"/>
      <c r="ET198" s="52"/>
      <c r="EU198" s="52"/>
      <c r="EV198" s="52">
        <v>0</v>
      </c>
      <c r="EW198" s="52">
        <v>0</v>
      </c>
      <c r="EX198" s="48"/>
      <c r="EY198" s="52"/>
      <c r="EZ198" s="52"/>
      <c r="FA198" s="48"/>
      <c r="FB198" s="52"/>
      <c r="FC198" s="52"/>
      <c r="FD198" s="48"/>
      <c r="FE198" s="52"/>
      <c r="FF198" s="52"/>
      <c r="FG198" s="48"/>
      <c r="FH198" s="52">
        <v>3000</v>
      </c>
      <c r="FI198" s="52">
        <v>1414.4824099999998</v>
      </c>
      <c r="FJ198" s="48">
        <f>FI198/FH198*100</f>
        <v>47.149413666666661</v>
      </c>
      <c r="FK198" s="52">
        <v>1633.1</v>
      </c>
      <c r="FL198" s="52">
        <v>19.125</v>
      </c>
      <c r="FM198" s="48">
        <f>FL198/FK198*100</f>
        <v>1.1710856652991244</v>
      </c>
      <c r="FN198" s="52"/>
      <c r="FO198" s="52"/>
      <c r="FP198" s="48"/>
      <c r="FQ198" s="52">
        <v>3993.5</v>
      </c>
      <c r="FR198" s="52">
        <v>974.57227</v>
      </c>
      <c r="FS198" s="48">
        <f>FR198/FQ198*100</f>
        <v>24.403963190184051</v>
      </c>
      <c r="FT198" s="52"/>
      <c r="FU198" s="52"/>
      <c r="FV198" s="48"/>
      <c r="FW198" s="52"/>
      <c r="FX198" s="52"/>
      <c r="FY198" s="48"/>
      <c r="FZ198" s="52"/>
      <c r="GA198" s="52"/>
      <c r="GB198" s="48"/>
      <c r="GC198" s="52"/>
      <c r="GD198" s="52"/>
      <c r="GE198" s="48"/>
      <c r="GF198" s="52"/>
      <c r="GG198" s="52"/>
      <c r="GH198" s="48"/>
      <c r="GI198" s="52"/>
      <c r="GJ198" s="52"/>
      <c r="GK198" s="48"/>
      <c r="GL198" s="52"/>
      <c r="GM198" s="52"/>
      <c r="GN198" s="48"/>
      <c r="GO198" s="52"/>
      <c r="GP198" s="52"/>
      <c r="GQ198" s="48"/>
      <c r="GR198" s="52"/>
      <c r="GS198" s="74"/>
      <c r="GT198" s="74"/>
    </row>
    <row r="199" spans="1:202" s="18" customFormat="1" ht="15.75" x14ac:dyDescent="0.25">
      <c r="A199" s="26" t="s">
        <v>295</v>
      </c>
      <c r="B199" s="136">
        <f t="shared" si="663"/>
        <v>14328.970160000001</v>
      </c>
      <c r="C199" s="136">
        <f t="shared" si="664"/>
        <v>306.92334999999997</v>
      </c>
      <c r="D199" s="48">
        <f>C199/B199*100</f>
        <v>2.1419777316362278</v>
      </c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>
        <v>3328.9701600000003</v>
      </c>
      <c r="AY199" s="48"/>
      <c r="AZ199" s="48"/>
      <c r="BA199" s="48">
        <v>10000</v>
      </c>
      <c r="BB199" s="48">
        <v>306.92334999999997</v>
      </c>
      <c r="BC199" s="48">
        <f>BB199/BA199*100</f>
        <v>3.0692334999999997</v>
      </c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126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>
        <v>1000</v>
      </c>
      <c r="CL199" s="48"/>
      <c r="CM199" s="48"/>
      <c r="CN199" s="48"/>
      <c r="CO199" s="48"/>
      <c r="CP199" s="120"/>
      <c r="CQ199" s="52"/>
      <c r="CR199" s="48"/>
      <c r="CS199" s="48"/>
      <c r="CT199" s="52"/>
      <c r="CU199" s="48"/>
      <c r="CV199" s="48"/>
      <c r="CW199" s="52"/>
      <c r="CX199" s="48"/>
      <c r="CY199" s="48"/>
      <c r="CZ199" s="52"/>
      <c r="DA199" s="48"/>
      <c r="DB199" s="48"/>
      <c r="DC199" s="52"/>
      <c r="DD199" s="48"/>
      <c r="DE199" s="48"/>
      <c r="DF199" s="52"/>
      <c r="DG199" s="48"/>
      <c r="DH199" s="48"/>
      <c r="DI199" s="48"/>
      <c r="DJ199" s="48"/>
      <c r="DK199" s="48"/>
      <c r="DL199" s="48"/>
      <c r="DM199" s="48"/>
      <c r="DN199" s="48"/>
      <c r="DO199" s="52"/>
      <c r="DP199" s="48"/>
      <c r="DQ199" s="48"/>
      <c r="DR199" s="52"/>
      <c r="DS199" s="48"/>
      <c r="DT199" s="48"/>
      <c r="DU199" s="52"/>
      <c r="DV199" s="48"/>
      <c r="DW199" s="48"/>
      <c r="DX199" s="52"/>
      <c r="DY199" s="48"/>
      <c r="DZ199" s="48"/>
      <c r="EA199" s="48"/>
      <c r="EB199" s="48"/>
      <c r="EC199" s="48"/>
      <c r="ED199" s="48"/>
      <c r="EE199" s="48"/>
      <c r="EF199" s="48"/>
      <c r="EG199" s="48"/>
      <c r="EH199" s="48"/>
      <c r="EI199" s="48"/>
      <c r="EJ199" s="48"/>
      <c r="EK199" s="48"/>
      <c r="EL199" s="48"/>
      <c r="EM199" s="48"/>
      <c r="EN199" s="48"/>
      <c r="EO199" s="48"/>
      <c r="EP199" s="48"/>
      <c r="EQ199" s="48"/>
      <c r="ER199" s="48"/>
      <c r="ES199" s="48"/>
      <c r="ET199" s="48"/>
      <c r="EU199" s="48"/>
      <c r="EV199" s="48"/>
      <c r="EW199" s="48"/>
      <c r="EX199" s="48"/>
      <c r="EY199" s="48"/>
      <c r="EZ199" s="48"/>
      <c r="FA199" s="48"/>
      <c r="FB199" s="48"/>
      <c r="FC199" s="48"/>
      <c r="FD199" s="48"/>
      <c r="FE199" s="48"/>
      <c r="FF199" s="48"/>
      <c r="FG199" s="48"/>
      <c r="FH199" s="48"/>
      <c r="FI199" s="48"/>
      <c r="FJ199" s="48"/>
      <c r="FK199" s="48"/>
      <c r="FL199" s="48"/>
      <c r="FM199" s="48"/>
      <c r="FN199" s="48"/>
      <c r="FO199" s="48"/>
      <c r="FP199" s="48"/>
      <c r="FQ199" s="48"/>
      <c r="FR199" s="48"/>
      <c r="FS199" s="48"/>
      <c r="FT199" s="48"/>
      <c r="FU199" s="48"/>
      <c r="FV199" s="48"/>
      <c r="FW199" s="48"/>
      <c r="FX199" s="48"/>
      <c r="FY199" s="48"/>
      <c r="FZ199" s="48"/>
      <c r="GA199" s="48"/>
      <c r="GB199" s="48"/>
      <c r="GC199" s="48"/>
      <c r="GD199" s="48"/>
      <c r="GE199" s="48"/>
      <c r="GF199" s="48"/>
      <c r="GG199" s="48"/>
      <c r="GH199" s="48"/>
      <c r="GI199" s="48"/>
      <c r="GJ199" s="48"/>
      <c r="GK199" s="48"/>
      <c r="GL199" s="48"/>
      <c r="GM199" s="48"/>
      <c r="GN199" s="48"/>
      <c r="GO199" s="48"/>
      <c r="GP199" s="48"/>
      <c r="GQ199" s="48"/>
      <c r="GR199" s="52"/>
      <c r="GS199" s="48"/>
      <c r="GT199" s="48"/>
    </row>
    <row r="200" spans="1:202" s="18" customFormat="1" ht="15.75" x14ac:dyDescent="0.25">
      <c r="A200" s="26" t="s">
        <v>473</v>
      </c>
      <c r="B200" s="136">
        <f t="shared" si="663"/>
        <v>53203.439899999998</v>
      </c>
      <c r="C200" s="136">
        <f t="shared" si="664"/>
        <v>6966.9196199999997</v>
      </c>
      <c r="D200" s="48">
        <f>C200/B200*100</f>
        <v>13.094866860291116</v>
      </c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>
        <v>1799.6</v>
      </c>
      <c r="AY200" s="48"/>
      <c r="AZ200" s="48"/>
      <c r="BA200" s="48"/>
      <c r="BB200" s="48"/>
      <c r="BC200" s="48"/>
      <c r="BD200" s="48"/>
      <c r="BE200" s="116"/>
      <c r="BF200" s="116"/>
      <c r="BG200" s="48"/>
      <c r="BH200" s="48"/>
      <c r="BI200" s="75"/>
      <c r="BJ200" s="48"/>
      <c r="BK200" s="48"/>
      <c r="BL200" s="75"/>
      <c r="BM200" s="48"/>
      <c r="BN200" s="48"/>
      <c r="BO200" s="75"/>
      <c r="BP200" s="48"/>
      <c r="BQ200" s="48"/>
      <c r="BR200" s="75"/>
      <c r="BS200" s="48">
        <v>43858.839899999999</v>
      </c>
      <c r="BT200" s="48">
        <v>296.91962000000001</v>
      </c>
      <c r="BU200" s="126">
        <f>BT200/BS200*100</f>
        <v>0.67698922424074426</v>
      </c>
      <c r="BV200" s="48"/>
      <c r="BW200" s="48"/>
      <c r="BX200" s="75"/>
      <c r="BY200" s="48"/>
      <c r="BZ200" s="48"/>
      <c r="CA200" s="75"/>
      <c r="CB200" s="48"/>
      <c r="CC200" s="48"/>
      <c r="CD200" s="75"/>
      <c r="CE200" s="48"/>
      <c r="CF200" s="48"/>
      <c r="CG200" s="75"/>
      <c r="CH200" s="48"/>
      <c r="CI200" s="48"/>
      <c r="CJ200" s="75"/>
      <c r="CK200" s="52"/>
      <c r="CL200" s="48"/>
      <c r="CM200" s="48"/>
      <c r="CN200" s="48"/>
      <c r="CO200" s="48"/>
      <c r="CP200" s="120"/>
      <c r="CQ200" s="52"/>
      <c r="CR200" s="48"/>
      <c r="CS200" s="75"/>
      <c r="CT200" s="52"/>
      <c r="CU200" s="48"/>
      <c r="CV200" s="75"/>
      <c r="CW200" s="52"/>
      <c r="CX200" s="48"/>
      <c r="CY200" s="75"/>
      <c r="CZ200" s="52">
        <v>7545</v>
      </c>
      <c r="DA200" s="48">
        <v>6670</v>
      </c>
      <c r="DB200" s="48">
        <f t="shared" si="748"/>
        <v>88.402915838303514</v>
      </c>
      <c r="DC200" s="52"/>
      <c r="DD200" s="48"/>
      <c r="DE200" s="75"/>
      <c r="DF200" s="52"/>
      <c r="DG200" s="48"/>
      <c r="DH200" s="75"/>
      <c r="DI200" s="48"/>
      <c r="DJ200" s="48"/>
      <c r="DK200" s="75"/>
      <c r="DL200" s="48"/>
      <c r="DM200" s="48"/>
      <c r="DN200" s="75"/>
      <c r="DO200" s="52"/>
      <c r="DP200" s="48"/>
      <c r="DQ200" s="75"/>
      <c r="DR200" s="52"/>
      <c r="DS200" s="48"/>
      <c r="DT200" s="75"/>
      <c r="DU200" s="52"/>
      <c r="DV200" s="48"/>
      <c r="DW200" s="75"/>
      <c r="DX200" s="52"/>
      <c r="DY200" s="48"/>
      <c r="DZ200" s="75"/>
      <c r="EA200" s="48"/>
      <c r="EB200" s="48"/>
      <c r="EC200" s="75"/>
      <c r="ED200" s="48"/>
      <c r="EE200" s="48"/>
      <c r="EF200" s="75"/>
      <c r="EG200" s="48"/>
      <c r="EH200" s="48"/>
      <c r="EI200" s="75"/>
      <c r="EJ200" s="48"/>
      <c r="EK200" s="48"/>
      <c r="EL200" s="75"/>
      <c r="EM200" s="48"/>
      <c r="EN200" s="48"/>
      <c r="EO200" s="75"/>
      <c r="EP200" s="48"/>
      <c r="EQ200" s="48"/>
      <c r="ER200" s="75"/>
      <c r="ES200" s="48"/>
      <c r="ET200" s="48"/>
      <c r="EU200" s="75"/>
      <c r="EV200" s="48"/>
      <c r="EW200" s="48"/>
      <c r="EX200" s="48"/>
      <c r="EY200" s="48"/>
      <c r="EZ200" s="48"/>
      <c r="FA200" s="48"/>
      <c r="FB200" s="48"/>
      <c r="FC200" s="48"/>
      <c r="FD200" s="48"/>
      <c r="FE200" s="48"/>
      <c r="FF200" s="48"/>
      <c r="FG200" s="48"/>
      <c r="FH200" s="48"/>
      <c r="FI200" s="48"/>
      <c r="FJ200" s="48"/>
      <c r="FK200" s="48"/>
      <c r="FL200" s="48"/>
      <c r="FM200" s="48"/>
      <c r="FN200" s="48"/>
      <c r="FO200" s="48"/>
      <c r="FP200" s="48"/>
      <c r="FQ200" s="48"/>
      <c r="FR200" s="48"/>
      <c r="FS200" s="48"/>
      <c r="FT200" s="48"/>
      <c r="FU200" s="48"/>
      <c r="FV200" s="48"/>
      <c r="FW200" s="48"/>
      <c r="FX200" s="48"/>
      <c r="FY200" s="48"/>
      <c r="FZ200" s="48"/>
      <c r="GA200" s="48"/>
      <c r="GB200" s="48"/>
      <c r="GC200" s="48"/>
      <c r="GD200" s="48"/>
      <c r="GE200" s="48"/>
      <c r="GF200" s="48"/>
      <c r="GG200" s="48"/>
      <c r="GH200" s="48"/>
      <c r="GI200" s="48"/>
      <c r="GJ200" s="48"/>
      <c r="GK200" s="48"/>
      <c r="GL200" s="48"/>
      <c r="GM200" s="48"/>
      <c r="GN200" s="48"/>
      <c r="GO200" s="48"/>
      <c r="GP200" s="48"/>
      <c r="GQ200" s="48"/>
      <c r="GR200" s="52"/>
      <c r="GS200" s="48"/>
      <c r="GT200" s="75"/>
    </row>
    <row r="201" spans="1:202" s="19" customFormat="1" ht="31.5" x14ac:dyDescent="0.25">
      <c r="A201" s="25" t="s">
        <v>298</v>
      </c>
      <c r="B201" s="135">
        <f t="shared" si="663"/>
        <v>95721.32051000002</v>
      </c>
      <c r="C201" s="135">
        <f t="shared" si="664"/>
        <v>34691.90307</v>
      </c>
      <c r="D201" s="54">
        <f t="shared" ref="D201" si="880">C201/B201*100</f>
        <v>36.242608109836652</v>
      </c>
      <c r="E201" s="55"/>
      <c r="F201" s="55"/>
      <c r="G201" s="54"/>
      <c r="H201" s="55">
        <f t="shared" ref="H201:BF201" si="881">H202+H203+H204+H205+H206+H207+H208+H209+H210+H211+H212</f>
        <v>0</v>
      </c>
      <c r="I201" s="55">
        <f t="shared" si="881"/>
        <v>0</v>
      </c>
      <c r="J201" s="54"/>
      <c r="K201" s="55">
        <f t="shared" ref="K201:M201" si="882">K202+K203+K204+K205+K206+K207+K208+K209+K210+K211+K212</f>
        <v>0</v>
      </c>
      <c r="L201" s="55">
        <f t="shared" si="882"/>
        <v>0</v>
      </c>
      <c r="M201" s="55">
        <f t="shared" si="882"/>
        <v>0</v>
      </c>
      <c r="N201" s="55">
        <f t="shared" ref="N201:P201" si="883">N202+N203+N204+N205+N206+N207+N208+N209+N210+N211+N212</f>
        <v>0</v>
      </c>
      <c r="O201" s="55">
        <f t="shared" si="883"/>
        <v>0</v>
      </c>
      <c r="P201" s="55">
        <f t="shared" si="883"/>
        <v>0</v>
      </c>
      <c r="Q201" s="55">
        <f t="shared" ref="Q201:S201" si="884">Q202+Q203+Q204+Q205+Q206+Q207+Q208+Q209+Q210+Q211+Q212</f>
        <v>0</v>
      </c>
      <c r="R201" s="55">
        <f t="shared" si="884"/>
        <v>0</v>
      </c>
      <c r="S201" s="55">
        <f t="shared" si="884"/>
        <v>0</v>
      </c>
      <c r="T201" s="55">
        <f t="shared" ref="T201:V201" si="885">T202+T203+T204+T205+T206+T207+T208+T209+T210+T211+T212</f>
        <v>0</v>
      </c>
      <c r="U201" s="55">
        <f t="shared" si="885"/>
        <v>0</v>
      </c>
      <c r="V201" s="55">
        <f t="shared" si="885"/>
        <v>0</v>
      </c>
      <c r="W201" s="55">
        <f t="shared" si="881"/>
        <v>409.5</v>
      </c>
      <c r="X201" s="55">
        <f t="shared" si="881"/>
        <v>409.5</v>
      </c>
      <c r="Y201" s="54">
        <f t="shared" ref="Y201:Y213" si="886">X201/W201*100</f>
        <v>100</v>
      </c>
      <c r="Z201" s="55">
        <f t="shared" si="881"/>
        <v>0</v>
      </c>
      <c r="AA201" s="55">
        <f t="shared" si="881"/>
        <v>0</v>
      </c>
      <c r="AB201" s="55">
        <f t="shared" si="881"/>
        <v>0</v>
      </c>
      <c r="AC201" s="55">
        <f t="shared" si="881"/>
        <v>0</v>
      </c>
      <c r="AD201" s="55">
        <f t="shared" si="881"/>
        <v>0</v>
      </c>
      <c r="AE201" s="55">
        <f t="shared" si="881"/>
        <v>0</v>
      </c>
      <c r="AF201" s="55">
        <f t="shared" si="881"/>
        <v>0</v>
      </c>
      <c r="AG201" s="55">
        <f t="shared" si="881"/>
        <v>0</v>
      </c>
      <c r="AH201" s="55">
        <f t="shared" si="881"/>
        <v>0</v>
      </c>
      <c r="AI201" s="55"/>
      <c r="AJ201" s="55"/>
      <c r="AK201" s="54"/>
      <c r="AL201" s="55">
        <f t="shared" si="881"/>
        <v>51.020410000000005</v>
      </c>
      <c r="AM201" s="55">
        <f t="shared" si="881"/>
        <v>51.020410000000005</v>
      </c>
      <c r="AN201" s="54">
        <f t="shared" ref="AN201:AN202" si="887">AM201/AL201*100</f>
        <v>100</v>
      </c>
      <c r="AO201" s="55">
        <f t="shared" ref="AO201:AP201" si="888">AO202+AO203+AO204+AO205+AO206+AO207+AO208+AO209+AO210+AO211+AO212</f>
        <v>76.257249999999999</v>
      </c>
      <c r="AP201" s="55">
        <f t="shared" si="888"/>
        <v>76.257249999999999</v>
      </c>
      <c r="AQ201" s="54">
        <f t="shared" ref="AQ201:AQ202" si="889">AP201/AO201*100</f>
        <v>100</v>
      </c>
      <c r="AR201" s="55"/>
      <c r="AS201" s="55"/>
      <c r="AT201" s="54"/>
      <c r="AU201" s="55">
        <f t="shared" si="881"/>
        <v>0</v>
      </c>
      <c r="AV201" s="55">
        <f t="shared" si="881"/>
        <v>0</v>
      </c>
      <c r="AW201" s="55">
        <f t="shared" si="881"/>
        <v>0</v>
      </c>
      <c r="AX201" s="55">
        <f t="shared" si="881"/>
        <v>2548.2318800000003</v>
      </c>
      <c r="AY201" s="55">
        <f t="shared" si="881"/>
        <v>0</v>
      </c>
      <c r="AZ201" s="54"/>
      <c r="BA201" s="55">
        <f t="shared" si="881"/>
        <v>10000</v>
      </c>
      <c r="BB201" s="55">
        <f t="shared" si="881"/>
        <v>2195.0843799999998</v>
      </c>
      <c r="BC201" s="54">
        <f t="shared" ref="BC201:BC203" si="890">BB201/BA201*100</f>
        <v>21.950843799999998</v>
      </c>
      <c r="BD201" s="55">
        <f t="shared" si="881"/>
        <v>18269.099999999999</v>
      </c>
      <c r="BE201" s="55">
        <f t="shared" si="881"/>
        <v>6850.8404400000009</v>
      </c>
      <c r="BF201" s="55">
        <f t="shared" si="881"/>
        <v>37.499605563492459</v>
      </c>
      <c r="BG201" s="55">
        <f t="shared" ref="BG201:CO201" si="891">BG202+BG203+BG204+BG205+BG206+BG207+BG208+BG209+BG210+BG211+BG212</f>
        <v>0</v>
      </c>
      <c r="BH201" s="55">
        <f t="shared" si="891"/>
        <v>0</v>
      </c>
      <c r="BI201" s="55">
        <f t="shared" si="891"/>
        <v>0</v>
      </c>
      <c r="BJ201" s="55">
        <f t="shared" ref="BJ201:BL201" si="892">BJ202+BJ203+BJ204+BJ205+BJ206+BJ207+BJ208+BJ209+BJ210+BJ211+BJ212</f>
        <v>0</v>
      </c>
      <c r="BK201" s="55">
        <f t="shared" si="892"/>
        <v>0</v>
      </c>
      <c r="BL201" s="55">
        <f t="shared" si="892"/>
        <v>0</v>
      </c>
      <c r="BM201" s="55">
        <f t="shared" si="891"/>
        <v>5051.7</v>
      </c>
      <c r="BN201" s="55">
        <f t="shared" si="891"/>
        <v>2971.5862200000001</v>
      </c>
      <c r="BO201" s="55">
        <f t="shared" si="141"/>
        <v>58.823489518379958</v>
      </c>
      <c r="BP201" s="55">
        <f t="shared" ref="BP201:BQ201" si="893">BP202+BP203+BP204+BP205+BP206+BP207+BP208+BP209+BP210+BP211+BP212</f>
        <v>840</v>
      </c>
      <c r="BQ201" s="55">
        <f t="shared" si="893"/>
        <v>120.005</v>
      </c>
      <c r="BR201" s="55">
        <f t="shared" ref="BR201:BR202" si="894">BQ201/BP201*100</f>
        <v>14.286309523809523</v>
      </c>
      <c r="BS201" s="55">
        <f t="shared" si="891"/>
        <v>0</v>
      </c>
      <c r="BT201" s="55">
        <f t="shared" si="891"/>
        <v>0</v>
      </c>
      <c r="BU201" s="55">
        <f t="shared" si="891"/>
        <v>0</v>
      </c>
      <c r="BV201" s="55">
        <f t="shared" si="891"/>
        <v>329.27143000000001</v>
      </c>
      <c r="BW201" s="55">
        <f t="shared" si="891"/>
        <v>329.27143000000001</v>
      </c>
      <c r="BX201" s="55">
        <f t="shared" si="891"/>
        <v>100</v>
      </c>
      <c r="BY201" s="55">
        <f t="shared" si="891"/>
        <v>0</v>
      </c>
      <c r="BZ201" s="55">
        <f t="shared" si="891"/>
        <v>0</v>
      </c>
      <c r="CA201" s="55">
        <f t="shared" si="891"/>
        <v>0</v>
      </c>
      <c r="CB201" s="55">
        <f t="shared" ref="CB201:CD201" si="895">CB202+CB203+CB204+CB205+CB206+CB207+CB208+CB209+CB210+CB211+CB212</f>
        <v>0</v>
      </c>
      <c r="CC201" s="55">
        <f t="shared" si="895"/>
        <v>0</v>
      </c>
      <c r="CD201" s="55">
        <f t="shared" si="895"/>
        <v>0</v>
      </c>
      <c r="CE201" s="55">
        <f t="shared" si="891"/>
        <v>0</v>
      </c>
      <c r="CF201" s="55">
        <f t="shared" si="891"/>
        <v>0</v>
      </c>
      <c r="CG201" s="55">
        <f t="shared" si="891"/>
        <v>0</v>
      </c>
      <c r="CH201" s="55">
        <f t="shared" si="891"/>
        <v>0</v>
      </c>
      <c r="CI201" s="55">
        <f t="shared" si="891"/>
        <v>0</v>
      </c>
      <c r="CJ201" s="55">
        <f t="shared" si="891"/>
        <v>0</v>
      </c>
      <c r="CK201" s="55">
        <f t="shared" si="891"/>
        <v>0</v>
      </c>
      <c r="CL201" s="55">
        <f t="shared" si="891"/>
        <v>0</v>
      </c>
      <c r="CM201" s="55">
        <f t="shared" si="891"/>
        <v>0</v>
      </c>
      <c r="CN201" s="55">
        <f t="shared" si="891"/>
        <v>130.5</v>
      </c>
      <c r="CO201" s="55">
        <f t="shared" si="891"/>
        <v>0</v>
      </c>
      <c r="CP201" s="119">
        <f t="shared" si="763"/>
        <v>0</v>
      </c>
      <c r="CQ201" s="55">
        <f t="shared" ref="CQ201:DA201" si="896">CQ202+CQ203+CQ204+CQ205+CQ206+CQ207+CQ208+CQ209+CQ210+CQ211+CQ212</f>
        <v>0</v>
      </c>
      <c r="CR201" s="55">
        <f t="shared" si="896"/>
        <v>0</v>
      </c>
      <c r="CS201" s="55">
        <f t="shared" si="896"/>
        <v>0</v>
      </c>
      <c r="CT201" s="55">
        <f t="shared" ref="CT201:CV201" si="897">CT202+CT203+CT204+CT205+CT206+CT207+CT208+CT209+CT210+CT211+CT212</f>
        <v>0</v>
      </c>
      <c r="CU201" s="55">
        <f t="shared" si="897"/>
        <v>0</v>
      </c>
      <c r="CV201" s="55">
        <f t="shared" si="897"/>
        <v>0</v>
      </c>
      <c r="CW201" s="55">
        <f t="shared" si="896"/>
        <v>7488.9</v>
      </c>
      <c r="CX201" s="55">
        <f t="shared" si="896"/>
        <v>3744.45</v>
      </c>
      <c r="CY201" s="55">
        <f t="shared" si="147"/>
        <v>50</v>
      </c>
      <c r="CZ201" s="55">
        <f t="shared" si="896"/>
        <v>33066</v>
      </c>
      <c r="DA201" s="55">
        <f t="shared" si="896"/>
        <v>7967.29324</v>
      </c>
      <c r="DB201" s="54">
        <f t="shared" si="748"/>
        <v>24.095122603278291</v>
      </c>
      <c r="DC201" s="55">
        <f t="shared" ref="DC201:DD201" si="898">DC202+DC203+DC204+DC205+DC206+DC207+DC208+DC209+DC210+DC211+DC212</f>
        <v>4105.1000000000004</v>
      </c>
      <c r="DD201" s="55">
        <f t="shared" si="898"/>
        <v>2195.9801600000001</v>
      </c>
      <c r="DE201" s="55">
        <f>DD201/DC201*100</f>
        <v>53.493950451876927</v>
      </c>
      <c r="DF201" s="55">
        <f t="shared" ref="DF201:DG201" si="899">DF202+DF203+DF204+DF205+DF206+DF207+DF208+DF209+DF210+DF211+DF212</f>
        <v>720</v>
      </c>
      <c r="DG201" s="55">
        <f t="shared" si="899"/>
        <v>60</v>
      </c>
      <c r="DH201" s="55">
        <f t="shared" ref="DH201:DH202" si="900">DG201/DF201*100</f>
        <v>8.3333333333333321</v>
      </c>
      <c r="DI201" s="55">
        <f t="shared" ref="DI201:DN201" si="901">DI202+DI203+DI204+DI205+DI206+DI207+DI208+DI209+DI210+DI211+DI212</f>
        <v>2000</v>
      </c>
      <c r="DJ201" s="55">
        <f t="shared" si="901"/>
        <v>2000</v>
      </c>
      <c r="DK201" s="55">
        <f t="shared" si="901"/>
        <v>100</v>
      </c>
      <c r="DL201" s="55">
        <f t="shared" si="901"/>
        <v>2000</v>
      </c>
      <c r="DM201" s="55">
        <f t="shared" si="901"/>
        <v>2000</v>
      </c>
      <c r="DN201" s="55">
        <f t="shared" si="901"/>
        <v>100</v>
      </c>
      <c r="DO201" s="55">
        <f t="shared" ref="DO201:DQ201" si="902">DO202+DO203+DO204+DO205+DO206+DO207+DO208+DO209+DO210+DO211+DO212</f>
        <v>0</v>
      </c>
      <c r="DP201" s="55">
        <f t="shared" si="902"/>
        <v>0</v>
      </c>
      <c r="DQ201" s="55">
        <f t="shared" si="902"/>
        <v>0</v>
      </c>
      <c r="DR201" s="55">
        <f t="shared" ref="DR201:DT201" si="903">DR202+DR203+DR204+DR205+DR206+DR207+DR208+DR209+DR210+DR211+DR212</f>
        <v>0</v>
      </c>
      <c r="DS201" s="55">
        <f t="shared" si="903"/>
        <v>0</v>
      </c>
      <c r="DT201" s="55">
        <f t="shared" si="903"/>
        <v>0</v>
      </c>
      <c r="DU201" s="55">
        <f t="shared" ref="DU201:DW201" si="904">DU202+DU203+DU204+DU205+DU206+DU207+DU208+DU209+DU210+DU211+DU212</f>
        <v>0</v>
      </c>
      <c r="DV201" s="55">
        <f t="shared" si="904"/>
        <v>0</v>
      </c>
      <c r="DW201" s="55">
        <f t="shared" si="904"/>
        <v>0</v>
      </c>
      <c r="DX201" s="55">
        <f t="shared" ref="DX201:EB201" si="905">DX202+DX203+DX204+DX205+DX206+DX207+DX208+DX209+DX210+DX211+DX212</f>
        <v>0</v>
      </c>
      <c r="DY201" s="55">
        <f t="shared" si="905"/>
        <v>0</v>
      </c>
      <c r="DZ201" s="55">
        <f t="shared" si="905"/>
        <v>0</v>
      </c>
      <c r="EA201" s="55">
        <f t="shared" si="905"/>
        <v>0</v>
      </c>
      <c r="EB201" s="55">
        <f t="shared" si="905"/>
        <v>0</v>
      </c>
      <c r="EC201" s="55"/>
      <c r="ED201" s="55">
        <f t="shared" ref="ED201:EK201" si="906">ED202+ED203+ED204+ED205+ED206+ED207+ED208+ED209+ED210+ED211+ED212</f>
        <v>2697.6395400000001</v>
      </c>
      <c r="EE201" s="55">
        <f t="shared" si="906"/>
        <v>0</v>
      </c>
      <c r="EF201" s="55">
        <f t="shared" si="906"/>
        <v>0</v>
      </c>
      <c r="EG201" s="55">
        <f t="shared" si="906"/>
        <v>0</v>
      </c>
      <c r="EH201" s="55">
        <f t="shared" si="906"/>
        <v>0</v>
      </c>
      <c r="EI201" s="55">
        <f t="shared" si="906"/>
        <v>0</v>
      </c>
      <c r="EJ201" s="55">
        <f t="shared" si="906"/>
        <v>0</v>
      </c>
      <c r="EK201" s="55">
        <f t="shared" si="906"/>
        <v>0</v>
      </c>
      <c r="EL201" s="55"/>
      <c r="EM201" s="55">
        <f t="shared" ref="EM201:EN201" si="907">EM202+EM203+EM204+EM205+EM206+EM207+EM208+EM209+EM210+EM211+EM212</f>
        <v>0</v>
      </c>
      <c r="EN201" s="55">
        <f t="shared" si="907"/>
        <v>0</v>
      </c>
      <c r="EO201" s="55"/>
      <c r="EP201" s="55">
        <f t="shared" ref="EP201:ER201" si="908">EP202+EP203+EP204+EP205+EP206+EP207+EP208+EP209+EP210+EP211+EP212</f>
        <v>0</v>
      </c>
      <c r="EQ201" s="55">
        <f t="shared" si="908"/>
        <v>0</v>
      </c>
      <c r="ER201" s="55">
        <f t="shared" si="908"/>
        <v>0</v>
      </c>
      <c r="ES201" s="55">
        <f t="shared" ref="ES201:EU201" si="909">ES202+ES203+ES204+ES205+ES206+ES207+ES208+ES209+ES210+ES211+ES212</f>
        <v>0</v>
      </c>
      <c r="ET201" s="55">
        <f t="shared" si="909"/>
        <v>0</v>
      </c>
      <c r="EU201" s="55">
        <f t="shared" si="909"/>
        <v>0</v>
      </c>
      <c r="EV201" s="55">
        <f t="shared" ref="EV201:EX201" si="910">EV202+EV203+EV204+EV205+EV206+EV207+EV208+EV209+EV210+EV211+EV212</f>
        <v>0</v>
      </c>
      <c r="EW201" s="55">
        <f t="shared" si="910"/>
        <v>0</v>
      </c>
      <c r="EX201" s="55">
        <f t="shared" si="910"/>
        <v>0</v>
      </c>
      <c r="EY201" s="55"/>
      <c r="EZ201" s="55"/>
      <c r="FA201" s="54"/>
      <c r="FB201" s="55">
        <f t="shared" ref="FB201:FC201" si="911">FB202+FB203+FB204+FB205+FB206+FB207+FB208+FB209+FB210+FB211+FB212</f>
        <v>0</v>
      </c>
      <c r="FC201" s="55">
        <f t="shared" si="911"/>
        <v>0</v>
      </c>
      <c r="FD201" s="54"/>
      <c r="FE201" s="55">
        <f t="shared" ref="FE201:FF201" si="912">FE202+FE203+FE204+FE205+FE206+FE207+FE208+FE209+FE210+FE211+FE212</f>
        <v>0</v>
      </c>
      <c r="FF201" s="55">
        <f t="shared" si="912"/>
        <v>0</v>
      </c>
      <c r="FG201" s="54"/>
      <c r="FH201" s="55">
        <f t="shared" ref="FH201:FI201" si="913">FH202+FH203+FH204+FH205+FH206+FH207+FH208+FH209+FH210+FH211+FH212</f>
        <v>3000</v>
      </c>
      <c r="FI201" s="55">
        <f t="shared" si="913"/>
        <v>3000</v>
      </c>
      <c r="FJ201" s="54">
        <f t="shared" ref="FJ201:FJ202" si="914">FI201/FH201*100</f>
        <v>100</v>
      </c>
      <c r="FK201" s="55">
        <f t="shared" ref="FK201:FL201" si="915">FK202+FK203+FK204+FK205+FK206+FK207+FK208+FK209+FK210+FK211+FK212</f>
        <v>2938.1</v>
      </c>
      <c r="FL201" s="55">
        <f t="shared" si="915"/>
        <v>720.61454000000003</v>
      </c>
      <c r="FM201" s="54">
        <f t="shared" ref="FM201:FM202" si="916">FL201/FK201*100</f>
        <v>24.526549130390389</v>
      </c>
      <c r="FN201" s="55">
        <f t="shared" ref="FN201:FO201" si="917">FN202+FN203+FN204+FN205+FN206+FN207+FN208+FN209+FN210+FN211+FN212</f>
        <v>0</v>
      </c>
      <c r="FO201" s="55">
        <f t="shared" si="917"/>
        <v>0</v>
      </c>
      <c r="FP201" s="54"/>
      <c r="FQ201" s="55">
        <f t="shared" ref="FQ201:FR201" si="918">FQ202+FQ203+FQ204+FQ205+FQ206+FQ207+FQ208+FQ209+FQ210+FQ211+FQ212</f>
        <v>0</v>
      </c>
      <c r="FR201" s="55">
        <f t="shared" si="918"/>
        <v>0</v>
      </c>
      <c r="FS201" s="54"/>
      <c r="FT201" s="55"/>
      <c r="FU201" s="55"/>
      <c r="FV201" s="54"/>
      <c r="FW201" s="55"/>
      <c r="FX201" s="55"/>
      <c r="FY201" s="54"/>
      <c r="FZ201" s="55"/>
      <c r="GA201" s="55"/>
      <c r="GB201" s="54"/>
      <c r="GC201" s="55"/>
      <c r="GD201" s="55"/>
      <c r="GE201" s="54"/>
      <c r="GF201" s="55"/>
      <c r="GG201" s="55"/>
      <c r="GH201" s="54"/>
      <c r="GI201" s="55"/>
      <c r="GJ201" s="55"/>
      <c r="GK201" s="54"/>
      <c r="GL201" s="55"/>
      <c r="GM201" s="55"/>
      <c r="GN201" s="54"/>
      <c r="GO201" s="55">
        <f t="shared" ref="GO201:GP201" si="919">GO202+GO203+GO204+GO205+GO206+GO207+GO208+GO209+GO210+GO211+GO212</f>
        <v>0</v>
      </c>
      <c r="GP201" s="55">
        <f t="shared" si="919"/>
        <v>0</v>
      </c>
      <c r="GQ201" s="54"/>
      <c r="GR201" s="55">
        <f t="shared" ref="GR201:GT201" si="920">GR202+GR203+GR204+GR205+GR206+GR207+GR208+GR209+GR210+GR211+GR212</f>
        <v>0</v>
      </c>
      <c r="GS201" s="55">
        <f t="shared" si="920"/>
        <v>0</v>
      </c>
      <c r="GT201" s="55">
        <f t="shared" si="920"/>
        <v>0</v>
      </c>
    </row>
    <row r="202" spans="1:202" s="18" customFormat="1" ht="30.75" customHeight="1" x14ac:dyDescent="0.25">
      <c r="A202" s="30" t="s">
        <v>271</v>
      </c>
      <c r="B202" s="136">
        <f t="shared" si="663"/>
        <v>47080.177659999994</v>
      </c>
      <c r="C202" s="136">
        <f t="shared" si="664"/>
        <v>24200.254019999997</v>
      </c>
      <c r="D202" s="48">
        <f t="shared" si="216"/>
        <v>51.402214738371491</v>
      </c>
      <c r="E202" s="52"/>
      <c r="F202" s="48"/>
      <c r="G202" s="48"/>
      <c r="H202" s="52"/>
      <c r="I202" s="52"/>
      <c r="J202" s="48"/>
      <c r="K202" s="52"/>
      <c r="L202" s="52"/>
      <c r="M202" s="48"/>
      <c r="N202" s="52"/>
      <c r="O202" s="52"/>
      <c r="P202" s="48"/>
      <c r="Q202" s="52"/>
      <c r="R202" s="52"/>
      <c r="S202" s="48"/>
      <c r="T202" s="52"/>
      <c r="U202" s="52"/>
      <c r="V202" s="48"/>
      <c r="W202" s="48">
        <v>409.5</v>
      </c>
      <c r="X202" s="48">
        <v>409.5</v>
      </c>
      <c r="Y202" s="48">
        <f t="shared" si="886"/>
        <v>100</v>
      </c>
      <c r="Z202" s="48"/>
      <c r="AA202" s="48"/>
      <c r="AB202" s="48"/>
      <c r="AC202" s="52">
        <v>0</v>
      </c>
      <c r="AD202" s="52">
        <v>0</v>
      </c>
      <c r="AE202" s="48"/>
      <c r="AF202" s="52"/>
      <c r="AG202" s="52"/>
      <c r="AH202" s="52"/>
      <c r="AI202" s="52"/>
      <c r="AJ202" s="52"/>
      <c r="AK202" s="48"/>
      <c r="AL202" s="52">
        <v>51.020410000000005</v>
      </c>
      <c r="AM202" s="52">
        <v>51.020410000000005</v>
      </c>
      <c r="AN202" s="48">
        <f t="shared" si="887"/>
        <v>100</v>
      </c>
      <c r="AO202" s="52">
        <v>76.257249999999999</v>
      </c>
      <c r="AP202" s="52">
        <v>76.257249999999999</v>
      </c>
      <c r="AQ202" s="48">
        <f t="shared" si="889"/>
        <v>100</v>
      </c>
      <c r="AR202" s="52"/>
      <c r="AS202" s="52"/>
      <c r="AT202" s="48"/>
      <c r="AU202" s="52"/>
      <c r="AV202" s="52"/>
      <c r="AW202" s="48"/>
      <c r="AX202" s="48"/>
      <c r="AY202" s="48"/>
      <c r="AZ202" s="48"/>
      <c r="BA202" s="52">
        <v>0</v>
      </c>
      <c r="BB202" s="52"/>
      <c r="BC202" s="48"/>
      <c r="BD202" s="52">
        <v>18269.099999999999</v>
      </c>
      <c r="BE202" s="48">
        <v>6850.8404400000009</v>
      </c>
      <c r="BF202" s="52">
        <f t="shared" si="138"/>
        <v>37.499605563492459</v>
      </c>
      <c r="BG202" s="52"/>
      <c r="BH202" s="52"/>
      <c r="BI202" s="52"/>
      <c r="BJ202" s="52"/>
      <c r="BK202" s="52"/>
      <c r="BL202" s="52"/>
      <c r="BM202" s="52">
        <v>5051.7</v>
      </c>
      <c r="BN202" s="52">
        <v>2971.5862200000001</v>
      </c>
      <c r="BO202" s="52">
        <f t="shared" si="141"/>
        <v>58.823489518379958</v>
      </c>
      <c r="BP202" s="52">
        <v>840</v>
      </c>
      <c r="BQ202" s="52">
        <v>120.005</v>
      </c>
      <c r="BR202" s="52">
        <f t="shared" si="894"/>
        <v>14.286309523809523</v>
      </c>
      <c r="BS202" s="52"/>
      <c r="BT202" s="74"/>
      <c r="BU202" s="74"/>
      <c r="BV202" s="52"/>
      <c r="BW202" s="74"/>
      <c r="BX202" s="74"/>
      <c r="BY202" s="52"/>
      <c r="BZ202" s="74"/>
      <c r="CA202" s="74"/>
      <c r="CB202" s="52"/>
      <c r="CC202" s="74"/>
      <c r="CD202" s="74"/>
      <c r="CE202" s="52"/>
      <c r="CF202" s="74"/>
      <c r="CG202" s="74"/>
      <c r="CH202" s="52"/>
      <c r="CI202" s="74"/>
      <c r="CJ202" s="74"/>
      <c r="CK202" s="52"/>
      <c r="CL202" s="74"/>
      <c r="CM202" s="74"/>
      <c r="CN202" s="52">
        <v>130.5</v>
      </c>
      <c r="CO202" s="74"/>
      <c r="CP202" s="120">
        <f t="shared" si="763"/>
        <v>0</v>
      </c>
      <c r="CQ202" s="52"/>
      <c r="CR202" s="74"/>
      <c r="CS202" s="74"/>
      <c r="CT202" s="52"/>
      <c r="CU202" s="74"/>
      <c r="CV202" s="74"/>
      <c r="CW202" s="52">
        <v>7488.9</v>
      </c>
      <c r="CX202" s="52">
        <v>3744.45</v>
      </c>
      <c r="CY202" s="52">
        <f t="shared" si="147"/>
        <v>50</v>
      </c>
      <c r="CZ202" s="52"/>
      <c r="DA202" s="74"/>
      <c r="DB202" s="48"/>
      <c r="DC202" s="52">
        <v>4105.1000000000004</v>
      </c>
      <c r="DD202" s="52">
        <v>2195.9801600000001</v>
      </c>
      <c r="DE202" s="52">
        <f>DD202/DC202*100</f>
        <v>53.493950451876927</v>
      </c>
      <c r="DF202" s="52">
        <v>720</v>
      </c>
      <c r="DG202" s="52">
        <v>60</v>
      </c>
      <c r="DH202" s="52">
        <f t="shared" si="900"/>
        <v>8.3333333333333321</v>
      </c>
      <c r="DI202" s="52">
        <v>2000</v>
      </c>
      <c r="DJ202" s="52">
        <v>2000</v>
      </c>
      <c r="DK202" s="52">
        <f t="shared" ref="DK202" si="921">DJ202/DI202*100</f>
        <v>100</v>
      </c>
      <c r="DL202" s="52">
        <v>2000</v>
      </c>
      <c r="DM202" s="52">
        <v>2000</v>
      </c>
      <c r="DN202" s="52">
        <f t="shared" ref="DN202" si="922">DM202/DL202*100</f>
        <v>100</v>
      </c>
      <c r="DO202" s="52"/>
      <c r="DP202" s="74"/>
      <c r="DQ202" s="74"/>
      <c r="DR202" s="52"/>
      <c r="DS202" s="74"/>
      <c r="DT202" s="74"/>
      <c r="DU202" s="52"/>
      <c r="DV202" s="74"/>
      <c r="DW202" s="74"/>
      <c r="DX202" s="52"/>
      <c r="DY202" s="74"/>
      <c r="DZ202" s="74"/>
      <c r="EA202" s="52"/>
      <c r="EB202" s="52"/>
      <c r="EC202" s="52"/>
      <c r="ED202" s="52"/>
      <c r="EE202" s="52"/>
      <c r="EF202" s="52"/>
      <c r="EG202" s="52"/>
      <c r="EH202" s="52"/>
      <c r="EI202" s="52"/>
      <c r="EJ202" s="52"/>
      <c r="EK202" s="52"/>
      <c r="EL202" s="52"/>
      <c r="EM202" s="52"/>
      <c r="EN202" s="52"/>
      <c r="EO202" s="52"/>
      <c r="EP202" s="52"/>
      <c r="EQ202" s="52"/>
      <c r="ER202" s="52"/>
      <c r="ES202" s="52"/>
      <c r="ET202" s="52"/>
      <c r="EU202" s="52"/>
      <c r="EV202" s="52">
        <v>0</v>
      </c>
      <c r="EW202" s="52">
        <v>0</v>
      </c>
      <c r="EX202" s="48"/>
      <c r="EY202" s="52"/>
      <c r="EZ202" s="52"/>
      <c r="FA202" s="48"/>
      <c r="FB202" s="52"/>
      <c r="FC202" s="52"/>
      <c r="FD202" s="48"/>
      <c r="FE202" s="52"/>
      <c r="FF202" s="52"/>
      <c r="FG202" s="48"/>
      <c r="FH202" s="52">
        <v>3000</v>
      </c>
      <c r="FI202" s="52">
        <v>3000</v>
      </c>
      <c r="FJ202" s="48">
        <f t="shared" si="914"/>
        <v>100</v>
      </c>
      <c r="FK202" s="52">
        <v>2938.1</v>
      </c>
      <c r="FL202" s="52">
        <v>720.61454000000003</v>
      </c>
      <c r="FM202" s="48">
        <f t="shared" si="916"/>
        <v>24.526549130390389</v>
      </c>
      <c r="FN202" s="52"/>
      <c r="FO202" s="52"/>
      <c r="FP202" s="48"/>
      <c r="FQ202" s="52"/>
      <c r="FR202" s="52"/>
      <c r="FS202" s="48"/>
      <c r="FT202" s="52"/>
      <c r="FU202" s="52"/>
      <c r="FV202" s="48"/>
      <c r="FW202" s="52"/>
      <c r="FX202" s="52"/>
      <c r="FY202" s="48"/>
      <c r="FZ202" s="52"/>
      <c r="GA202" s="52"/>
      <c r="GB202" s="48"/>
      <c r="GC202" s="52"/>
      <c r="GD202" s="52"/>
      <c r="GE202" s="48"/>
      <c r="GF202" s="52"/>
      <c r="GG202" s="52"/>
      <c r="GH202" s="48"/>
      <c r="GI202" s="52"/>
      <c r="GJ202" s="52"/>
      <c r="GK202" s="48"/>
      <c r="GL202" s="52"/>
      <c r="GM202" s="52"/>
      <c r="GN202" s="48"/>
      <c r="GO202" s="52"/>
      <c r="GP202" s="52"/>
      <c r="GQ202" s="48"/>
      <c r="GR202" s="52"/>
      <c r="GS202" s="74"/>
      <c r="GT202" s="74"/>
    </row>
    <row r="203" spans="1:202" s="18" customFormat="1" ht="15.75" x14ac:dyDescent="0.25">
      <c r="A203" s="26" t="s">
        <v>297</v>
      </c>
      <c r="B203" s="136">
        <f t="shared" si="663"/>
        <v>10666.294230000001</v>
      </c>
      <c r="C203" s="136">
        <f t="shared" si="664"/>
        <v>2524.35581</v>
      </c>
      <c r="D203" s="48">
        <f t="shared" si="216"/>
        <v>23.666662062443404</v>
      </c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>
        <v>337.02279999999996</v>
      </c>
      <c r="AY203" s="48"/>
      <c r="AZ203" s="48"/>
      <c r="BA203" s="48">
        <v>10000</v>
      </c>
      <c r="BB203" s="48">
        <v>2195.0843799999998</v>
      </c>
      <c r="BC203" s="48">
        <f t="shared" si="890"/>
        <v>21.950843799999998</v>
      </c>
      <c r="BD203" s="48"/>
      <c r="BE203" s="116"/>
      <c r="BF203" s="116"/>
      <c r="BG203" s="48"/>
      <c r="BH203" s="48"/>
      <c r="BI203" s="75"/>
      <c r="BJ203" s="48"/>
      <c r="BK203" s="48"/>
      <c r="BL203" s="75"/>
      <c r="BM203" s="48"/>
      <c r="BN203" s="48"/>
      <c r="BO203" s="75"/>
      <c r="BP203" s="48"/>
      <c r="BQ203" s="48"/>
      <c r="BR203" s="75"/>
      <c r="BS203" s="48"/>
      <c r="BT203" s="48"/>
      <c r="BU203" s="75"/>
      <c r="BV203" s="48">
        <v>329.27143000000001</v>
      </c>
      <c r="BW203" s="48">
        <v>329.27143000000001</v>
      </c>
      <c r="BX203" s="126">
        <f>BW203/BV203*100</f>
        <v>100</v>
      </c>
      <c r="BY203" s="48"/>
      <c r="BZ203" s="48"/>
      <c r="CA203" s="75"/>
      <c r="CB203" s="48"/>
      <c r="CC203" s="48"/>
      <c r="CD203" s="75"/>
      <c r="CE203" s="48"/>
      <c r="CF203" s="48"/>
      <c r="CG203" s="75"/>
      <c r="CH203" s="48"/>
      <c r="CI203" s="48"/>
      <c r="CJ203" s="75"/>
      <c r="CK203" s="52"/>
      <c r="CL203" s="48"/>
      <c r="CM203" s="48"/>
      <c r="CN203" s="48"/>
      <c r="CO203" s="48"/>
      <c r="CP203" s="120"/>
      <c r="CQ203" s="52"/>
      <c r="CR203" s="48"/>
      <c r="CS203" s="75"/>
      <c r="CT203" s="52"/>
      <c r="CU203" s="48"/>
      <c r="CV203" s="75"/>
      <c r="CW203" s="52"/>
      <c r="CX203" s="48"/>
      <c r="CY203" s="75"/>
      <c r="CZ203" s="52"/>
      <c r="DA203" s="48"/>
      <c r="DB203" s="48"/>
      <c r="DC203" s="52"/>
      <c r="DD203" s="48"/>
      <c r="DE203" s="75"/>
      <c r="DF203" s="52"/>
      <c r="DG203" s="48"/>
      <c r="DH203" s="52"/>
      <c r="DI203" s="48"/>
      <c r="DJ203" s="48"/>
      <c r="DK203" s="75"/>
      <c r="DL203" s="48"/>
      <c r="DM203" s="48"/>
      <c r="DN203" s="75"/>
      <c r="DO203" s="52"/>
      <c r="DP203" s="48"/>
      <c r="DQ203" s="75"/>
      <c r="DR203" s="52"/>
      <c r="DS203" s="48"/>
      <c r="DT203" s="75"/>
      <c r="DU203" s="52"/>
      <c r="DV203" s="48"/>
      <c r="DW203" s="75"/>
      <c r="DX203" s="52"/>
      <c r="DY203" s="48"/>
      <c r="DZ203" s="75"/>
      <c r="EA203" s="48"/>
      <c r="EB203" s="48"/>
      <c r="EC203" s="75"/>
      <c r="ED203" s="48"/>
      <c r="EE203" s="48"/>
      <c r="EF203" s="75"/>
      <c r="EG203" s="48"/>
      <c r="EH203" s="48"/>
      <c r="EI203" s="75"/>
      <c r="EJ203" s="48"/>
      <c r="EK203" s="48"/>
      <c r="EL203" s="75"/>
      <c r="EM203" s="48"/>
      <c r="EN203" s="48"/>
      <c r="EO203" s="75"/>
      <c r="EP203" s="48"/>
      <c r="EQ203" s="48"/>
      <c r="ER203" s="75"/>
      <c r="ES203" s="48"/>
      <c r="ET203" s="48"/>
      <c r="EU203" s="75"/>
      <c r="EV203" s="48"/>
      <c r="EW203" s="48"/>
      <c r="EX203" s="48"/>
      <c r="EY203" s="48"/>
      <c r="EZ203" s="48"/>
      <c r="FA203" s="48"/>
      <c r="FB203" s="48"/>
      <c r="FC203" s="48"/>
      <c r="FD203" s="48"/>
      <c r="FE203" s="48"/>
      <c r="FF203" s="48"/>
      <c r="FG203" s="48"/>
      <c r="FH203" s="48"/>
      <c r="FI203" s="48"/>
      <c r="FJ203" s="48"/>
      <c r="FK203" s="48"/>
      <c r="FL203" s="48"/>
      <c r="FM203" s="48"/>
      <c r="FN203" s="48"/>
      <c r="FO203" s="48"/>
      <c r="FP203" s="48"/>
      <c r="FQ203" s="48"/>
      <c r="FR203" s="48"/>
      <c r="FS203" s="48"/>
      <c r="FT203" s="48"/>
      <c r="FU203" s="48"/>
      <c r="FV203" s="48"/>
      <c r="FW203" s="48"/>
      <c r="FX203" s="48"/>
      <c r="FY203" s="48"/>
      <c r="FZ203" s="48"/>
      <c r="GA203" s="48"/>
      <c r="GB203" s="48"/>
      <c r="GC203" s="48"/>
      <c r="GD203" s="48"/>
      <c r="GE203" s="48"/>
      <c r="GF203" s="48"/>
      <c r="GG203" s="48"/>
      <c r="GH203" s="48"/>
      <c r="GI203" s="48"/>
      <c r="GJ203" s="48"/>
      <c r="GK203" s="48"/>
      <c r="GL203" s="48"/>
      <c r="GM203" s="48"/>
      <c r="GN203" s="48"/>
      <c r="GO203" s="48"/>
      <c r="GP203" s="48"/>
      <c r="GQ203" s="48"/>
      <c r="GR203" s="52"/>
      <c r="GS203" s="48"/>
      <c r="GT203" s="75"/>
    </row>
    <row r="204" spans="1:202" s="18" customFormat="1" ht="15.75" x14ac:dyDescent="0.25">
      <c r="A204" s="26" t="s">
        <v>474</v>
      </c>
      <c r="B204" s="136">
        <f t="shared" ref="B204:B267" si="923">E204+H204+K204+N204+Q204+T204+W204+Z204+AC204+AF204+AI204+AL204+AO204+AR204+AU204+AX204+BA204+BD204+BG204+BJ204+BM204+BP204+BS204+BV204+BY204+CB204+CE204+CH204+CK204+CN204+CQ204+CT204+CW204+CZ204+DC204+DF204+DI204+DL204+DO204+DR204+DU204+DX204+EA204+ED204+EG204+EJ204+EM204+EP204+ES204+EV204+EY204+FB204+FE204+FH204+FK204+FN204+FQ204+FT204+FW204+FZ204+GC204+GF204+GI204+GL204+GO204+GR204</f>
        <v>3480</v>
      </c>
      <c r="C204" s="136">
        <f t="shared" ref="C204:C267" si="924">F204+I204+L204+O204+R204+U204+X204+AA204+AD204+AG204+AJ204+AM204+AP204+AS204+AV204+AY204+BB204+BE204+BH204+BK204+BN204+BQ204+BT204+BW204+BZ204+CC204+CF204+CI204+CL204+CO204+CR204+CU204+CX204+DA204+DD204+DG204+DJ204+DM204+DP204+DS204+DV204+DY204+EB204+EE204+EH204+EK204+EN204+EQ204+ET204+EW204+EZ204+FC204+FF204+FI204+FL204+FO204+FR204+FU204+FX204+GA204+GD204+GG204+GJ204+GM204+GP204+GS204</f>
        <v>0</v>
      </c>
      <c r="D204" s="48">
        <f t="shared" si="216"/>
        <v>0</v>
      </c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116"/>
      <c r="BF204" s="116"/>
      <c r="BG204" s="48"/>
      <c r="BH204" s="48"/>
      <c r="BI204" s="75"/>
      <c r="BJ204" s="48"/>
      <c r="BK204" s="48"/>
      <c r="BL204" s="75"/>
      <c r="BM204" s="48"/>
      <c r="BN204" s="48"/>
      <c r="BO204" s="75"/>
      <c r="BP204" s="48"/>
      <c r="BQ204" s="48"/>
      <c r="BR204" s="75"/>
      <c r="BS204" s="48"/>
      <c r="BT204" s="48"/>
      <c r="BU204" s="75"/>
      <c r="BV204" s="48"/>
      <c r="BW204" s="48"/>
      <c r="BX204" s="75"/>
      <c r="BY204" s="48"/>
      <c r="BZ204" s="48"/>
      <c r="CA204" s="75"/>
      <c r="CB204" s="48"/>
      <c r="CC204" s="48"/>
      <c r="CD204" s="75"/>
      <c r="CE204" s="48"/>
      <c r="CF204" s="48"/>
      <c r="CG204" s="75"/>
      <c r="CH204" s="48"/>
      <c r="CI204" s="48"/>
      <c r="CJ204" s="75"/>
      <c r="CK204" s="48"/>
      <c r="CL204" s="48"/>
      <c r="CM204" s="75"/>
      <c r="CN204" s="48"/>
      <c r="CO204" s="48"/>
      <c r="CP204" s="120"/>
      <c r="CQ204" s="52"/>
      <c r="CR204" s="48"/>
      <c r="CS204" s="75"/>
      <c r="CT204" s="52"/>
      <c r="CU204" s="48"/>
      <c r="CV204" s="75"/>
      <c r="CW204" s="52"/>
      <c r="CX204" s="48"/>
      <c r="CY204" s="75"/>
      <c r="CZ204" s="52">
        <v>3480</v>
      </c>
      <c r="DA204" s="48"/>
      <c r="DB204" s="48">
        <f t="shared" si="748"/>
        <v>0</v>
      </c>
      <c r="DC204" s="52"/>
      <c r="DD204" s="48"/>
      <c r="DE204" s="75"/>
      <c r="DF204" s="52"/>
      <c r="DG204" s="48"/>
      <c r="DH204" s="52"/>
      <c r="DI204" s="48"/>
      <c r="DJ204" s="48"/>
      <c r="DK204" s="75"/>
      <c r="DL204" s="48"/>
      <c r="DM204" s="48"/>
      <c r="DN204" s="75"/>
      <c r="DO204" s="52"/>
      <c r="DP204" s="48"/>
      <c r="DQ204" s="75"/>
      <c r="DR204" s="52"/>
      <c r="DS204" s="48"/>
      <c r="DT204" s="75"/>
      <c r="DU204" s="52"/>
      <c r="DV204" s="48"/>
      <c r="DW204" s="75"/>
      <c r="DX204" s="52"/>
      <c r="DY204" s="48"/>
      <c r="DZ204" s="75"/>
      <c r="EA204" s="48"/>
      <c r="EB204" s="48"/>
      <c r="EC204" s="75"/>
      <c r="ED204" s="48"/>
      <c r="EE204" s="48"/>
      <c r="EF204" s="75"/>
      <c r="EG204" s="48"/>
      <c r="EH204" s="48"/>
      <c r="EI204" s="75"/>
      <c r="EJ204" s="48"/>
      <c r="EK204" s="48"/>
      <c r="EL204" s="75"/>
      <c r="EM204" s="48"/>
      <c r="EN204" s="48"/>
      <c r="EO204" s="75"/>
      <c r="EP204" s="48"/>
      <c r="EQ204" s="48"/>
      <c r="ER204" s="75"/>
      <c r="ES204" s="48"/>
      <c r="ET204" s="48"/>
      <c r="EU204" s="75"/>
      <c r="EV204" s="48"/>
      <c r="EW204" s="48"/>
      <c r="EX204" s="48"/>
      <c r="EY204" s="48"/>
      <c r="EZ204" s="48"/>
      <c r="FA204" s="48"/>
      <c r="FB204" s="48"/>
      <c r="FC204" s="48"/>
      <c r="FD204" s="48"/>
      <c r="FE204" s="48"/>
      <c r="FF204" s="48"/>
      <c r="FG204" s="48"/>
      <c r="FH204" s="48"/>
      <c r="FI204" s="48"/>
      <c r="FJ204" s="48"/>
      <c r="FK204" s="48"/>
      <c r="FL204" s="48"/>
      <c r="FM204" s="48"/>
      <c r="FN204" s="48"/>
      <c r="FO204" s="48"/>
      <c r="FP204" s="48"/>
      <c r="FQ204" s="48"/>
      <c r="FR204" s="48"/>
      <c r="FS204" s="48"/>
      <c r="FT204" s="48"/>
      <c r="FU204" s="48"/>
      <c r="FV204" s="48"/>
      <c r="FW204" s="48"/>
      <c r="FX204" s="48"/>
      <c r="FY204" s="48"/>
      <c r="FZ204" s="48"/>
      <c r="GA204" s="48"/>
      <c r="GB204" s="48"/>
      <c r="GC204" s="48"/>
      <c r="GD204" s="48"/>
      <c r="GE204" s="48"/>
      <c r="GF204" s="48"/>
      <c r="GG204" s="48"/>
      <c r="GH204" s="48"/>
      <c r="GI204" s="48"/>
      <c r="GJ204" s="48"/>
      <c r="GK204" s="48"/>
      <c r="GL204" s="48"/>
      <c r="GM204" s="48"/>
      <c r="GN204" s="48"/>
      <c r="GO204" s="48"/>
      <c r="GP204" s="48"/>
      <c r="GQ204" s="48"/>
      <c r="GR204" s="52"/>
      <c r="GS204" s="48"/>
      <c r="GT204" s="75"/>
    </row>
    <row r="205" spans="1:202" s="18" customFormat="1" ht="15.75" x14ac:dyDescent="0.25">
      <c r="A205" s="26" t="s">
        <v>475</v>
      </c>
      <c r="B205" s="136">
        <f t="shared" si="923"/>
        <v>3501</v>
      </c>
      <c r="C205" s="136">
        <f t="shared" si="924"/>
        <v>0</v>
      </c>
      <c r="D205" s="48">
        <f t="shared" si="216"/>
        <v>0</v>
      </c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116"/>
      <c r="BF205" s="116"/>
      <c r="BG205" s="48"/>
      <c r="BH205" s="48"/>
      <c r="BI205" s="75"/>
      <c r="BJ205" s="48"/>
      <c r="BK205" s="48"/>
      <c r="BL205" s="75"/>
      <c r="BM205" s="48"/>
      <c r="BN205" s="48"/>
      <c r="BO205" s="75"/>
      <c r="BP205" s="48"/>
      <c r="BQ205" s="48"/>
      <c r="BR205" s="75"/>
      <c r="BS205" s="48"/>
      <c r="BT205" s="48"/>
      <c r="BU205" s="75"/>
      <c r="BV205" s="48"/>
      <c r="BW205" s="48"/>
      <c r="BX205" s="75"/>
      <c r="BY205" s="48"/>
      <c r="BZ205" s="48"/>
      <c r="CA205" s="75"/>
      <c r="CB205" s="48"/>
      <c r="CC205" s="48"/>
      <c r="CD205" s="75"/>
      <c r="CE205" s="48"/>
      <c r="CF205" s="48"/>
      <c r="CG205" s="75"/>
      <c r="CH205" s="48"/>
      <c r="CI205" s="48"/>
      <c r="CJ205" s="75"/>
      <c r="CK205" s="48"/>
      <c r="CL205" s="48"/>
      <c r="CM205" s="75"/>
      <c r="CN205" s="48"/>
      <c r="CO205" s="48"/>
      <c r="CP205" s="120"/>
      <c r="CQ205" s="52"/>
      <c r="CR205" s="48"/>
      <c r="CS205" s="75"/>
      <c r="CT205" s="52"/>
      <c r="CU205" s="48"/>
      <c r="CV205" s="75"/>
      <c r="CW205" s="52"/>
      <c r="CX205" s="48"/>
      <c r="CY205" s="75"/>
      <c r="CZ205" s="52">
        <v>3501</v>
      </c>
      <c r="DA205" s="48"/>
      <c r="DB205" s="48">
        <f t="shared" si="748"/>
        <v>0</v>
      </c>
      <c r="DC205" s="52"/>
      <c r="DD205" s="48"/>
      <c r="DE205" s="75"/>
      <c r="DF205" s="52"/>
      <c r="DG205" s="48"/>
      <c r="DH205" s="52"/>
      <c r="DI205" s="48"/>
      <c r="DJ205" s="48"/>
      <c r="DK205" s="75"/>
      <c r="DL205" s="48"/>
      <c r="DM205" s="48"/>
      <c r="DN205" s="75"/>
      <c r="DO205" s="52"/>
      <c r="DP205" s="48"/>
      <c r="DQ205" s="75"/>
      <c r="DR205" s="52"/>
      <c r="DS205" s="48"/>
      <c r="DT205" s="75"/>
      <c r="DU205" s="52"/>
      <c r="DV205" s="48"/>
      <c r="DW205" s="75"/>
      <c r="DX205" s="52"/>
      <c r="DY205" s="48"/>
      <c r="DZ205" s="75"/>
      <c r="EA205" s="48"/>
      <c r="EB205" s="48"/>
      <c r="EC205" s="75"/>
      <c r="ED205" s="48"/>
      <c r="EE205" s="48"/>
      <c r="EF205" s="75"/>
      <c r="EG205" s="48"/>
      <c r="EH205" s="48"/>
      <c r="EI205" s="75"/>
      <c r="EJ205" s="48"/>
      <c r="EK205" s="48"/>
      <c r="EL205" s="75"/>
      <c r="EM205" s="48"/>
      <c r="EN205" s="48"/>
      <c r="EO205" s="75"/>
      <c r="EP205" s="48"/>
      <c r="EQ205" s="48"/>
      <c r="ER205" s="75"/>
      <c r="ES205" s="48"/>
      <c r="ET205" s="48"/>
      <c r="EU205" s="75"/>
      <c r="EV205" s="48"/>
      <c r="EW205" s="48"/>
      <c r="EX205" s="48"/>
      <c r="EY205" s="48"/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8"/>
      <c r="FL205" s="48"/>
      <c r="FM205" s="48"/>
      <c r="FN205" s="48"/>
      <c r="FO205" s="48"/>
      <c r="FP205" s="48"/>
      <c r="FQ205" s="48"/>
      <c r="FR205" s="48"/>
      <c r="FS205" s="48"/>
      <c r="FT205" s="48"/>
      <c r="FU205" s="48"/>
      <c r="FV205" s="48"/>
      <c r="FW205" s="48"/>
      <c r="FX205" s="48"/>
      <c r="FY205" s="48"/>
      <c r="FZ205" s="48"/>
      <c r="GA205" s="48"/>
      <c r="GB205" s="48"/>
      <c r="GC205" s="48"/>
      <c r="GD205" s="48"/>
      <c r="GE205" s="48"/>
      <c r="GF205" s="48"/>
      <c r="GG205" s="48"/>
      <c r="GH205" s="48"/>
      <c r="GI205" s="48"/>
      <c r="GJ205" s="48"/>
      <c r="GK205" s="48"/>
      <c r="GL205" s="48"/>
      <c r="GM205" s="48"/>
      <c r="GN205" s="48"/>
      <c r="GO205" s="48"/>
      <c r="GP205" s="48"/>
      <c r="GQ205" s="48"/>
      <c r="GR205" s="52"/>
      <c r="GS205" s="48"/>
      <c r="GT205" s="75"/>
    </row>
    <row r="206" spans="1:202" s="18" customFormat="1" ht="15.75" x14ac:dyDescent="0.25">
      <c r="A206" s="26" t="s">
        <v>476</v>
      </c>
      <c r="B206" s="136">
        <f t="shared" si="923"/>
        <v>4445.5233699999999</v>
      </c>
      <c r="C206" s="136">
        <f t="shared" si="924"/>
        <v>0</v>
      </c>
      <c r="D206" s="48">
        <f t="shared" si="216"/>
        <v>0</v>
      </c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>
        <v>1154.5233700000001</v>
      </c>
      <c r="AY206" s="48"/>
      <c r="AZ206" s="48"/>
      <c r="BA206" s="48"/>
      <c r="BB206" s="48"/>
      <c r="BC206" s="48"/>
      <c r="BD206" s="48"/>
      <c r="BE206" s="116"/>
      <c r="BF206" s="116"/>
      <c r="BG206" s="48"/>
      <c r="BH206" s="48"/>
      <c r="BI206" s="75"/>
      <c r="BJ206" s="48"/>
      <c r="BK206" s="48"/>
      <c r="BL206" s="75"/>
      <c r="BM206" s="48"/>
      <c r="BN206" s="48"/>
      <c r="BO206" s="75"/>
      <c r="BP206" s="48"/>
      <c r="BQ206" s="48"/>
      <c r="BR206" s="75"/>
      <c r="BS206" s="48"/>
      <c r="BT206" s="48"/>
      <c r="BU206" s="75"/>
      <c r="BV206" s="48"/>
      <c r="BW206" s="48"/>
      <c r="BX206" s="75"/>
      <c r="BY206" s="48"/>
      <c r="BZ206" s="48"/>
      <c r="CA206" s="75"/>
      <c r="CB206" s="48"/>
      <c r="CC206" s="48"/>
      <c r="CD206" s="75"/>
      <c r="CE206" s="48"/>
      <c r="CF206" s="48"/>
      <c r="CG206" s="75"/>
      <c r="CH206" s="48"/>
      <c r="CI206" s="48"/>
      <c r="CJ206" s="75"/>
      <c r="CK206" s="48"/>
      <c r="CL206" s="48"/>
      <c r="CM206" s="75"/>
      <c r="CN206" s="48"/>
      <c r="CO206" s="48"/>
      <c r="CP206" s="120"/>
      <c r="CQ206" s="52"/>
      <c r="CR206" s="48"/>
      <c r="CS206" s="75"/>
      <c r="CT206" s="52"/>
      <c r="CU206" s="48"/>
      <c r="CV206" s="75"/>
      <c r="CW206" s="52"/>
      <c r="CX206" s="48"/>
      <c r="CY206" s="75"/>
      <c r="CZ206" s="52">
        <v>3291</v>
      </c>
      <c r="DA206" s="48"/>
      <c r="DB206" s="48">
        <f t="shared" si="748"/>
        <v>0</v>
      </c>
      <c r="DC206" s="52"/>
      <c r="DD206" s="48"/>
      <c r="DE206" s="75"/>
      <c r="DF206" s="52"/>
      <c r="DG206" s="48"/>
      <c r="DH206" s="52"/>
      <c r="DI206" s="48"/>
      <c r="DJ206" s="48"/>
      <c r="DK206" s="75"/>
      <c r="DL206" s="48"/>
      <c r="DM206" s="48"/>
      <c r="DN206" s="75"/>
      <c r="DO206" s="52"/>
      <c r="DP206" s="48"/>
      <c r="DQ206" s="75"/>
      <c r="DR206" s="52"/>
      <c r="DS206" s="48"/>
      <c r="DT206" s="75"/>
      <c r="DU206" s="52"/>
      <c r="DV206" s="48"/>
      <c r="DW206" s="75"/>
      <c r="DX206" s="52"/>
      <c r="DY206" s="48"/>
      <c r="DZ206" s="75"/>
      <c r="EA206" s="48"/>
      <c r="EB206" s="48"/>
      <c r="EC206" s="75"/>
      <c r="ED206" s="48"/>
      <c r="EE206" s="48"/>
      <c r="EF206" s="75"/>
      <c r="EG206" s="48"/>
      <c r="EH206" s="48"/>
      <c r="EI206" s="75"/>
      <c r="EJ206" s="48"/>
      <c r="EK206" s="48"/>
      <c r="EL206" s="75"/>
      <c r="EM206" s="48"/>
      <c r="EN206" s="48"/>
      <c r="EO206" s="75"/>
      <c r="EP206" s="48"/>
      <c r="EQ206" s="48"/>
      <c r="ER206" s="75"/>
      <c r="ES206" s="48"/>
      <c r="ET206" s="48"/>
      <c r="EU206" s="75"/>
      <c r="EV206" s="48"/>
      <c r="EW206" s="48"/>
      <c r="EX206" s="48"/>
      <c r="EY206" s="48"/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8"/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8"/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8"/>
      <c r="GI206" s="48"/>
      <c r="GJ206" s="48"/>
      <c r="GK206" s="48"/>
      <c r="GL206" s="48"/>
      <c r="GM206" s="48"/>
      <c r="GN206" s="48"/>
      <c r="GO206" s="48"/>
      <c r="GP206" s="48"/>
      <c r="GQ206" s="48"/>
      <c r="GR206" s="52"/>
      <c r="GS206" s="48"/>
      <c r="GT206" s="75"/>
    </row>
    <row r="207" spans="1:202" s="18" customFormat="1" ht="15.75" x14ac:dyDescent="0.25">
      <c r="A207" s="26" t="s">
        <v>477</v>
      </c>
      <c r="B207" s="136">
        <f t="shared" si="923"/>
        <v>4611.2280000000001</v>
      </c>
      <c r="C207" s="136">
        <f t="shared" si="924"/>
        <v>0</v>
      </c>
      <c r="D207" s="48">
        <f t="shared" si="216"/>
        <v>0</v>
      </c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>
        <v>804.22799999999995</v>
      </c>
      <c r="AY207" s="48"/>
      <c r="AZ207" s="48"/>
      <c r="BA207" s="48"/>
      <c r="BB207" s="48"/>
      <c r="BC207" s="48"/>
      <c r="BD207" s="48"/>
      <c r="BE207" s="116"/>
      <c r="BF207" s="116"/>
      <c r="BG207" s="48"/>
      <c r="BH207" s="48"/>
      <c r="BI207" s="75"/>
      <c r="BJ207" s="48"/>
      <c r="BK207" s="48"/>
      <c r="BL207" s="75"/>
      <c r="BM207" s="48"/>
      <c r="BN207" s="48"/>
      <c r="BO207" s="75"/>
      <c r="BP207" s="48"/>
      <c r="BQ207" s="48"/>
      <c r="BR207" s="75"/>
      <c r="BS207" s="48"/>
      <c r="BT207" s="48"/>
      <c r="BU207" s="75"/>
      <c r="BV207" s="48"/>
      <c r="BW207" s="48"/>
      <c r="BX207" s="75"/>
      <c r="BY207" s="48"/>
      <c r="BZ207" s="48"/>
      <c r="CA207" s="75"/>
      <c r="CB207" s="48"/>
      <c r="CC207" s="48"/>
      <c r="CD207" s="75"/>
      <c r="CE207" s="48"/>
      <c r="CF207" s="48"/>
      <c r="CG207" s="75"/>
      <c r="CH207" s="48"/>
      <c r="CI207" s="48"/>
      <c r="CJ207" s="75"/>
      <c r="CK207" s="48"/>
      <c r="CL207" s="48"/>
      <c r="CM207" s="75"/>
      <c r="CN207" s="48"/>
      <c r="CO207" s="48"/>
      <c r="CP207" s="120"/>
      <c r="CQ207" s="52"/>
      <c r="CR207" s="48"/>
      <c r="CS207" s="75"/>
      <c r="CT207" s="52"/>
      <c r="CU207" s="48"/>
      <c r="CV207" s="75"/>
      <c r="CW207" s="52"/>
      <c r="CX207" s="48"/>
      <c r="CY207" s="75"/>
      <c r="CZ207" s="52">
        <v>3807</v>
      </c>
      <c r="DA207" s="48"/>
      <c r="DB207" s="48">
        <f t="shared" si="748"/>
        <v>0</v>
      </c>
      <c r="DC207" s="52"/>
      <c r="DD207" s="48"/>
      <c r="DE207" s="75"/>
      <c r="DF207" s="52"/>
      <c r="DG207" s="48"/>
      <c r="DH207" s="52"/>
      <c r="DI207" s="48"/>
      <c r="DJ207" s="48"/>
      <c r="DK207" s="75"/>
      <c r="DL207" s="48"/>
      <c r="DM207" s="48"/>
      <c r="DN207" s="75"/>
      <c r="DO207" s="52"/>
      <c r="DP207" s="48"/>
      <c r="DQ207" s="75"/>
      <c r="DR207" s="52"/>
      <c r="DS207" s="48"/>
      <c r="DT207" s="75"/>
      <c r="DU207" s="52"/>
      <c r="DV207" s="48"/>
      <c r="DW207" s="75"/>
      <c r="DX207" s="52"/>
      <c r="DY207" s="48"/>
      <c r="DZ207" s="75"/>
      <c r="EA207" s="48"/>
      <c r="EB207" s="48"/>
      <c r="EC207" s="75"/>
      <c r="ED207" s="48"/>
      <c r="EE207" s="48"/>
      <c r="EF207" s="75"/>
      <c r="EG207" s="48"/>
      <c r="EH207" s="48"/>
      <c r="EI207" s="75"/>
      <c r="EJ207" s="48"/>
      <c r="EK207" s="48"/>
      <c r="EL207" s="75"/>
      <c r="EM207" s="48"/>
      <c r="EN207" s="48"/>
      <c r="EO207" s="75"/>
      <c r="EP207" s="48"/>
      <c r="EQ207" s="48"/>
      <c r="ER207" s="75"/>
      <c r="ES207" s="48"/>
      <c r="ET207" s="48"/>
      <c r="EU207" s="75"/>
      <c r="EV207" s="48"/>
      <c r="EW207" s="48"/>
      <c r="EX207" s="48"/>
      <c r="EY207" s="48"/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8"/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48"/>
      <c r="GL207" s="48"/>
      <c r="GM207" s="48"/>
      <c r="GN207" s="48"/>
      <c r="GO207" s="48"/>
      <c r="GP207" s="48"/>
      <c r="GQ207" s="48"/>
      <c r="GR207" s="52"/>
      <c r="GS207" s="48"/>
      <c r="GT207" s="75"/>
    </row>
    <row r="208" spans="1:202" s="18" customFormat="1" ht="15.75" x14ac:dyDescent="0.25">
      <c r="A208" s="26" t="s">
        <v>478</v>
      </c>
      <c r="B208" s="136">
        <f t="shared" si="923"/>
        <v>3732.4577100000001</v>
      </c>
      <c r="C208" s="136">
        <f t="shared" si="924"/>
        <v>0</v>
      </c>
      <c r="D208" s="48">
        <f t="shared" si="216"/>
        <v>0</v>
      </c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>
        <v>252.45770999999999</v>
      </c>
      <c r="AY208" s="48"/>
      <c r="AZ208" s="48"/>
      <c r="BA208" s="48"/>
      <c r="BB208" s="48"/>
      <c r="BC208" s="48"/>
      <c r="BD208" s="48"/>
      <c r="BE208" s="116"/>
      <c r="BF208" s="116"/>
      <c r="BG208" s="48"/>
      <c r="BH208" s="48"/>
      <c r="BI208" s="75"/>
      <c r="BJ208" s="48"/>
      <c r="BK208" s="48"/>
      <c r="BL208" s="75"/>
      <c r="BM208" s="48"/>
      <c r="BN208" s="48"/>
      <c r="BO208" s="75"/>
      <c r="BP208" s="48"/>
      <c r="BQ208" s="48"/>
      <c r="BR208" s="75"/>
      <c r="BS208" s="48"/>
      <c r="BT208" s="48"/>
      <c r="BU208" s="75"/>
      <c r="BV208" s="48"/>
      <c r="BW208" s="48"/>
      <c r="BX208" s="75"/>
      <c r="BY208" s="48"/>
      <c r="BZ208" s="48"/>
      <c r="CA208" s="75"/>
      <c r="CB208" s="48"/>
      <c r="CC208" s="48"/>
      <c r="CD208" s="75"/>
      <c r="CE208" s="48"/>
      <c r="CF208" s="48"/>
      <c r="CG208" s="75"/>
      <c r="CH208" s="48"/>
      <c r="CI208" s="48"/>
      <c r="CJ208" s="75"/>
      <c r="CK208" s="48"/>
      <c r="CL208" s="48"/>
      <c r="CM208" s="75"/>
      <c r="CN208" s="48"/>
      <c r="CO208" s="48"/>
      <c r="CP208" s="120"/>
      <c r="CQ208" s="52"/>
      <c r="CR208" s="48"/>
      <c r="CS208" s="75"/>
      <c r="CT208" s="52"/>
      <c r="CU208" s="48"/>
      <c r="CV208" s="75"/>
      <c r="CW208" s="52"/>
      <c r="CX208" s="48"/>
      <c r="CY208" s="75"/>
      <c r="CZ208" s="52">
        <v>3480</v>
      </c>
      <c r="DA208" s="48"/>
      <c r="DB208" s="48">
        <f t="shared" si="748"/>
        <v>0</v>
      </c>
      <c r="DC208" s="52"/>
      <c r="DD208" s="48"/>
      <c r="DE208" s="75"/>
      <c r="DF208" s="52"/>
      <c r="DG208" s="48"/>
      <c r="DH208" s="52"/>
      <c r="DI208" s="48"/>
      <c r="DJ208" s="48"/>
      <c r="DK208" s="75"/>
      <c r="DL208" s="48"/>
      <c r="DM208" s="48"/>
      <c r="DN208" s="75"/>
      <c r="DO208" s="52"/>
      <c r="DP208" s="48"/>
      <c r="DQ208" s="75"/>
      <c r="DR208" s="52"/>
      <c r="DS208" s="48"/>
      <c r="DT208" s="75"/>
      <c r="DU208" s="52"/>
      <c r="DV208" s="48"/>
      <c r="DW208" s="75"/>
      <c r="DX208" s="52"/>
      <c r="DY208" s="48"/>
      <c r="DZ208" s="75"/>
      <c r="EA208" s="48"/>
      <c r="EB208" s="48"/>
      <c r="EC208" s="75"/>
      <c r="ED208" s="48"/>
      <c r="EE208" s="48"/>
      <c r="EF208" s="75"/>
      <c r="EG208" s="48"/>
      <c r="EH208" s="48"/>
      <c r="EI208" s="75"/>
      <c r="EJ208" s="48"/>
      <c r="EK208" s="48"/>
      <c r="EL208" s="75"/>
      <c r="EM208" s="48"/>
      <c r="EN208" s="48"/>
      <c r="EO208" s="75"/>
      <c r="EP208" s="48"/>
      <c r="EQ208" s="48"/>
      <c r="ER208" s="75"/>
      <c r="ES208" s="48"/>
      <c r="ET208" s="48"/>
      <c r="EU208" s="75"/>
      <c r="EV208" s="48"/>
      <c r="EW208" s="48"/>
      <c r="EX208" s="48"/>
      <c r="EY208" s="48"/>
      <c r="EZ208" s="48"/>
      <c r="FA208" s="48"/>
      <c r="FB208" s="48"/>
      <c r="FC208" s="48"/>
      <c r="FD208" s="48"/>
      <c r="FE208" s="48"/>
      <c r="FF208" s="48"/>
      <c r="FG208" s="48"/>
      <c r="FH208" s="48"/>
      <c r="FI208" s="48"/>
      <c r="FJ208" s="48"/>
      <c r="FK208" s="48"/>
      <c r="FL208" s="48"/>
      <c r="FM208" s="48"/>
      <c r="FN208" s="48"/>
      <c r="FO208" s="48"/>
      <c r="FP208" s="48"/>
      <c r="FQ208" s="48"/>
      <c r="FR208" s="48"/>
      <c r="FS208" s="48"/>
      <c r="FT208" s="48"/>
      <c r="FU208" s="48"/>
      <c r="FV208" s="48"/>
      <c r="FW208" s="48"/>
      <c r="FX208" s="48"/>
      <c r="FY208" s="48"/>
      <c r="FZ208" s="48"/>
      <c r="GA208" s="48"/>
      <c r="GB208" s="48"/>
      <c r="GC208" s="48"/>
      <c r="GD208" s="48"/>
      <c r="GE208" s="48"/>
      <c r="GF208" s="48"/>
      <c r="GG208" s="48"/>
      <c r="GH208" s="48"/>
      <c r="GI208" s="48"/>
      <c r="GJ208" s="48"/>
      <c r="GK208" s="48"/>
      <c r="GL208" s="48"/>
      <c r="GM208" s="48"/>
      <c r="GN208" s="48"/>
      <c r="GO208" s="48"/>
      <c r="GP208" s="48"/>
      <c r="GQ208" s="48"/>
      <c r="GR208" s="52"/>
      <c r="GS208" s="48"/>
      <c r="GT208" s="75"/>
    </row>
    <row r="209" spans="1:202" s="18" customFormat="1" ht="15.75" x14ac:dyDescent="0.25">
      <c r="A209" s="26" t="s">
        <v>479</v>
      </c>
      <c r="B209" s="136">
        <f t="shared" si="923"/>
        <v>3363</v>
      </c>
      <c r="C209" s="136">
        <f t="shared" si="924"/>
        <v>0</v>
      </c>
      <c r="D209" s="48">
        <f t="shared" si="216"/>
        <v>0</v>
      </c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116"/>
      <c r="BF209" s="116"/>
      <c r="BG209" s="48"/>
      <c r="BH209" s="48"/>
      <c r="BI209" s="75"/>
      <c r="BJ209" s="48"/>
      <c r="BK209" s="48"/>
      <c r="BL209" s="75"/>
      <c r="BM209" s="48"/>
      <c r="BN209" s="48"/>
      <c r="BO209" s="75"/>
      <c r="BP209" s="48"/>
      <c r="BQ209" s="48"/>
      <c r="BR209" s="75"/>
      <c r="BS209" s="48"/>
      <c r="BT209" s="48"/>
      <c r="BU209" s="75"/>
      <c r="BV209" s="48"/>
      <c r="BW209" s="48"/>
      <c r="BX209" s="75"/>
      <c r="BY209" s="48"/>
      <c r="BZ209" s="48"/>
      <c r="CA209" s="75"/>
      <c r="CB209" s="48"/>
      <c r="CC209" s="48"/>
      <c r="CD209" s="75"/>
      <c r="CE209" s="48"/>
      <c r="CF209" s="48"/>
      <c r="CG209" s="75"/>
      <c r="CH209" s="48"/>
      <c r="CI209" s="48"/>
      <c r="CJ209" s="75"/>
      <c r="CK209" s="48"/>
      <c r="CL209" s="48"/>
      <c r="CM209" s="75"/>
      <c r="CN209" s="48"/>
      <c r="CO209" s="48"/>
      <c r="CP209" s="120"/>
      <c r="CQ209" s="52"/>
      <c r="CR209" s="48"/>
      <c r="CS209" s="75"/>
      <c r="CT209" s="52"/>
      <c r="CU209" s="48"/>
      <c r="CV209" s="75"/>
      <c r="CW209" s="52"/>
      <c r="CX209" s="48"/>
      <c r="CY209" s="75"/>
      <c r="CZ209" s="52">
        <v>3363</v>
      </c>
      <c r="DA209" s="48"/>
      <c r="DB209" s="48">
        <f t="shared" si="748"/>
        <v>0</v>
      </c>
      <c r="DC209" s="52"/>
      <c r="DD209" s="48"/>
      <c r="DE209" s="75"/>
      <c r="DF209" s="52"/>
      <c r="DG209" s="48"/>
      <c r="DH209" s="52"/>
      <c r="DI209" s="48"/>
      <c r="DJ209" s="48"/>
      <c r="DK209" s="75"/>
      <c r="DL209" s="48"/>
      <c r="DM209" s="48"/>
      <c r="DN209" s="75"/>
      <c r="DO209" s="52"/>
      <c r="DP209" s="48"/>
      <c r="DQ209" s="75"/>
      <c r="DR209" s="52"/>
      <c r="DS209" s="48"/>
      <c r="DT209" s="75"/>
      <c r="DU209" s="52"/>
      <c r="DV209" s="48"/>
      <c r="DW209" s="75"/>
      <c r="DX209" s="52"/>
      <c r="DY209" s="48"/>
      <c r="DZ209" s="75"/>
      <c r="EA209" s="48"/>
      <c r="EB209" s="48"/>
      <c r="EC209" s="75"/>
      <c r="ED209" s="48"/>
      <c r="EE209" s="48"/>
      <c r="EF209" s="75"/>
      <c r="EG209" s="48"/>
      <c r="EH209" s="48"/>
      <c r="EI209" s="75"/>
      <c r="EJ209" s="48"/>
      <c r="EK209" s="48"/>
      <c r="EL209" s="75"/>
      <c r="EM209" s="48"/>
      <c r="EN209" s="48"/>
      <c r="EO209" s="75"/>
      <c r="EP209" s="48"/>
      <c r="EQ209" s="48"/>
      <c r="ER209" s="75"/>
      <c r="ES209" s="48"/>
      <c r="ET209" s="48"/>
      <c r="EU209" s="75"/>
      <c r="EV209" s="48"/>
      <c r="EW209" s="48"/>
      <c r="EX209" s="48"/>
      <c r="EY209" s="48"/>
      <c r="EZ209" s="48"/>
      <c r="FA209" s="48"/>
      <c r="FB209" s="48"/>
      <c r="FC209" s="48"/>
      <c r="FD209" s="48"/>
      <c r="FE209" s="48"/>
      <c r="FF209" s="48"/>
      <c r="FG209" s="48"/>
      <c r="FH209" s="48"/>
      <c r="FI209" s="48"/>
      <c r="FJ209" s="48"/>
      <c r="FK209" s="48"/>
      <c r="FL209" s="48"/>
      <c r="FM209" s="48"/>
      <c r="FN209" s="48"/>
      <c r="FO209" s="48"/>
      <c r="FP209" s="48"/>
      <c r="FQ209" s="48"/>
      <c r="FR209" s="48"/>
      <c r="FS209" s="48"/>
      <c r="FT209" s="48"/>
      <c r="FU209" s="48"/>
      <c r="FV209" s="48"/>
      <c r="FW209" s="48"/>
      <c r="FX209" s="48"/>
      <c r="FY209" s="48"/>
      <c r="FZ209" s="48"/>
      <c r="GA209" s="48"/>
      <c r="GB209" s="48"/>
      <c r="GC209" s="48"/>
      <c r="GD209" s="48"/>
      <c r="GE209" s="48"/>
      <c r="GF209" s="48"/>
      <c r="GG209" s="48"/>
      <c r="GH209" s="48"/>
      <c r="GI209" s="48"/>
      <c r="GJ209" s="48"/>
      <c r="GK209" s="48"/>
      <c r="GL209" s="48"/>
      <c r="GM209" s="48"/>
      <c r="GN209" s="48"/>
      <c r="GO209" s="48"/>
      <c r="GP209" s="48"/>
      <c r="GQ209" s="48"/>
      <c r="GR209" s="52"/>
      <c r="GS209" s="48"/>
      <c r="GT209" s="75"/>
    </row>
    <row r="210" spans="1:202" s="18" customFormat="1" ht="15.75" x14ac:dyDescent="0.25">
      <c r="A210" s="26" t="s">
        <v>223</v>
      </c>
      <c r="B210" s="136">
        <f t="shared" si="923"/>
        <v>2748</v>
      </c>
      <c r="C210" s="136">
        <f t="shared" si="924"/>
        <v>0</v>
      </c>
      <c r="D210" s="48">
        <f t="shared" si="216"/>
        <v>0</v>
      </c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116"/>
      <c r="BF210" s="116"/>
      <c r="BG210" s="48"/>
      <c r="BH210" s="48"/>
      <c r="BI210" s="75"/>
      <c r="BJ210" s="48"/>
      <c r="BK210" s="48"/>
      <c r="BL210" s="75"/>
      <c r="BM210" s="48"/>
      <c r="BN210" s="48"/>
      <c r="BO210" s="75"/>
      <c r="BP210" s="48"/>
      <c r="BQ210" s="48"/>
      <c r="BR210" s="75"/>
      <c r="BS210" s="48"/>
      <c r="BT210" s="48"/>
      <c r="BU210" s="75"/>
      <c r="BV210" s="48"/>
      <c r="BW210" s="48"/>
      <c r="BX210" s="75"/>
      <c r="BY210" s="48"/>
      <c r="BZ210" s="48"/>
      <c r="CA210" s="75"/>
      <c r="CB210" s="48"/>
      <c r="CC210" s="48"/>
      <c r="CD210" s="75"/>
      <c r="CE210" s="48"/>
      <c r="CF210" s="48"/>
      <c r="CG210" s="75"/>
      <c r="CH210" s="48"/>
      <c r="CI210" s="48"/>
      <c r="CJ210" s="75"/>
      <c r="CK210" s="48"/>
      <c r="CL210" s="48"/>
      <c r="CM210" s="75"/>
      <c r="CN210" s="48"/>
      <c r="CO210" s="48"/>
      <c r="CP210" s="120"/>
      <c r="CQ210" s="52"/>
      <c r="CR210" s="48"/>
      <c r="CS210" s="75"/>
      <c r="CT210" s="52"/>
      <c r="CU210" s="48"/>
      <c r="CV210" s="75"/>
      <c r="CW210" s="52"/>
      <c r="CX210" s="48"/>
      <c r="CY210" s="75"/>
      <c r="CZ210" s="52">
        <v>2748</v>
      </c>
      <c r="DA210" s="48"/>
      <c r="DB210" s="48">
        <f t="shared" si="748"/>
        <v>0</v>
      </c>
      <c r="DC210" s="52"/>
      <c r="DD210" s="48"/>
      <c r="DE210" s="75"/>
      <c r="DF210" s="52"/>
      <c r="DG210" s="48"/>
      <c r="DH210" s="52"/>
      <c r="DI210" s="48"/>
      <c r="DJ210" s="48"/>
      <c r="DK210" s="75"/>
      <c r="DL210" s="48"/>
      <c r="DM210" s="48"/>
      <c r="DN210" s="75"/>
      <c r="DO210" s="52"/>
      <c r="DP210" s="48"/>
      <c r="DQ210" s="75"/>
      <c r="DR210" s="52"/>
      <c r="DS210" s="48"/>
      <c r="DT210" s="75"/>
      <c r="DU210" s="52"/>
      <c r="DV210" s="48"/>
      <c r="DW210" s="75"/>
      <c r="DX210" s="52"/>
      <c r="DY210" s="48"/>
      <c r="DZ210" s="75"/>
      <c r="EA210" s="48"/>
      <c r="EB210" s="48"/>
      <c r="EC210" s="75"/>
      <c r="ED210" s="48"/>
      <c r="EE210" s="48"/>
      <c r="EF210" s="75"/>
      <c r="EG210" s="48"/>
      <c r="EH210" s="48"/>
      <c r="EI210" s="75"/>
      <c r="EJ210" s="48"/>
      <c r="EK210" s="48"/>
      <c r="EL210" s="75"/>
      <c r="EM210" s="48"/>
      <c r="EN210" s="48"/>
      <c r="EO210" s="75"/>
      <c r="EP210" s="48"/>
      <c r="EQ210" s="48"/>
      <c r="ER210" s="75"/>
      <c r="ES210" s="48"/>
      <c r="ET210" s="48"/>
      <c r="EU210" s="75"/>
      <c r="EV210" s="48"/>
      <c r="EW210" s="48"/>
      <c r="EX210" s="48"/>
      <c r="EY210" s="48"/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8"/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8"/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8"/>
      <c r="GI210" s="48"/>
      <c r="GJ210" s="48"/>
      <c r="GK210" s="48"/>
      <c r="GL210" s="48"/>
      <c r="GM210" s="48"/>
      <c r="GN210" s="48"/>
      <c r="GO210" s="48"/>
      <c r="GP210" s="48"/>
      <c r="GQ210" s="48"/>
      <c r="GR210" s="52"/>
      <c r="GS210" s="48"/>
      <c r="GT210" s="75"/>
    </row>
    <row r="211" spans="1:202" s="18" customFormat="1" ht="15.75" x14ac:dyDescent="0.25">
      <c r="A211" s="26" t="s">
        <v>480</v>
      </c>
      <c r="B211" s="136">
        <f t="shared" si="923"/>
        <v>2826</v>
      </c>
      <c r="C211" s="136">
        <f t="shared" si="924"/>
        <v>2826</v>
      </c>
      <c r="D211" s="48">
        <f t="shared" si="216"/>
        <v>100</v>
      </c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116"/>
      <c r="BF211" s="116"/>
      <c r="BG211" s="48"/>
      <c r="BH211" s="48"/>
      <c r="BI211" s="75"/>
      <c r="BJ211" s="48"/>
      <c r="BK211" s="48"/>
      <c r="BL211" s="75"/>
      <c r="BM211" s="48"/>
      <c r="BN211" s="48"/>
      <c r="BO211" s="75"/>
      <c r="BP211" s="48"/>
      <c r="BQ211" s="48"/>
      <c r="BR211" s="75"/>
      <c r="BS211" s="48"/>
      <c r="BT211" s="48"/>
      <c r="BU211" s="75"/>
      <c r="BV211" s="48"/>
      <c r="BW211" s="48"/>
      <c r="BX211" s="75"/>
      <c r="BY211" s="48"/>
      <c r="BZ211" s="48"/>
      <c r="CA211" s="75"/>
      <c r="CB211" s="48"/>
      <c r="CC211" s="48"/>
      <c r="CD211" s="75"/>
      <c r="CE211" s="48"/>
      <c r="CF211" s="48"/>
      <c r="CG211" s="75"/>
      <c r="CH211" s="48"/>
      <c r="CI211" s="48"/>
      <c r="CJ211" s="75"/>
      <c r="CK211" s="48"/>
      <c r="CL211" s="48"/>
      <c r="CM211" s="75"/>
      <c r="CN211" s="48"/>
      <c r="CO211" s="48"/>
      <c r="CP211" s="120"/>
      <c r="CQ211" s="52"/>
      <c r="CR211" s="48"/>
      <c r="CS211" s="75"/>
      <c r="CT211" s="52"/>
      <c r="CU211" s="48"/>
      <c r="CV211" s="75"/>
      <c r="CW211" s="52"/>
      <c r="CX211" s="48"/>
      <c r="CY211" s="75"/>
      <c r="CZ211" s="52">
        <v>2826</v>
      </c>
      <c r="DA211" s="48">
        <v>2826</v>
      </c>
      <c r="DB211" s="48">
        <f t="shared" si="748"/>
        <v>100</v>
      </c>
      <c r="DC211" s="52"/>
      <c r="DD211" s="48"/>
      <c r="DE211" s="75"/>
      <c r="DF211" s="52"/>
      <c r="DG211" s="48"/>
      <c r="DH211" s="52"/>
      <c r="DI211" s="48"/>
      <c r="DJ211" s="48"/>
      <c r="DK211" s="75"/>
      <c r="DL211" s="48"/>
      <c r="DM211" s="48"/>
      <c r="DN211" s="75"/>
      <c r="DO211" s="52"/>
      <c r="DP211" s="48"/>
      <c r="DQ211" s="75"/>
      <c r="DR211" s="52"/>
      <c r="DS211" s="48"/>
      <c r="DT211" s="75"/>
      <c r="DU211" s="52"/>
      <c r="DV211" s="48"/>
      <c r="DW211" s="75"/>
      <c r="DX211" s="52"/>
      <c r="DY211" s="48"/>
      <c r="DZ211" s="75"/>
      <c r="EA211" s="48"/>
      <c r="EB211" s="48"/>
      <c r="EC211" s="75"/>
      <c r="ED211" s="48"/>
      <c r="EE211" s="48"/>
      <c r="EF211" s="75"/>
      <c r="EG211" s="48"/>
      <c r="EH211" s="48"/>
      <c r="EI211" s="75"/>
      <c r="EJ211" s="48"/>
      <c r="EK211" s="48"/>
      <c r="EL211" s="75"/>
      <c r="EM211" s="48"/>
      <c r="EN211" s="48"/>
      <c r="EO211" s="75"/>
      <c r="EP211" s="48"/>
      <c r="EQ211" s="48"/>
      <c r="ER211" s="75"/>
      <c r="ES211" s="48"/>
      <c r="ET211" s="48"/>
      <c r="EU211" s="75"/>
      <c r="EV211" s="48"/>
      <c r="EW211" s="48"/>
      <c r="EX211" s="48"/>
      <c r="EY211" s="48"/>
      <c r="EZ211" s="48"/>
      <c r="FA211" s="48"/>
      <c r="FB211" s="48"/>
      <c r="FC211" s="48"/>
      <c r="FD211" s="48"/>
      <c r="FE211" s="48"/>
      <c r="FF211" s="48"/>
      <c r="FG211" s="48"/>
      <c r="FH211" s="48"/>
      <c r="FI211" s="48"/>
      <c r="FJ211" s="48"/>
      <c r="FK211" s="48"/>
      <c r="FL211" s="48"/>
      <c r="FM211" s="48"/>
      <c r="FN211" s="48"/>
      <c r="FO211" s="48"/>
      <c r="FP211" s="48"/>
      <c r="FQ211" s="48"/>
      <c r="FR211" s="48"/>
      <c r="FS211" s="48"/>
      <c r="FT211" s="48"/>
      <c r="FU211" s="48"/>
      <c r="FV211" s="48"/>
      <c r="FW211" s="48"/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8"/>
      <c r="GI211" s="48"/>
      <c r="GJ211" s="48"/>
      <c r="GK211" s="48"/>
      <c r="GL211" s="48"/>
      <c r="GM211" s="48"/>
      <c r="GN211" s="48"/>
      <c r="GO211" s="48"/>
      <c r="GP211" s="48"/>
      <c r="GQ211" s="48"/>
      <c r="GR211" s="52"/>
      <c r="GS211" s="48"/>
      <c r="GT211" s="75"/>
    </row>
    <row r="212" spans="1:202" s="18" customFormat="1" ht="15.75" x14ac:dyDescent="0.25">
      <c r="A212" s="26" t="s">
        <v>481</v>
      </c>
      <c r="B212" s="136">
        <f t="shared" si="923"/>
        <v>9267.6395400000001</v>
      </c>
      <c r="C212" s="136">
        <f t="shared" si="924"/>
        <v>5141.29324</v>
      </c>
      <c r="D212" s="48">
        <f t="shared" si="216"/>
        <v>55.475757530379731</v>
      </c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116"/>
      <c r="BF212" s="116"/>
      <c r="BG212" s="48"/>
      <c r="BH212" s="48"/>
      <c r="BI212" s="75"/>
      <c r="BJ212" s="48"/>
      <c r="BK212" s="48"/>
      <c r="BL212" s="75"/>
      <c r="BM212" s="48"/>
      <c r="BN212" s="48"/>
      <c r="BO212" s="75"/>
      <c r="BP212" s="48"/>
      <c r="BQ212" s="48"/>
      <c r="BR212" s="75"/>
      <c r="BS212" s="48"/>
      <c r="BT212" s="48"/>
      <c r="BU212" s="75"/>
      <c r="BV212" s="48"/>
      <c r="BW212" s="48"/>
      <c r="BX212" s="75"/>
      <c r="BY212" s="48"/>
      <c r="BZ212" s="48"/>
      <c r="CA212" s="75"/>
      <c r="CB212" s="48"/>
      <c r="CC212" s="48"/>
      <c r="CD212" s="75"/>
      <c r="CE212" s="48"/>
      <c r="CF212" s="48"/>
      <c r="CG212" s="75"/>
      <c r="CH212" s="48"/>
      <c r="CI212" s="48"/>
      <c r="CJ212" s="75"/>
      <c r="CK212" s="48"/>
      <c r="CL212" s="48"/>
      <c r="CM212" s="75"/>
      <c r="CN212" s="48"/>
      <c r="CO212" s="48"/>
      <c r="CP212" s="120"/>
      <c r="CQ212" s="52"/>
      <c r="CR212" s="48"/>
      <c r="CS212" s="75"/>
      <c r="CT212" s="52"/>
      <c r="CU212" s="48"/>
      <c r="CV212" s="75"/>
      <c r="CW212" s="52"/>
      <c r="CX212" s="48"/>
      <c r="CY212" s="75"/>
      <c r="CZ212" s="52">
        <v>6570</v>
      </c>
      <c r="DA212" s="48">
        <v>5141.29324</v>
      </c>
      <c r="DB212" s="48">
        <f t="shared" si="748"/>
        <v>78.254082800608828</v>
      </c>
      <c r="DC212" s="52"/>
      <c r="DD212" s="48"/>
      <c r="DE212" s="75"/>
      <c r="DF212" s="52"/>
      <c r="DG212" s="48"/>
      <c r="DH212" s="52"/>
      <c r="DI212" s="48"/>
      <c r="DJ212" s="48"/>
      <c r="DK212" s="75"/>
      <c r="DL212" s="48"/>
      <c r="DM212" s="48"/>
      <c r="DN212" s="75"/>
      <c r="DO212" s="52"/>
      <c r="DP212" s="48"/>
      <c r="DQ212" s="75"/>
      <c r="DR212" s="52"/>
      <c r="DS212" s="48"/>
      <c r="DT212" s="75"/>
      <c r="DU212" s="52"/>
      <c r="DV212" s="48"/>
      <c r="DW212" s="75"/>
      <c r="DX212" s="52"/>
      <c r="DY212" s="48"/>
      <c r="DZ212" s="75"/>
      <c r="EA212" s="48"/>
      <c r="EB212" s="48"/>
      <c r="EC212" s="75"/>
      <c r="ED212" s="48">
        <v>2697.6395400000001</v>
      </c>
      <c r="EE212" s="48"/>
      <c r="EF212" s="75"/>
      <c r="EG212" s="48"/>
      <c r="EH212" s="48"/>
      <c r="EI212" s="75"/>
      <c r="EJ212" s="48"/>
      <c r="EK212" s="48"/>
      <c r="EL212" s="75"/>
      <c r="EM212" s="48"/>
      <c r="EN212" s="48"/>
      <c r="EO212" s="75"/>
      <c r="EP212" s="48"/>
      <c r="EQ212" s="48"/>
      <c r="ER212" s="75"/>
      <c r="ES212" s="48"/>
      <c r="ET212" s="48"/>
      <c r="EU212" s="75"/>
      <c r="EV212" s="48"/>
      <c r="EW212" s="48"/>
      <c r="EX212" s="48"/>
      <c r="EY212" s="48"/>
      <c r="EZ212" s="48"/>
      <c r="FA212" s="48"/>
      <c r="FB212" s="48"/>
      <c r="FC212" s="48"/>
      <c r="FD212" s="48"/>
      <c r="FE212" s="48"/>
      <c r="FF212" s="48"/>
      <c r="FG212" s="48"/>
      <c r="FH212" s="48"/>
      <c r="FI212" s="48"/>
      <c r="FJ212" s="48"/>
      <c r="FK212" s="48"/>
      <c r="FL212" s="48"/>
      <c r="FM212" s="48"/>
      <c r="FN212" s="48"/>
      <c r="FO212" s="48"/>
      <c r="FP212" s="48"/>
      <c r="FQ212" s="48"/>
      <c r="FR212" s="48"/>
      <c r="FS212" s="48"/>
      <c r="FT212" s="48"/>
      <c r="FU212" s="48"/>
      <c r="FV212" s="48"/>
      <c r="FW212" s="48"/>
      <c r="FX212" s="48"/>
      <c r="FY212" s="48"/>
      <c r="FZ212" s="48"/>
      <c r="GA212" s="48"/>
      <c r="GB212" s="48"/>
      <c r="GC212" s="48"/>
      <c r="GD212" s="48"/>
      <c r="GE212" s="48"/>
      <c r="GF212" s="48"/>
      <c r="GG212" s="48"/>
      <c r="GH212" s="48"/>
      <c r="GI212" s="48"/>
      <c r="GJ212" s="48"/>
      <c r="GK212" s="48"/>
      <c r="GL212" s="48"/>
      <c r="GM212" s="48"/>
      <c r="GN212" s="48"/>
      <c r="GO212" s="48"/>
      <c r="GP212" s="48"/>
      <c r="GQ212" s="48"/>
      <c r="GR212" s="52"/>
      <c r="GS212" s="48"/>
      <c r="GT212" s="75"/>
    </row>
    <row r="213" spans="1:202" s="19" customFormat="1" ht="31.5" x14ac:dyDescent="0.25">
      <c r="A213" s="25" t="s">
        <v>305</v>
      </c>
      <c r="B213" s="135">
        <f t="shared" si="923"/>
        <v>371564.97399000003</v>
      </c>
      <c r="C213" s="135">
        <f t="shared" si="924"/>
        <v>174754.1385</v>
      </c>
      <c r="D213" s="54">
        <f t="shared" ref="D213" si="925">C213/B213*100</f>
        <v>47.031919242394252</v>
      </c>
      <c r="E213" s="55">
        <f t="shared" ref="E213:BF213" si="926">E214+E215+E216+E217+E218+E219+E220+E221</f>
        <v>0</v>
      </c>
      <c r="F213" s="55">
        <f t="shared" si="926"/>
        <v>0</v>
      </c>
      <c r="G213" s="55">
        <f t="shared" si="926"/>
        <v>0</v>
      </c>
      <c r="H213" s="55">
        <f t="shared" si="926"/>
        <v>0</v>
      </c>
      <c r="I213" s="55">
        <f t="shared" si="926"/>
        <v>0</v>
      </c>
      <c r="J213" s="54"/>
      <c r="K213" s="55">
        <f t="shared" ref="K213:M213" si="927">K214+K215+K216+K217+K218+K219+K220+K221</f>
        <v>0</v>
      </c>
      <c r="L213" s="55">
        <f t="shared" si="927"/>
        <v>0</v>
      </c>
      <c r="M213" s="55">
        <f t="shared" si="927"/>
        <v>0</v>
      </c>
      <c r="N213" s="55">
        <f t="shared" ref="N213:P213" si="928">N214+N215+N216+N217+N218+N219+N220+N221</f>
        <v>0</v>
      </c>
      <c r="O213" s="55">
        <f t="shared" si="928"/>
        <v>0</v>
      </c>
      <c r="P213" s="55">
        <f t="shared" si="928"/>
        <v>0</v>
      </c>
      <c r="Q213" s="55">
        <f t="shared" ref="Q213:S213" si="929">Q214+Q215+Q216+Q217+Q218+Q219+Q220+Q221</f>
        <v>0</v>
      </c>
      <c r="R213" s="55">
        <f t="shared" si="929"/>
        <v>0</v>
      </c>
      <c r="S213" s="55">
        <f t="shared" si="929"/>
        <v>0</v>
      </c>
      <c r="T213" s="55">
        <f t="shared" ref="T213:V213" si="930">T214+T215+T216+T217+T218+T219+T220+T221</f>
        <v>0</v>
      </c>
      <c r="U213" s="55">
        <f t="shared" si="930"/>
        <v>0</v>
      </c>
      <c r="V213" s="55">
        <f t="shared" si="930"/>
        <v>0</v>
      </c>
      <c r="W213" s="55">
        <f t="shared" si="926"/>
        <v>945</v>
      </c>
      <c r="X213" s="55">
        <f t="shared" si="926"/>
        <v>945</v>
      </c>
      <c r="Y213" s="54">
        <f t="shared" si="886"/>
        <v>100</v>
      </c>
      <c r="Z213" s="55">
        <f t="shared" si="926"/>
        <v>0</v>
      </c>
      <c r="AA213" s="55">
        <f t="shared" si="926"/>
        <v>0</v>
      </c>
      <c r="AB213" s="55">
        <f t="shared" si="926"/>
        <v>0</v>
      </c>
      <c r="AC213" s="55">
        <f t="shared" si="926"/>
        <v>0</v>
      </c>
      <c r="AD213" s="55">
        <f t="shared" si="926"/>
        <v>0</v>
      </c>
      <c r="AE213" s="55">
        <f t="shared" si="926"/>
        <v>0</v>
      </c>
      <c r="AF213" s="55">
        <f t="shared" si="926"/>
        <v>0</v>
      </c>
      <c r="AG213" s="55">
        <f t="shared" si="926"/>
        <v>0</v>
      </c>
      <c r="AH213" s="55">
        <f t="shared" si="926"/>
        <v>0</v>
      </c>
      <c r="AI213" s="55">
        <f t="shared" si="926"/>
        <v>102.04082000000001</v>
      </c>
      <c r="AJ213" s="55">
        <f t="shared" si="926"/>
        <v>102.04082000000001</v>
      </c>
      <c r="AK213" s="54">
        <f t="shared" ref="AK213:AK230" si="931">AJ213/AI213*100</f>
        <v>100</v>
      </c>
      <c r="AL213" s="55">
        <f t="shared" si="926"/>
        <v>51.020410000000005</v>
      </c>
      <c r="AM213" s="55">
        <f t="shared" si="926"/>
        <v>51.020410000000005</v>
      </c>
      <c r="AN213" s="54">
        <f>AM213/AL213*100</f>
        <v>100</v>
      </c>
      <c r="AO213" s="55">
        <f t="shared" ref="AO213:AP213" si="932">AO214+AO215+AO216+AO217+AO218+AO219+AO220+AO221</f>
        <v>251.91389999999998</v>
      </c>
      <c r="AP213" s="55">
        <f t="shared" si="932"/>
        <v>251.91389999999998</v>
      </c>
      <c r="AQ213" s="54">
        <f>AP213/AO213*100</f>
        <v>100</v>
      </c>
      <c r="AR213" s="55"/>
      <c r="AS213" s="55"/>
      <c r="AT213" s="54"/>
      <c r="AU213" s="55">
        <f t="shared" si="926"/>
        <v>0</v>
      </c>
      <c r="AV213" s="55">
        <f t="shared" si="926"/>
        <v>0</v>
      </c>
      <c r="AW213" s="55">
        <f t="shared" si="926"/>
        <v>0</v>
      </c>
      <c r="AX213" s="55">
        <f t="shared" si="926"/>
        <v>3989.9556000000002</v>
      </c>
      <c r="AY213" s="55">
        <f t="shared" si="926"/>
        <v>0</v>
      </c>
      <c r="AZ213" s="54"/>
      <c r="BA213" s="55">
        <f t="shared" si="926"/>
        <v>5000</v>
      </c>
      <c r="BB213" s="55">
        <f t="shared" si="926"/>
        <v>2097.8958399999997</v>
      </c>
      <c r="BC213" s="54">
        <f t="shared" ref="BC213" si="933">BB213/BA213*100</f>
        <v>41.957916799999992</v>
      </c>
      <c r="BD213" s="55">
        <f t="shared" si="926"/>
        <v>38097</v>
      </c>
      <c r="BE213" s="55">
        <f t="shared" si="926"/>
        <v>13852.58856</v>
      </c>
      <c r="BF213" s="55">
        <f t="shared" si="926"/>
        <v>36.36136325694936</v>
      </c>
      <c r="BG213" s="55">
        <f t="shared" ref="BG213:CO213" si="934">BG214+BG215+BG216+BG217+BG218+BG219+BG220+BG221</f>
        <v>14081.79775</v>
      </c>
      <c r="BH213" s="55">
        <f t="shared" si="934"/>
        <v>4224.5393300000005</v>
      </c>
      <c r="BI213" s="55">
        <f>BH213/BG213*100</f>
        <v>30.000000035506837</v>
      </c>
      <c r="BJ213" s="55">
        <f t="shared" ref="BJ213:BL213" si="935">BJ214+BJ215+BJ216+BJ217+BJ218+BJ219+BJ220+BJ221</f>
        <v>0</v>
      </c>
      <c r="BK213" s="55">
        <f t="shared" si="935"/>
        <v>0</v>
      </c>
      <c r="BL213" s="55">
        <f t="shared" si="935"/>
        <v>0</v>
      </c>
      <c r="BM213" s="55">
        <f t="shared" si="934"/>
        <v>6660.6</v>
      </c>
      <c r="BN213" s="55">
        <f t="shared" si="934"/>
        <v>3542.5</v>
      </c>
      <c r="BO213" s="55">
        <f t="shared" si="934"/>
        <v>53.185899168243097</v>
      </c>
      <c r="BP213" s="55">
        <f t="shared" ref="BP213:BQ213" si="936">BP214+BP215+BP216+BP217+BP218+BP219+BP220+BP221</f>
        <v>1120</v>
      </c>
      <c r="BQ213" s="55">
        <f t="shared" si="936"/>
        <v>320</v>
      </c>
      <c r="BR213" s="55">
        <f t="shared" ref="BR213:BR214" si="937">BQ213/BP213*100</f>
        <v>28.571428571428569</v>
      </c>
      <c r="BS213" s="55">
        <f t="shared" si="934"/>
        <v>0</v>
      </c>
      <c r="BT213" s="55">
        <f t="shared" si="934"/>
        <v>0</v>
      </c>
      <c r="BU213" s="55">
        <f t="shared" si="934"/>
        <v>0</v>
      </c>
      <c r="BV213" s="55">
        <f t="shared" si="934"/>
        <v>0</v>
      </c>
      <c r="BW213" s="55">
        <f t="shared" si="934"/>
        <v>0</v>
      </c>
      <c r="BX213" s="55">
        <f t="shared" si="934"/>
        <v>0</v>
      </c>
      <c r="BY213" s="55">
        <f t="shared" si="934"/>
        <v>0</v>
      </c>
      <c r="BZ213" s="55">
        <f t="shared" si="934"/>
        <v>0</v>
      </c>
      <c r="CA213" s="55">
        <f t="shared" si="934"/>
        <v>0</v>
      </c>
      <c r="CB213" s="55">
        <f t="shared" ref="CB213:CD213" si="938">CB214+CB215+CB216+CB217+CB218+CB219+CB220+CB221</f>
        <v>0</v>
      </c>
      <c r="CC213" s="55">
        <f t="shared" si="938"/>
        <v>0</v>
      </c>
      <c r="CD213" s="55">
        <f t="shared" si="938"/>
        <v>0</v>
      </c>
      <c r="CE213" s="55">
        <f t="shared" si="934"/>
        <v>0</v>
      </c>
      <c r="CF213" s="55">
        <f t="shared" si="934"/>
        <v>0</v>
      </c>
      <c r="CG213" s="55">
        <f t="shared" si="934"/>
        <v>0</v>
      </c>
      <c r="CH213" s="55">
        <f t="shared" si="934"/>
        <v>0</v>
      </c>
      <c r="CI213" s="55">
        <f t="shared" si="934"/>
        <v>0</v>
      </c>
      <c r="CJ213" s="55">
        <f t="shared" si="934"/>
        <v>0</v>
      </c>
      <c r="CK213" s="55">
        <f t="shared" si="934"/>
        <v>1000</v>
      </c>
      <c r="CL213" s="55">
        <f t="shared" si="934"/>
        <v>1000</v>
      </c>
      <c r="CM213" s="54">
        <f t="shared" ref="CM213" si="939">CL213/CK213*100</f>
        <v>100</v>
      </c>
      <c r="CN213" s="55">
        <f t="shared" si="934"/>
        <v>391.5</v>
      </c>
      <c r="CO213" s="55">
        <f t="shared" si="934"/>
        <v>156.6</v>
      </c>
      <c r="CP213" s="119">
        <f t="shared" si="763"/>
        <v>40</v>
      </c>
      <c r="CQ213" s="55">
        <f t="shared" ref="CQ213:DA213" si="940">CQ214+CQ215+CQ216+CQ217+CQ218+CQ219+CQ220+CQ221</f>
        <v>0</v>
      </c>
      <c r="CR213" s="55">
        <f t="shared" si="940"/>
        <v>0</v>
      </c>
      <c r="CS213" s="55">
        <f t="shared" si="940"/>
        <v>0</v>
      </c>
      <c r="CT213" s="55">
        <f t="shared" ref="CT213:CV213" si="941">CT214+CT215+CT216+CT217+CT218+CT219+CT220+CT221</f>
        <v>0</v>
      </c>
      <c r="CU213" s="55">
        <f t="shared" si="941"/>
        <v>0</v>
      </c>
      <c r="CV213" s="55">
        <f t="shared" si="941"/>
        <v>0</v>
      </c>
      <c r="CW213" s="55">
        <f t="shared" si="940"/>
        <v>27327.7</v>
      </c>
      <c r="CX213" s="55">
        <f t="shared" si="940"/>
        <v>15240.75123</v>
      </c>
      <c r="CY213" s="55">
        <f t="shared" si="147"/>
        <v>55.770340094482883</v>
      </c>
      <c r="CZ213" s="55">
        <f t="shared" si="940"/>
        <v>87507</v>
      </c>
      <c r="DA213" s="55">
        <f t="shared" si="940"/>
        <v>8097.7512000000006</v>
      </c>
      <c r="DB213" s="54">
        <f t="shared" si="748"/>
        <v>9.2538324934005285</v>
      </c>
      <c r="DC213" s="55">
        <f t="shared" ref="DC213:DD213" si="942">DC214+DC215+DC216+DC217+DC218+DC219+DC220+DC221</f>
        <v>15834.1</v>
      </c>
      <c r="DD213" s="55">
        <f t="shared" si="942"/>
        <v>7049</v>
      </c>
      <c r="DE213" s="55">
        <f>DD213/DC213*100</f>
        <v>44.517844399113301</v>
      </c>
      <c r="DF213" s="55">
        <f t="shared" ref="DF213:DG213" si="943">DF214+DF215+DF216+DF217+DF218+DF219+DF220+DF221</f>
        <v>2720.1</v>
      </c>
      <c r="DG213" s="55">
        <f t="shared" si="943"/>
        <v>922</v>
      </c>
      <c r="DH213" s="55">
        <f>DG213/DF213*100</f>
        <v>33.89581265394655</v>
      </c>
      <c r="DI213" s="55">
        <f t="shared" ref="DI213:DN213" si="944">DI214+DI215+DI216+DI217+DI218+DI219+DI220+DI221</f>
        <v>2000</v>
      </c>
      <c r="DJ213" s="55">
        <f t="shared" si="944"/>
        <v>600</v>
      </c>
      <c r="DK213" s="55">
        <f t="shared" si="944"/>
        <v>30</v>
      </c>
      <c r="DL213" s="55">
        <f t="shared" si="944"/>
        <v>5355.4</v>
      </c>
      <c r="DM213" s="55">
        <f t="shared" si="944"/>
        <v>5299.7407199999998</v>
      </c>
      <c r="DN213" s="55">
        <f t="shared" si="944"/>
        <v>98.960688650707695</v>
      </c>
      <c r="DO213" s="55">
        <f t="shared" ref="DO213:DQ213" si="945">DO214+DO215+DO216+DO217+DO218+DO219+DO220+DO221</f>
        <v>0</v>
      </c>
      <c r="DP213" s="55">
        <f t="shared" si="945"/>
        <v>0</v>
      </c>
      <c r="DQ213" s="55">
        <f t="shared" si="945"/>
        <v>0</v>
      </c>
      <c r="DR213" s="55">
        <f t="shared" ref="DR213:DT213" si="946">DR214+DR215+DR216+DR217+DR218+DR219+DR220+DR221</f>
        <v>0</v>
      </c>
      <c r="DS213" s="55">
        <f t="shared" si="946"/>
        <v>0</v>
      </c>
      <c r="DT213" s="55">
        <f t="shared" si="946"/>
        <v>0</v>
      </c>
      <c r="DU213" s="55">
        <f t="shared" ref="DU213:DW213" si="947">DU214+DU215+DU216+DU217+DU218+DU219+DU220+DU221</f>
        <v>0</v>
      </c>
      <c r="DV213" s="55">
        <f t="shared" si="947"/>
        <v>0</v>
      </c>
      <c r="DW213" s="55">
        <f t="shared" si="947"/>
        <v>0</v>
      </c>
      <c r="DX213" s="55">
        <f t="shared" ref="DX213:EB213" si="948">DX214+DX215+DX216+DX217+DX218+DX219+DX220+DX221</f>
        <v>0</v>
      </c>
      <c r="DY213" s="55">
        <f t="shared" si="948"/>
        <v>0</v>
      </c>
      <c r="DZ213" s="55">
        <f t="shared" si="948"/>
        <v>0</v>
      </c>
      <c r="EA213" s="55"/>
      <c r="EB213" s="55">
        <f t="shared" si="948"/>
        <v>0</v>
      </c>
      <c r="EC213" s="55"/>
      <c r="ED213" s="55">
        <f>SUM(ED214:ED221)</f>
        <v>1607.992</v>
      </c>
      <c r="EE213" s="55">
        <f>SUM(EE214:EE221)</f>
        <v>0</v>
      </c>
      <c r="EF213" s="55"/>
      <c r="EG213" s="55">
        <f t="shared" ref="EG213:EK213" si="949">EG214+EG215+EG216+EG217+EG218+EG219+EG220+EG221</f>
        <v>0</v>
      </c>
      <c r="EH213" s="55">
        <f t="shared" si="949"/>
        <v>0</v>
      </c>
      <c r="EI213" s="55">
        <f t="shared" si="949"/>
        <v>0</v>
      </c>
      <c r="EJ213" s="55">
        <f t="shared" si="949"/>
        <v>54942.471909999993</v>
      </c>
      <c r="EK213" s="55">
        <f t="shared" si="949"/>
        <v>21390.505269999998</v>
      </c>
      <c r="EL213" s="55">
        <f>EK213/EJ213*100</f>
        <v>38.932549858767359</v>
      </c>
      <c r="EM213" s="55">
        <f t="shared" ref="EM213:EN213" si="950">EM214+EM215+EM216+EM217+EM218+EM219+EM220+EM221</f>
        <v>6021.4</v>
      </c>
      <c r="EN213" s="55">
        <f t="shared" si="950"/>
        <v>40</v>
      </c>
      <c r="EO213" s="55">
        <f>EN213/EM213*100</f>
        <v>0.66429733948915548</v>
      </c>
      <c r="EP213" s="55">
        <f t="shared" ref="EP213:EQ213" si="951">EP214+EP215+EP216+EP217+EP218+EP219+EP220+EP221</f>
        <v>55436.367270000002</v>
      </c>
      <c r="EQ213" s="55">
        <f t="shared" si="951"/>
        <v>55436.367270000002</v>
      </c>
      <c r="ER213" s="55">
        <f>EQ213/EP213*100</f>
        <v>100</v>
      </c>
      <c r="ES213" s="55">
        <f t="shared" ref="ES213:ET213" si="952">ES214+ES215+ES216+ES217+ES218+ES219+ES220+ES221</f>
        <v>30444.91433</v>
      </c>
      <c r="ET213" s="55">
        <f t="shared" si="952"/>
        <v>30444.91433</v>
      </c>
      <c r="EU213" s="55">
        <f>ET213/ES213*100</f>
        <v>100</v>
      </c>
      <c r="EV213" s="55">
        <f t="shared" ref="EV213:EX213" si="953">EV214+EV215+EV216+EV217+EV218+EV219+EV220+EV221</f>
        <v>0</v>
      </c>
      <c r="EW213" s="55">
        <f t="shared" si="953"/>
        <v>0</v>
      </c>
      <c r="EX213" s="55">
        <f t="shared" si="953"/>
        <v>0</v>
      </c>
      <c r="EY213" s="55"/>
      <c r="EZ213" s="55"/>
      <c r="FA213" s="54"/>
      <c r="FB213" s="55">
        <f t="shared" ref="FB213:FC213" si="954">FB214+FB215+FB216+FB217+FB218+FB219+FB220+FB221</f>
        <v>0</v>
      </c>
      <c r="FC213" s="55">
        <f t="shared" si="954"/>
        <v>0</v>
      </c>
      <c r="FD213" s="54"/>
      <c r="FE213" s="55">
        <f t="shared" ref="FE213:FF213" si="955">FE214+FE215+FE216+FE217+FE218+FE219+FE220+FE221</f>
        <v>0</v>
      </c>
      <c r="FF213" s="55">
        <f t="shared" si="955"/>
        <v>0</v>
      </c>
      <c r="FG213" s="54"/>
      <c r="FH213" s="55">
        <f t="shared" ref="FH213:FI213" si="956">FH214+FH215+FH216+FH217+FH218+FH219+FH220+FH221</f>
        <v>3000</v>
      </c>
      <c r="FI213" s="55">
        <f t="shared" si="956"/>
        <v>900</v>
      </c>
      <c r="FJ213" s="54">
        <f t="shared" ref="FJ213" si="957">FI213/FH213*100</f>
        <v>30</v>
      </c>
      <c r="FK213" s="55">
        <f t="shared" ref="FK213:FL213" si="958">FK214+FK215+FK216+FK217+FK218+FK219+FK220+FK221</f>
        <v>7509.3</v>
      </c>
      <c r="FL213" s="55">
        <f t="shared" si="958"/>
        <v>2621.6096200000002</v>
      </c>
      <c r="FM213" s="54">
        <f t="shared" ref="FM213" si="959">FL213/FK213*100</f>
        <v>34.911504667545579</v>
      </c>
      <c r="FN213" s="55">
        <f t="shared" ref="FN213:FO213" si="960">FN214+FN215+FN216+FN217+FN218+FN219+FN220+FN221</f>
        <v>167.4</v>
      </c>
      <c r="FO213" s="55">
        <f t="shared" si="960"/>
        <v>167.4</v>
      </c>
      <c r="FP213" s="54">
        <f t="shared" ref="FP213" si="961">FO213/FN213*100</f>
        <v>100</v>
      </c>
      <c r="FQ213" s="55">
        <f t="shared" ref="FQ213:FR213" si="962">FQ214+FQ215+FQ216+FQ217+FQ218+FQ219+FQ220+FQ221</f>
        <v>0</v>
      </c>
      <c r="FR213" s="55">
        <f t="shared" si="962"/>
        <v>0</v>
      </c>
      <c r="FS213" s="54"/>
      <c r="FT213" s="55"/>
      <c r="FU213" s="55"/>
      <c r="FV213" s="54"/>
      <c r="FW213" s="55"/>
      <c r="FX213" s="55"/>
      <c r="FY213" s="54"/>
      <c r="FZ213" s="55"/>
      <c r="GA213" s="55"/>
      <c r="GB213" s="54"/>
      <c r="GC213" s="55"/>
      <c r="GD213" s="55"/>
      <c r="GE213" s="54"/>
      <c r="GF213" s="55"/>
      <c r="GG213" s="55"/>
      <c r="GH213" s="54"/>
      <c r="GI213" s="55"/>
      <c r="GJ213" s="55"/>
      <c r="GK213" s="54"/>
      <c r="GL213" s="55"/>
      <c r="GM213" s="55"/>
      <c r="GN213" s="54"/>
      <c r="GO213" s="55">
        <f t="shared" ref="GO213:GP213" si="963">GO214+GO215+GO216+GO217+GO218+GO219+GO220+GO221</f>
        <v>0</v>
      </c>
      <c r="GP213" s="55">
        <f t="shared" si="963"/>
        <v>0</v>
      </c>
      <c r="GQ213" s="54"/>
      <c r="GR213" s="55">
        <f t="shared" ref="GR213:GT213" si="964">GR214+GR215+GR216+GR217+GR218+GR219+GR220+GR221</f>
        <v>0</v>
      </c>
      <c r="GS213" s="55">
        <f t="shared" si="964"/>
        <v>0</v>
      </c>
      <c r="GT213" s="55">
        <f t="shared" si="964"/>
        <v>0</v>
      </c>
    </row>
    <row r="214" spans="1:202" s="18" customFormat="1" ht="24" customHeight="1" x14ac:dyDescent="0.25">
      <c r="A214" s="26" t="s">
        <v>272</v>
      </c>
      <c r="B214" s="136">
        <f t="shared" si="923"/>
        <v>272460.02639000001</v>
      </c>
      <c r="C214" s="136">
        <f t="shared" si="924"/>
        <v>163558.49146000002</v>
      </c>
      <c r="D214" s="48">
        <f t="shared" si="216"/>
        <v>60.030270725248315</v>
      </c>
      <c r="E214" s="48"/>
      <c r="F214" s="48"/>
      <c r="G214" s="48"/>
      <c r="H214" s="52"/>
      <c r="I214" s="52"/>
      <c r="J214" s="48"/>
      <c r="K214" s="52"/>
      <c r="L214" s="52"/>
      <c r="M214" s="48"/>
      <c r="N214" s="52"/>
      <c r="O214" s="52"/>
      <c r="P214" s="48"/>
      <c r="Q214" s="52"/>
      <c r="R214" s="52"/>
      <c r="S214" s="48"/>
      <c r="T214" s="52"/>
      <c r="U214" s="52"/>
      <c r="V214" s="48"/>
      <c r="W214" s="48">
        <v>945</v>
      </c>
      <c r="X214" s="48">
        <v>945</v>
      </c>
      <c r="Y214" s="48">
        <f>X214/W214*100</f>
        <v>100</v>
      </c>
      <c r="Z214" s="48"/>
      <c r="AA214" s="48"/>
      <c r="AB214" s="48"/>
      <c r="AC214" s="52">
        <v>0</v>
      </c>
      <c r="AD214" s="52">
        <v>0</v>
      </c>
      <c r="AE214" s="48"/>
      <c r="AF214" s="52"/>
      <c r="AG214" s="52"/>
      <c r="AH214" s="52"/>
      <c r="AI214" s="52">
        <v>102.04082000000001</v>
      </c>
      <c r="AJ214" s="52">
        <v>102.04082000000001</v>
      </c>
      <c r="AK214" s="48">
        <f t="shared" si="931"/>
        <v>100</v>
      </c>
      <c r="AL214" s="52">
        <v>51.020410000000005</v>
      </c>
      <c r="AM214" s="52">
        <v>51.020410000000005</v>
      </c>
      <c r="AN214" s="48">
        <f>AM214/AL214*100</f>
        <v>100</v>
      </c>
      <c r="AO214" s="52">
        <v>251.91389999999998</v>
      </c>
      <c r="AP214" s="52">
        <v>251.91389999999998</v>
      </c>
      <c r="AQ214" s="48">
        <f>AP214/AO214*100</f>
        <v>100</v>
      </c>
      <c r="AR214" s="52"/>
      <c r="AS214" s="52"/>
      <c r="AT214" s="48"/>
      <c r="AU214" s="52"/>
      <c r="AV214" s="52"/>
      <c r="AW214" s="48"/>
      <c r="AX214" s="48"/>
      <c r="AY214" s="48"/>
      <c r="AZ214" s="48"/>
      <c r="BA214" s="52">
        <v>0</v>
      </c>
      <c r="BB214" s="52"/>
      <c r="BC214" s="48"/>
      <c r="BD214" s="52">
        <v>38097</v>
      </c>
      <c r="BE214" s="48">
        <v>13852.58856</v>
      </c>
      <c r="BF214" s="52">
        <f t="shared" si="138"/>
        <v>36.36136325694936</v>
      </c>
      <c r="BG214" s="52">
        <v>14081.79775</v>
      </c>
      <c r="BH214" s="52">
        <v>4224.5393300000005</v>
      </c>
      <c r="BI214" s="52">
        <f>BH214/BG214*100</f>
        <v>30.000000035506837</v>
      </c>
      <c r="BJ214" s="52"/>
      <c r="BK214" s="52"/>
      <c r="BL214" s="52"/>
      <c r="BM214" s="52">
        <v>6660.6</v>
      </c>
      <c r="BN214" s="52">
        <v>3542.5</v>
      </c>
      <c r="BO214" s="52">
        <f t="shared" si="141"/>
        <v>53.185899168243097</v>
      </c>
      <c r="BP214" s="52">
        <v>1120</v>
      </c>
      <c r="BQ214" s="52">
        <v>320</v>
      </c>
      <c r="BR214" s="52">
        <f t="shared" si="937"/>
        <v>28.571428571428569</v>
      </c>
      <c r="BS214" s="52"/>
      <c r="BT214" s="74"/>
      <c r="BU214" s="74"/>
      <c r="BV214" s="52"/>
      <c r="BW214" s="74"/>
      <c r="BX214" s="74"/>
      <c r="BY214" s="52"/>
      <c r="BZ214" s="74"/>
      <c r="CA214" s="74"/>
      <c r="CB214" s="52"/>
      <c r="CC214" s="74"/>
      <c r="CD214" s="74"/>
      <c r="CE214" s="52"/>
      <c r="CF214" s="74"/>
      <c r="CG214" s="74"/>
      <c r="CH214" s="52"/>
      <c r="CI214" s="74"/>
      <c r="CJ214" s="74"/>
      <c r="CK214" s="52"/>
      <c r="CL214" s="131"/>
      <c r="CM214" s="48"/>
      <c r="CN214" s="52">
        <v>391.5</v>
      </c>
      <c r="CO214" s="52">
        <v>156.6</v>
      </c>
      <c r="CP214" s="120">
        <f t="shared" si="763"/>
        <v>40</v>
      </c>
      <c r="CQ214" s="52"/>
      <c r="CR214" s="74"/>
      <c r="CS214" s="74"/>
      <c r="CT214" s="52"/>
      <c r="CU214" s="74"/>
      <c r="CV214" s="74"/>
      <c r="CW214" s="52">
        <v>27327.7</v>
      </c>
      <c r="CX214" s="52">
        <v>15240.75123</v>
      </c>
      <c r="CY214" s="52">
        <f t="shared" si="147"/>
        <v>55.770340094482883</v>
      </c>
      <c r="CZ214" s="52"/>
      <c r="DA214" s="74"/>
      <c r="DB214" s="48"/>
      <c r="DC214" s="52">
        <v>15834.1</v>
      </c>
      <c r="DD214" s="52">
        <v>7049</v>
      </c>
      <c r="DE214" s="52">
        <f>DD214/DC214*100</f>
        <v>44.517844399113301</v>
      </c>
      <c r="DF214" s="52">
        <v>2720.1</v>
      </c>
      <c r="DG214" s="52">
        <v>922</v>
      </c>
      <c r="DH214" s="52">
        <f>DG214/DF214*100</f>
        <v>33.89581265394655</v>
      </c>
      <c r="DI214" s="52">
        <v>2000</v>
      </c>
      <c r="DJ214" s="52">
        <v>600</v>
      </c>
      <c r="DK214" s="52">
        <f t="shared" ref="DK214" si="965">DJ214/DI214*100</f>
        <v>30</v>
      </c>
      <c r="DL214" s="52">
        <v>5355.4</v>
      </c>
      <c r="DM214" s="52">
        <v>5299.7407199999998</v>
      </c>
      <c r="DN214" s="52">
        <f t="shared" ref="DN214" si="966">DM214/DL214*100</f>
        <v>98.960688650707695</v>
      </c>
      <c r="DO214" s="52"/>
      <c r="DP214" s="74"/>
      <c r="DQ214" s="74"/>
      <c r="DR214" s="52"/>
      <c r="DS214" s="74"/>
      <c r="DT214" s="74"/>
      <c r="DU214" s="52"/>
      <c r="DV214" s="74"/>
      <c r="DW214" s="74"/>
      <c r="DX214" s="52"/>
      <c r="DY214" s="74"/>
      <c r="DZ214" s="74"/>
      <c r="EA214" s="52"/>
      <c r="EB214" s="52"/>
      <c r="EC214" s="52"/>
      <c r="ED214" s="52"/>
      <c r="EE214" s="52"/>
      <c r="EF214" s="52"/>
      <c r="EG214" s="52"/>
      <c r="EH214" s="52"/>
      <c r="EI214" s="52"/>
      <c r="EJ214" s="52">
        <v>54942.471909999993</v>
      </c>
      <c r="EK214" s="52">
        <v>21390.505269999998</v>
      </c>
      <c r="EL214" s="52">
        <f>EK214/EJ214*100</f>
        <v>38.932549858767359</v>
      </c>
      <c r="EM214" s="52">
        <v>6021.4</v>
      </c>
      <c r="EN214" s="52">
        <v>40</v>
      </c>
      <c r="EO214" s="52">
        <f>EN214/EM214*100</f>
        <v>0.66429733948915548</v>
      </c>
      <c r="EP214" s="52">
        <v>55436.367270000002</v>
      </c>
      <c r="EQ214" s="52">
        <v>55436.367270000002</v>
      </c>
      <c r="ER214" s="52">
        <f>EQ214/EP214*100</f>
        <v>100</v>
      </c>
      <c r="ES214" s="52">
        <v>30444.91433</v>
      </c>
      <c r="ET214" s="52">
        <v>30444.91433</v>
      </c>
      <c r="EU214" s="52">
        <f>ET214/ES214*100</f>
        <v>100</v>
      </c>
      <c r="EV214" s="52">
        <v>0</v>
      </c>
      <c r="EW214" s="52">
        <v>0</v>
      </c>
      <c r="EX214" s="48"/>
      <c r="EY214" s="52"/>
      <c r="EZ214" s="52"/>
      <c r="FA214" s="48"/>
      <c r="FB214" s="52"/>
      <c r="FC214" s="52"/>
      <c r="FD214" s="48"/>
      <c r="FE214" s="52"/>
      <c r="FF214" s="52"/>
      <c r="FG214" s="48"/>
      <c r="FH214" s="52">
        <v>3000</v>
      </c>
      <c r="FI214" s="52">
        <v>900</v>
      </c>
      <c r="FJ214" s="48">
        <f>FI214/FH214*100</f>
        <v>30</v>
      </c>
      <c r="FK214" s="52">
        <v>7509.3</v>
      </c>
      <c r="FL214" s="52">
        <v>2621.6096200000002</v>
      </c>
      <c r="FM214" s="48">
        <f>FL214/FK214*100</f>
        <v>34.911504667545579</v>
      </c>
      <c r="FN214" s="52">
        <v>167.4</v>
      </c>
      <c r="FO214" s="52">
        <v>167.4</v>
      </c>
      <c r="FP214" s="48">
        <f>FO214/FN214*100</f>
        <v>100</v>
      </c>
      <c r="FQ214" s="52"/>
      <c r="FR214" s="52"/>
      <c r="FS214" s="48"/>
      <c r="FT214" s="52"/>
      <c r="FU214" s="52"/>
      <c r="FV214" s="48"/>
      <c r="FW214" s="52"/>
      <c r="FX214" s="52"/>
      <c r="FY214" s="48"/>
      <c r="FZ214" s="52"/>
      <c r="GA214" s="52"/>
      <c r="GB214" s="48"/>
      <c r="GC214" s="52"/>
      <c r="GD214" s="52"/>
      <c r="GE214" s="48"/>
      <c r="GF214" s="52"/>
      <c r="GG214" s="52"/>
      <c r="GH214" s="48"/>
      <c r="GI214" s="52"/>
      <c r="GJ214" s="52"/>
      <c r="GK214" s="48"/>
      <c r="GL214" s="52"/>
      <c r="GM214" s="52"/>
      <c r="GN214" s="48"/>
      <c r="GO214" s="52"/>
      <c r="GP214" s="52"/>
      <c r="GQ214" s="48"/>
      <c r="GR214" s="52"/>
      <c r="GS214" s="74"/>
      <c r="GT214" s="74"/>
    </row>
    <row r="215" spans="1:202" s="18" customFormat="1" ht="15.75" x14ac:dyDescent="0.25">
      <c r="A215" s="26" t="s">
        <v>482</v>
      </c>
      <c r="B215" s="136">
        <f t="shared" si="923"/>
        <v>6891.0776000000005</v>
      </c>
      <c r="C215" s="136">
        <f t="shared" si="924"/>
        <v>2097.8958399999997</v>
      </c>
      <c r="D215" s="48">
        <f t="shared" ref="D215:D221" si="967">C215/B215*100</f>
        <v>30.443654269689251</v>
      </c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>
        <v>1891.0776000000001</v>
      </c>
      <c r="AY215" s="48"/>
      <c r="AZ215" s="48"/>
      <c r="BA215" s="48">
        <v>5000</v>
      </c>
      <c r="BB215" s="48">
        <v>2097.8958399999997</v>
      </c>
      <c r="BC215" s="48">
        <f>BB215/BA215*100</f>
        <v>41.957916799999992</v>
      </c>
      <c r="BD215" s="116"/>
      <c r="BE215" s="116"/>
      <c r="BF215" s="116"/>
      <c r="BG215" s="48"/>
      <c r="BH215" s="48"/>
      <c r="BI215" s="75"/>
      <c r="BJ215" s="48"/>
      <c r="BK215" s="48"/>
      <c r="BL215" s="75"/>
      <c r="BM215" s="48"/>
      <c r="BN215" s="48"/>
      <c r="BO215" s="75"/>
      <c r="BP215" s="48"/>
      <c r="BQ215" s="48"/>
      <c r="BR215" s="75"/>
      <c r="BS215" s="48"/>
      <c r="BT215" s="48"/>
      <c r="BU215" s="75"/>
      <c r="BV215" s="48"/>
      <c r="BW215" s="48"/>
      <c r="BX215" s="75"/>
      <c r="BY215" s="48"/>
      <c r="BZ215" s="48"/>
      <c r="CA215" s="75"/>
      <c r="CB215" s="48"/>
      <c r="CC215" s="48"/>
      <c r="CD215" s="75"/>
      <c r="CE215" s="48"/>
      <c r="CF215" s="48"/>
      <c r="CG215" s="75"/>
      <c r="CH215" s="48"/>
      <c r="CI215" s="48"/>
      <c r="CJ215" s="75"/>
      <c r="CK215" s="48"/>
      <c r="CL215" s="48"/>
      <c r="CM215" s="48"/>
      <c r="CN215" s="48"/>
      <c r="CO215" s="48"/>
      <c r="CP215" s="75"/>
      <c r="CQ215" s="52"/>
      <c r="CR215" s="48"/>
      <c r="CS215" s="75"/>
      <c r="CT215" s="52"/>
      <c r="CU215" s="48"/>
      <c r="CV215" s="75"/>
      <c r="CW215" s="52"/>
      <c r="CX215" s="48"/>
      <c r="CY215" s="75"/>
      <c r="CZ215" s="52"/>
      <c r="DA215" s="48"/>
      <c r="DB215" s="48"/>
      <c r="DC215" s="52"/>
      <c r="DD215" s="48"/>
      <c r="DE215" s="75"/>
      <c r="DF215" s="52"/>
      <c r="DG215" s="48"/>
      <c r="DH215" s="52"/>
      <c r="DI215" s="48"/>
      <c r="DJ215" s="48"/>
      <c r="DK215" s="75"/>
      <c r="DL215" s="48"/>
      <c r="DM215" s="48"/>
      <c r="DN215" s="75"/>
      <c r="DO215" s="52"/>
      <c r="DP215" s="48"/>
      <c r="DQ215" s="75"/>
      <c r="DR215" s="52"/>
      <c r="DS215" s="48"/>
      <c r="DT215" s="75"/>
      <c r="DU215" s="52"/>
      <c r="DV215" s="48"/>
      <c r="DW215" s="75"/>
      <c r="DX215" s="52"/>
      <c r="DY215" s="48"/>
      <c r="DZ215" s="75"/>
      <c r="EA215" s="48"/>
      <c r="EB215" s="48"/>
      <c r="EC215" s="75"/>
      <c r="ED215" s="48"/>
      <c r="EE215" s="48"/>
      <c r="EF215" s="75"/>
      <c r="EG215" s="48"/>
      <c r="EH215" s="48"/>
      <c r="EI215" s="75"/>
      <c r="EJ215" s="48"/>
      <c r="EK215" s="48"/>
      <c r="EL215" s="75"/>
      <c r="EM215" s="48"/>
      <c r="EN215" s="48"/>
      <c r="EO215" s="75"/>
      <c r="EP215" s="48"/>
      <c r="EQ215" s="48"/>
      <c r="ER215" s="75"/>
      <c r="ES215" s="48"/>
      <c r="ET215" s="48"/>
      <c r="EU215" s="75"/>
      <c r="EV215" s="48"/>
      <c r="EW215" s="48"/>
      <c r="EX215" s="48"/>
      <c r="EY215" s="48"/>
      <c r="EZ215" s="48"/>
      <c r="FA215" s="48"/>
      <c r="FB215" s="48"/>
      <c r="FC215" s="48"/>
      <c r="FD215" s="48"/>
      <c r="FE215" s="48"/>
      <c r="FF215" s="48"/>
      <c r="FG215" s="48"/>
      <c r="FH215" s="48"/>
      <c r="FI215" s="48"/>
      <c r="FJ215" s="48"/>
      <c r="FK215" s="48"/>
      <c r="FL215" s="48"/>
      <c r="FM215" s="48"/>
      <c r="FN215" s="48"/>
      <c r="FO215" s="48"/>
      <c r="FP215" s="48"/>
      <c r="FQ215" s="48"/>
      <c r="FR215" s="48"/>
      <c r="FS215" s="48"/>
      <c r="FT215" s="48"/>
      <c r="FU215" s="48"/>
      <c r="FV215" s="48"/>
      <c r="FW215" s="48"/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8"/>
      <c r="GI215" s="48"/>
      <c r="GJ215" s="48"/>
      <c r="GK215" s="48"/>
      <c r="GL215" s="48"/>
      <c r="GM215" s="48"/>
      <c r="GN215" s="48"/>
      <c r="GO215" s="48"/>
      <c r="GP215" s="48"/>
      <c r="GQ215" s="48"/>
      <c r="GR215" s="52"/>
      <c r="GS215" s="48"/>
      <c r="GT215" s="75"/>
    </row>
    <row r="216" spans="1:202" s="18" customFormat="1" ht="15.75" x14ac:dyDescent="0.25">
      <c r="A216" s="26" t="s">
        <v>300</v>
      </c>
      <c r="B216" s="136">
        <f t="shared" si="923"/>
        <v>14124</v>
      </c>
      <c r="C216" s="136">
        <f t="shared" si="924"/>
        <v>0</v>
      </c>
      <c r="D216" s="48">
        <f t="shared" si="967"/>
        <v>0</v>
      </c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116"/>
      <c r="BE216" s="116"/>
      <c r="BF216" s="116"/>
      <c r="BG216" s="48"/>
      <c r="BH216" s="48"/>
      <c r="BI216" s="75"/>
      <c r="BJ216" s="48"/>
      <c r="BK216" s="48"/>
      <c r="BL216" s="75"/>
      <c r="BM216" s="48"/>
      <c r="BN216" s="48"/>
      <c r="BO216" s="75"/>
      <c r="BP216" s="48"/>
      <c r="BQ216" s="48"/>
      <c r="BR216" s="75"/>
      <c r="BS216" s="48"/>
      <c r="BT216" s="48"/>
      <c r="BU216" s="75"/>
      <c r="BV216" s="48"/>
      <c r="BW216" s="48"/>
      <c r="BX216" s="75"/>
      <c r="BY216" s="48"/>
      <c r="BZ216" s="48"/>
      <c r="CA216" s="75"/>
      <c r="CB216" s="48"/>
      <c r="CC216" s="48"/>
      <c r="CD216" s="75"/>
      <c r="CE216" s="48"/>
      <c r="CF216" s="48"/>
      <c r="CG216" s="75"/>
      <c r="CH216" s="48"/>
      <c r="CI216" s="48"/>
      <c r="CJ216" s="75"/>
      <c r="CK216" s="52"/>
      <c r="CL216" s="48"/>
      <c r="CM216" s="48"/>
      <c r="CN216" s="48"/>
      <c r="CO216" s="48"/>
      <c r="CP216" s="75"/>
      <c r="CQ216" s="52"/>
      <c r="CR216" s="48"/>
      <c r="CS216" s="75"/>
      <c r="CT216" s="52"/>
      <c r="CU216" s="48"/>
      <c r="CV216" s="75"/>
      <c r="CW216" s="52"/>
      <c r="CX216" s="48"/>
      <c r="CY216" s="75"/>
      <c r="CZ216" s="52">
        <v>14124</v>
      </c>
      <c r="DA216" s="48"/>
      <c r="DB216" s="48">
        <f t="shared" si="748"/>
        <v>0</v>
      </c>
      <c r="DC216" s="52"/>
      <c r="DD216" s="48"/>
      <c r="DE216" s="75"/>
      <c r="DF216" s="52"/>
      <c r="DG216" s="48"/>
      <c r="DH216" s="52"/>
      <c r="DI216" s="48"/>
      <c r="DJ216" s="48"/>
      <c r="DK216" s="75"/>
      <c r="DL216" s="48"/>
      <c r="DM216" s="48"/>
      <c r="DN216" s="75"/>
      <c r="DO216" s="52"/>
      <c r="DP216" s="48"/>
      <c r="DQ216" s="75"/>
      <c r="DR216" s="52"/>
      <c r="DS216" s="48"/>
      <c r="DT216" s="75"/>
      <c r="DU216" s="52"/>
      <c r="DV216" s="48"/>
      <c r="DW216" s="75"/>
      <c r="DX216" s="52"/>
      <c r="DY216" s="48"/>
      <c r="DZ216" s="75"/>
      <c r="EA216" s="48"/>
      <c r="EB216" s="48"/>
      <c r="EC216" s="75"/>
      <c r="ED216" s="48"/>
      <c r="EE216" s="48"/>
      <c r="EF216" s="75"/>
      <c r="EG216" s="48"/>
      <c r="EH216" s="48"/>
      <c r="EI216" s="75"/>
      <c r="EJ216" s="48"/>
      <c r="EK216" s="48"/>
      <c r="EL216" s="75"/>
      <c r="EM216" s="48"/>
      <c r="EN216" s="48"/>
      <c r="EO216" s="75"/>
      <c r="EP216" s="48"/>
      <c r="EQ216" s="48"/>
      <c r="ER216" s="75"/>
      <c r="ES216" s="48"/>
      <c r="ET216" s="48"/>
      <c r="EU216" s="75"/>
      <c r="EV216" s="48"/>
      <c r="EW216" s="48"/>
      <c r="EX216" s="48"/>
      <c r="EY216" s="48"/>
      <c r="EZ216" s="48"/>
      <c r="FA216" s="48"/>
      <c r="FB216" s="48"/>
      <c r="FC216" s="48"/>
      <c r="FD216" s="48"/>
      <c r="FE216" s="48"/>
      <c r="FF216" s="48"/>
      <c r="FG216" s="48"/>
      <c r="FH216" s="48"/>
      <c r="FI216" s="48"/>
      <c r="FJ216" s="48"/>
      <c r="FK216" s="48"/>
      <c r="FL216" s="48"/>
      <c r="FM216" s="48"/>
      <c r="FN216" s="48"/>
      <c r="FO216" s="48"/>
      <c r="FP216" s="48"/>
      <c r="FQ216" s="48"/>
      <c r="FR216" s="48"/>
      <c r="FS216" s="48"/>
      <c r="FT216" s="48"/>
      <c r="FU216" s="48"/>
      <c r="FV216" s="48"/>
      <c r="FW216" s="48"/>
      <c r="FX216" s="48"/>
      <c r="FY216" s="48"/>
      <c r="FZ216" s="48"/>
      <c r="GA216" s="48"/>
      <c r="GB216" s="48"/>
      <c r="GC216" s="48"/>
      <c r="GD216" s="48"/>
      <c r="GE216" s="48"/>
      <c r="GF216" s="48"/>
      <c r="GG216" s="48"/>
      <c r="GH216" s="48"/>
      <c r="GI216" s="48"/>
      <c r="GJ216" s="48"/>
      <c r="GK216" s="48"/>
      <c r="GL216" s="48"/>
      <c r="GM216" s="48"/>
      <c r="GN216" s="48"/>
      <c r="GO216" s="48"/>
      <c r="GP216" s="48"/>
      <c r="GQ216" s="48"/>
      <c r="GR216" s="52"/>
      <c r="GS216" s="48"/>
      <c r="GT216" s="75"/>
    </row>
    <row r="217" spans="1:202" s="18" customFormat="1" ht="15.75" x14ac:dyDescent="0.25">
      <c r="A217" s="26" t="s">
        <v>301</v>
      </c>
      <c r="B217" s="136">
        <f t="shared" si="923"/>
        <v>10488</v>
      </c>
      <c r="C217" s="136">
        <f t="shared" si="924"/>
        <v>0</v>
      </c>
      <c r="D217" s="48">
        <f t="shared" si="967"/>
        <v>0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116"/>
      <c r="BE217" s="116"/>
      <c r="BF217" s="116"/>
      <c r="BG217" s="48"/>
      <c r="BH217" s="48"/>
      <c r="BI217" s="75"/>
      <c r="BJ217" s="48"/>
      <c r="BK217" s="48"/>
      <c r="BL217" s="75"/>
      <c r="BM217" s="48"/>
      <c r="BN217" s="48"/>
      <c r="BO217" s="75"/>
      <c r="BP217" s="48"/>
      <c r="BQ217" s="48"/>
      <c r="BR217" s="75"/>
      <c r="BS217" s="48"/>
      <c r="BT217" s="48"/>
      <c r="BU217" s="75"/>
      <c r="BV217" s="48"/>
      <c r="BW217" s="48"/>
      <c r="BX217" s="75"/>
      <c r="BY217" s="48"/>
      <c r="BZ217" s="48"/>
      <c r="CA217" s="75"/>
      <c r="CB217" s="48"/>
      <c r="CC217" s="48"/>
      <c r="CD217" s="75"/>
      <c r="CE217" s="48"/>
      <c r="CF217" s="48"/>
      <c r="CG217" s="75"/>
      <c r="CH217" s="48"/>
      <c r="CI217" s="48"/>
      <c r="CJ217" s="75"/>
      <c r="CK217" s="48"/>
      <c r="CL217" s="48"/>
      <c r="CM217" s="48"/>
      <c r="CN217" s="48"/>
      <c r="CO217" s="48"/>
      <c r="CP217" s="75"/>
      <c r="CQ217" s="52"/>
      <c r="CR217" s="48"/>
      <c r="CS217" s="75"/>
      <c r="CT217" s="52"/>
      <c r="CU217" s="48"/>
      <c r="CV217" s="75"/>
      <c r="CW217" s="52"/>
      <c r="CX217" s="48"/>
      <c r="CY217" s="75"/>
      <c r="CZ217" s="52">
        <v>10488</v>
      </c>
      <c r="DA217" s="48"/>
      <c r="DB217" s="48">
        <f t="shared" si="748"/>
        <v>0</v>
      </c>
      <c r="DC217" s="52"/>
      <c r="DD217" s="48"/>
      <c r="DE217" s="75"/>
      <c r="DF217" s="52"/>
      <c r="DG217" s="48"/>
      <c r="DH217" s="52"/>
      <c r="DI217" s="48"/>
      <c r="DJ217" s="48"/>
      <c r="DK217" s="75"/>
      <c r="DL217" s="48"/>
      <c r="DM217" s="48"/>
      <c r="DN217" s="75"/>
      <c r="DO217" s="52"/>
      <c r="DP217" s="48"/>
      <c r="DQ217" s="75"/>
      <c r="DR217" s="52"/>
      <c r="DS217" s="48"/>
      <c r="DT217" s="75"/>
      <c r="DU217" s="52"/>
      <c r="DV217" s="48"/>
      <c r="DW217" s="75"/>
      <c r="DX217" s="52"/>
      <c r="DY217" s="48"/>
      <c r="DZ217" s="75"/>
      <c r="EA217" s="48"/>
      <c r="EB217" s="48"/>
      <c r="EC217" s="75"/>
      <c r="ED217" s="48"/>
      <c r="EE217" s="48"/>
      <c r="EF217" s="75"/>
      <c r="EG217" s="48"/>
      <c r="EH217" s="48"/>
      <c r="EI217" s="75"/>
      <c r="EJ217" s="48"/>
      <c r="EK217" s="48"/>
      <c r="EL217" s="75"/>
      <c r="EM217" s="48"/>
      <c r="EN217" s="48"/>
      <c r="EO217" s="75"/>
      <c r="EP217" s="48"/>
      <c r="EQ217" s="48"/>
      <c r="ER217" s="75"/>
      <c r="ES217" s="48"/>
      <c r="ET217" s="48"/>
      <c r="EU217" s="75"/>
      <c r="EV217" s="48"/>
      <c r="EW217" s="48"/>
      <c r="EX217" s="48"/>
      <c r="EY217" s="48"/>
      <c r="EZ217" s="48"/>
      <c r="FA217" s="48"/>
      <c r="FB217" s="48"/>
      <c r="FC217" s="48"/>
      <c r="FD217" s="48"/>
      <c r="FE217" s="48"/>
      <c r="FF217" s="48"/>
      <c r="FG217" s="48"/>
      <c r="FH217" s="48"/>
      <c r="FI217" s="48"/>
      <c r="FJ217" s="48"/>
      <c r="FK217" s="48"/>
      <c r="FL217" s="48"/>
      <c r="FM217" s="48"/>
      <c r="FN217" s="48"/>
      <c r="FO217" s="48"/>
      <c r="FP217" s="48"/>
      <c r="FQ217" s="48"/>
      <c r="FR217" s="48"/>
      <c r="FS217" s="48"/>
      <c r="FT217" s="48"/>
      <c r="FU217" s="48"/>
      <c r="FV217" s="48"/>
      <c r="FW217" s="48"/>
      <c r="FX217" s="48"/>
      <c r="FY217" s="48"/>
      <c r="FZ217" s="48"/>
      <c r="GA217" s="48"/>
      <c r="GB217" s="48"/>
      <c r="GC217" s="48"/>
      <c r="GD217" s="48"/>
      <c r="GE217" s="48"/>
      <c r="GF217" s="48"/>
      <c r="GG217" s="48"/>
      <c r="GH217" s="48"/>
      <c r="GI217" s="48"/>
      <c r="GJ217" s="48"/>
      <c r="GK217" s="48"/>
      <c r="GL217" s="48"/>
      <c r="GM217" s="48"/>
      <c r="GN217" s="48"/>
      <c r="GO217" s="48"/>
      <c r="GP217" s="48"/>
      <c r="GQ217" s="48"/>
      <c r="GR217" s="52"/>
      <c r="GS217" s="48"/>
      <c r="GT217" s="75"/>
    </row>
    <row r="218" spans="1:202" s="18" customFormat="1" ht="15.75" x14ac:dyDescent="0.25">
      <c r="A218" s="26" t="s">
        <v>302</v>
      </c>
      <c r="B218" s="136">
        <f t="shared" si="923"/>
        <v>9230</v>
      </c>
      <c r="C218" s="136">
        <f t="shared" si="924"/>
        <v>0</v>
      </c>
      <c r="D218" s="48">
        <f t="shared" si="967"/>
        <v>0</v>
      </c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>
        <v>617</v>
      </c>
      <c r="AY218" s="48"/>
      <c r="AZ218" s="48"/>
      <c r="BA218" s="48"/>
      <c r="BB218" s="48"/>
      <c r="BC218" s="48"/>
      <c r="BD218" s="116"/>
      <c r="BE218" s="116"/>
      <c r="BF218" s="116"/>
      <c r="BG218" s="48"/>
      <c r="BH218" s="48"/>
      <c r="BI218" s="75"/>
      <c r="BJ218" s="48"/>
      <c r="BK218" s="48"/>
      <c r="BL218" s="75"/>
      <c r="BM218" s="48"/>
      <c r="BN218" s="48"/>
      <c r="BO218" s="75"/>
      <c r="BP218" s="48"/>
      <c r="BQ218" s="48"/>
      <c r="BR218" s="75"/>
      <c r="BS218" s="48"/>
      <c r="BT218" s="48"/>
      <c r="BU218" s="75"/>
      <c r="BV218" s="48"/>
      <c r="BW218" s="48"/>
      <c r="BX218" s="75"/>
      <c r="BY218" s="48"/>
      <c r="BZ218" s="48"/>
      <c r="CA218" s="75"/>
      <c r="CB218" s="48"/>
      <c r="CC218" s="48"/>
      <c r="CD218" s="75"/>
      <c r="CE218" s="48"/>
      <c r="CF218" s="48"/>
      <c r="CG218" s="75"/>
      <c r="CH218" s="48"/>
      <c r="CI218" s="48"/>
      <c r="CJ218" s="75"/>
      <c r="CK218" s="48"/>
      <c r="CL218" s="48"/>
      <c r="CM218" s="48"/>
      <c r="CN218" s="48"/>
      <c r="CO218" s="48"/>
      <c r="CP218" s="75"/>
      <c r="CQ218" s="52"/>
      <c r="CR218" s="48"/>
      <c r="CS218" s="75"/>
      <c r="CT218" s="52"/>
      <c r="CU218" s="48"/>
      <c r="CV218" s="75"/>
      <c r="CW218" s="52"/>
      <c r="CX218" s="48"/>
      <c r="CY218" s="75"/>
      <c r="CZ218" s="52">
        <v>8613</v>
      </c>
      <c r="DA218" s="48"/>
      <c r="DB218" s="48">
        <f t="shared" si="748"/>
        <v>0</v>
      </c>
      <c r="DC218" s="52"/>
      <c r="DD218" s="48"/>
      <c r="DE218" s="75"/>
      <c r="DF218" s="52"/>
      <c r="DG218" s="48"/>
      <c r="DH218" s="52"/>
      <c r="DI218" s="48"/>
      <c r="DJ218" s="48"/>
      <c r="DK218" s="75"/>
      <c r="DL218" s="48"/>
      <c r="DM218" s="48"/>
      <c r="DN218" s="75"/>
      <c r="DO218" s="52"/>
      <c r="DP218" s="48"/>
      <c r="DQ218" s="75"/>
      <c r="DR218" s="52"/>
      <c r="DS218" s="48"/>
      <c r="DT218" s="75"/>
      <c r="DU218" s="52"/>
      <c r="DV218" s="48"/>
      <c r="DW218" s="75"/>
      <c r="DX218" s="52"/>
      <c r="DY218" s="48"/>
      <c r="DZ218" s="75"/>
      <c r="EA218" s="48"/>
      <c r="EB218" s="48"/>
      <c r="EC218" s="75"/>
      <c r="ED218" s="48"/>
      <c r="EE218" s="48"/>
      <c r="EF218" s="75"/>
      <c r="EG218" s="48"/>
      <c r="EH218" s="48"/>
      <c r="EI218" s="75"/>
      <c r="EJ218" s="48"/>
      <c r="EK218" s="48"/>
      <c r="EL218" s="75"/>
      <c r="EM218" s="48"/>
      <c r="EN218" s="48"/>
      <c r="EO218" s="75"/>
      <c r="EP218" s="48"/>
      <c r="EQ218" s="48"/>
      <c r="ER218" s="75"/>
      <c r="ES218" s="48"/>
      <c r="ET218" s="48"/>
      <c r="EU218" s="75"/>
      <c r="EV218" s="48"/>
      <c r="EW218" s="48"/>
      <c r="EX218" s="48"/>
      <c r="EY218" s="48"/>
      <c r="EZ218" s="48"/>
      <c r="FA218" s="48"/>
      <c r="FB218" s="48"/>
      <c r="FC218" s="48"/>
      <c r="FD218" s="48"/>
      <c r="FE218" s="48"/>
      <c r="FF218" s="48"/>
      <c r="FG218" s="48"/>
      <c r="FH218" s="48"/>
      <c r="FI218" s="48"/>
      <c r="FJ218" s="48"/>
      <c r="FK218" s="48"/>
      <c r="FL218" s="48"/>
      <c r="FM218" s="48"/>
      <c r="FN218" s="48"/>
      <c r="FO218" s="48"/>
      <c r="FP218" s="48"/>
      <c r="FQ218" s="48"/>
      <c r="FR218" s="48"/>
      <c r="FS218" s="48"/>
      <c r="FT218" s="48"/>
      <c r="FU218" s="48"/>
      <c r="FV218" s="48"/>
      <c r="FW218" s="48"/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8"/>
      <c r="GI218" s="48"/>
      <c r="GJ218" s="48"/>
      <c r="GK218" s="48"/>
      <c r="GL218" s="48"/>
      <c r="GM218" s="48"/>
      <c r="GN218" s="48"/>
      <c r="GO218" s="48"/>
      <c r="GP218" s="48"/>
      <c r="GQ218" s="48"/>
      <c r="GR218" s="52"/>
      <c r="GS218" s="48"/>
      <c r="GT218" s="75"/>
    </row>
    <row r="219" spans="1:202" s="18" customFormat="1" ht="15.75" x14ac:dyDescent="0.25">
      <c r="A219" s="26" t="s">
        <v>483</v>
      </c>
      <c r="B219" s="136">
        <f t="shared" si="923"/>
        <v>11865</v>
      </c>
      <c r="C219" s="136">
        <f t="shared" si="924"/>
        <v>0</v>
      </c>
      <c r="D219" s="48">
        <f t="shared" si="967"/>
        <v>0</v>
      </c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116"/>
      <c r="BE219" s="116"/>
      <c r="BF219" s="116"/>
      <c r="BG219" s="48"/>
      <c r="BH219" s="48"/>
      <c r="BI219" s="75"/>
      <c r="BJ219" s="48"/>
      <c r="BK219" s="48"/>
      <c r="BL219" s="75"/>
      <c r="BM219" s="48"/>
      <c r="BN219" s="48"/>
      <c r="BO219" s="75"/>
      <c r="BP219" s="48"/>
      <c r="BQ219" s="48"/>
      <c r="BR219" s="75"/>
      <c r="BS219" s="48"/>
      <c r="BT219" s="48"/>
      <c r="BU219" s="75"/>
      <c r="BV219" s="48"/>
      <c r="BW219" s="48"/>
      <c r="BX219" s="75"/>
      <c r="BY219" s="48"/>
      <c r="BZ219" s="48"/>
      <c r="CA219" s="75"/>
      <c r="CB219" s="48"/>
      <c r="CC219" s="48"/>
      <c r="CD219" s="75"/>
      <c r="CE219" s="48"/>
      <c r="CF219" s="48"/>
      <c r="CG219" s="75"/>
      <c r="CH219" s="48"/>
      <c r="CI219" s="48"/>
      <c r="CJ219" s="75"/>
      <c r="CK219" s="48"/>
      <c r="CL219" s="48"/>
      <c r="CM219" s="48"/>
      <c r="CN219" s="48"/>
      <c r="CO219" s="48"/>
      <c r="CP219" s="75"/>
      <c r="CQ219" s="52"/>
      <c r="CR219" s="48"/>
      <c r="CS219" s="75"/>
      <c r="CT219" s="52"/>
      <c r="CU219" s="48"/>
      <c r="CV219" s="75"/>
      <c r="CW219" s="52"/>
      <c r="CX219" s="48"/>
      <c r="CY219" s="75"/>
      <c r="CZ219" s="52">
        <v>11865</v>
      </c>
      <c r="DA219" s="48"/>
      <c r="DB219" s="48">
        <f t="shared" si="748"/>
        <v>0</v>
      </c>
      <c r="DC219" s="52"/>
      <c r="DD219" s="48"/>
      <c r="DE219" s="75"/>
      <c r="DF219" s="52"/>
      <c r="DG219" s="48"/>
      <c r="DH219" s="52"/>
      <c r="DI219" s="48"/>
      <c r="DJ219" s="48"/>
      <c r="DK219" s="75"/>
      <c r="DL219" s="48"/>
      <c r="DM219" s="48"/>
      <c r="DN219" s="75"/>
      <c r="DO219" s="52"/>
      <c r="DP219" s="48"/>
      <c r="DQ219" s="75"/>
      <c r="DR219" s="52"/>
      <c r="DS219" s="48"/>
      <c r="DT219" s="75"/>
      <c r="DU219" s="52"/>
      <c r="DV219" s="48"/>
      <c r="DW219" s="75"/>
      <c r="DX219" s="52"/>
      <c r="DY219" s="48"/>
      <c r="DZ219" s="75"/>
      <c r="EA219" s="48"/>
      <c r="EB219" s="48"/>
      <c r="EC219" s="75"/>
      <c r="ED219" s="48"/>
      <c r="EE219" s="48"/>
      <c r="EF219" s="75"/>
      <c r="EG219" s="48"/>
      <c r="EH219" s="48"/>
      <c r="EI219" s="75"/>
      <c r="EJ219" s="48"/>
      <c r="EK219" s="48"/>
      <c r="EL219" s="75"/>
      <c r="EM219" s="48"/>
      <c r="EN219" s="48"/>
      <c r="EO219" s="75"/>
      <c r="EP219" s="48"/>
      <c r="EQ219" s="48"/>
      <c r="ER219" s="75"/>
      <c r="ES219" s="48"/>
      <c r="ET219" s="48"/>
      <c r="EU219" s="75"/>
      <c r="EV219" s="48"/>
      <c r="EW219" s="48"/>
      <c r="EX219" s="48"/>
      <c r="EY219" s="48"/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8"/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8"/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8"/>
      <c r="GI219" s="48"/>
      <c r="GJ219" s="48"/>
      <c r="GK219" s="48"/>
      <c r="GL219" s="48"/>
      <c r="GM219" s="48"/>
      <c r="GN219" s="48"/>
      <c r="GO219" s="48"/>
      <c r="GP219" s="48"/>
      <c r="GQ219" s="48"/>
      <c r="GR219" s="52"/>
      <c r="GS219" s="48"/>
      <c r="GT219" s="75"/>
    </row>
    <row r="220" spans="1:202" s="18" customFormat="1" ht="15.75" x14ac:dyDescent="0.25">
      <c r="A220" s="26" t="s">
        <v>303</v>
      </c>
      <c r="B220" s="136">
        <f t="shared" si="923"/>
        <v>25149.991999999998</v>
      </c>
      <c r="C220" s="136">
        <f t="shared" si="924"/>
        <v>1000</v>
      </c>
      <c r="D220" s="48">
        <f t="shared" si="967"/>
        <v>3.9761444059306261</v>
      </c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52"/>
      <c r="AG220" s="52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116"/>
      <c r="BE220" s="116"/>
      <c r="BF220" s="116"/>
      <c r="BG220" s="48"/>
      <c r="BH220" s="48"/>
      <c r="BI220" s="75"/>
      <c r="BJ220" s="48"/>
      <c r="BK220" s="48"/>
      <c r="BL220" s="75"/>
      <c r="BM220" s="48"/>
      <c r="BN220" s="48"/>
      <c r="BO220" s="75"/>
      <c r="BP220" s="48"/>
      <c r="BQ220" s="48"/>
      <c r="BR220" s="75"/>
      <c r="BS220" s="48"/>
      <c r="BT220" s="48"/>
      <c r="BU220" s="75"/>
      <c r="BV220" s="48"/>
      <c r="BW220" s="48"/>
      <c r="BX220" s="75"/>
      <c r="BY220" s="48"/>
      <c r="BZ220" s="48"/>
      <c r="CA220" s="75"/>
      <c r="CB220" s="48"/>
      <c r="CC220" s="48"/>
      <c r="CD220" s="75"/>
      <c r="CE220" s="48"/>
      <c r="CF220" s="48"/>
      <c r="CG220" s="75"/>
      <c r="CH220" s="48"/>
      <c r="CI220" s="48"/>
      <c r="CJ220" s="75"/>
      <c r="CK220" s="48">
        <v>1000</v>
      </c>
      <c r="CL220" s="48">
        <v>1000</v>
      </c>
      <c r="CM220" s="48">
        <f>CL220/CK220*100</f>
        <v>100</v>
      </c>
      <c r="CN220" s="48"/>
      <c r="CO220" s="48"/>
      <c r="CP220" s="75"/>
      <c r="CQ220" s="52"/>
      <c r="CR220" s="48"/>
      <c r="CS220" s="75"/>
      <c r="CT220" s="52"/>
      <c r="CU220" s="48"/>
      <c r="CV220" s="75"/>
      <c r="CW220" s="52"/>
      <c r="CX220" s="48"/>
      <c r="CY220" s="75"/>
      <c r="CZ220" s="52">
        <v>22542</v>
      </c>
      <c r="DA220" s="48"/>
      <c r="DB220" s="48">
        <f t="shared" si="748"/>
        <v>0</v>
      </c>
      <c r="DC220" s="52"/>
      <c r="DD220" s="48"/>
      <c r="DE220" s="75"/>
      <c r="DF220" s="52"/>
      <c r="DG220" s="48"/>
      <c r="DH220" s="52"/>
      <c r="DI220" s="48"/>
      <c r="DJ220" s="48"/>
      <c r="DK220" s="75"/>
      <c r="DL220" s="48"/>
      <c r="DM220" s="48"/>
      <c r="DN220" s="75"/>
      <c r="DO220" s="52"/>
      <c r="DP220" s="48"/>
      <c r="DQ220" s="75"/>
      <c r="DR220" s="52"/>
      <c r="DS220" s="48"/>
      <c r="DT220" s="75"/>
      <c r="DU220" s="52"/>
      <c r="DV220" s="48"/>
      <c r="DW220" s="75"/>
      <c r="DX220" s="52"/>
      <c r="DY220" s="48"/>
      <c r="DZ220" s="75"/>
      <c r="EA220" s="48"/>
      <c r="EB220" s="48"/>
      <c r="EC220" s="75"/>
      <c r="ED220" s="48">
        <v>1607.992</v>
      </c>
      <c r="EE220" s="48"/>
      <c r="EF220" s="75"/>
      <c r="EG220" s="48"/>
      <c r="EH220" s="48"/>
      <c r="EI220" s="75"/>
      <c r="EJ220" s="48"/>
      <c r="EK220" s="48"/>
      <c r="EL220" s="75"/>
      <c r="EM220" s="48"/>
      <c r="EN220" s="48"/>
      <c r="EO220" s="75"/>
      <c r="EP220" s="48"/>
      <c r="EQ220" s="48"/>
      <c r="ER220" s="75"/>
      <c r="ES220" s="48"/>
      <c r="ET220" s="48"/>
      <c r="EU220" s="75"/>
      <c r="EV220" s="48"/>
      <c r="EW220" s="48"/>
      <c r="EX220" s="48"/>
      <c r="EY220" s="48"/>
      <c r="EZ220" s="48"/>
      <c r="FA220" s="48"/>
      <c r="FB220" s="48"/>
      <c r="FC220" s="48"/>
      <c r="FD220" s="48"/>
      <c r="FE220" s="48"/>
      <c r="FF220" s="48"/>
      <c r="FG220" s="48"/>
      <c r="FH220" s="48"/>
      <c r="FI220" s="48"/>
      <c r="FJ220" s="48"/>
      <c r="FK220" s="48"/>
      <c r="FL220" s="48"/>
      <c r="FM220" s="48"/>
      <c r="FN220" s="48"/>
      <c r="FO220" s="48"/>
      <c r="FP220" s="48"/>
      <c r="FQ220" s="48"/>
      <c r="FR220" s="48"/>
      <c r="FS220" s="48"/>
      <c r="FT220" s="48"/>
      <c r="FU220" s="48"/>
      <c r="FV220" s="48"/>
      <c r="FW220" s="48"/>
      <c r="FX220" s="48"/>
      <c r="FY220" s="48"/>
      <c r="FZ220" s="48"/>
      <c r="GA220" s="48"/>
      <c r="GB220" s="48"/>
      <c r="GC220" s="48"/>
      <c r="GD220" s="48"/>
      <c r="GE220" s="48"/>
      <c r="GF220" s="48"/>
      <c r="GG220" s="48"/>
      <c r="GH220" s="48"/>
      <c r="GI220" s="48"/>
      <c r="GJ220" s="48"/>
      <c r="GK220" s="48"/>
      <c r="GL220" s="48"/>
      <c r="GM220" s="48"/>
      <c r="GN220" s="48"/>
      <c r="GO220" s="48"/>
      <c r="GP220" s="48"/>
      <c r="GQ220" s="48"/>
      <c r="GR220" s="52"/>
      <c r="GS220" s="48"/>
      <c r="GT220" s="75"/>
    </row>
    <row r="221" spans="1:202" s="18" customFormat="1" ht="15.75" x14ac:dyDescent="0.25">
      <c r="A221" s="26" t="s">
        <v>304</v>
      </c>
      <c r="B221" s="136">
        <f t="shared" si="923"/>
        <v>21356.878000000001</v>
      </c>
      <c r="C221" s="136">
        <f t="shared" si="924"/>
        <v>8097.7512000000006</v>
      </c>
      <c r="D221" s="48">
        <f t="shared" si="967"/>
        <v>37.91636211996903</v>
      </c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>
        <v>0</v>
      </c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>
        <v>1481.8779999999999</v>
      </c>
      <c r="AY221" s="48"/>
      <c r="AZ221" s="48"/>
      <c r="BA221" s="48"/>
      <c r="BB221" s="48"/>
      <c r="BC221" s="48"/>
      <c r="BD221" s="116"/>
      <c r="BE221" s="116"/>
      <c r="BF221" s="116"/>
      <c r="BG221" s="48"/>
      <c r="BH221" s="48"/>
      <c r="BI221" s="75"/>
      <c r="BJ221" s="48"/>
      <c r="BK221" s="48"/>
      <c r="BL221" s="75"/>
      <c r="BM221" s="48"/>
      <c r="BN221" s="48"/>
      <c r="BO221" s="75"/>
      <c r="BP221" s="48"/>
      <c r="BQ221" s="48"/>
      <c r="BR221" s="75"/>
      <c r="BS221" s="48"/>
      <c r="BT221" s="48"/>
      <c r="BU221" s="75"/>
      <c r="BV221" s="48"/>
      <c r="BW221" s="48"/>
      <c r="BX221" s="75"/>
      <c r="BY221" s="48"/>
      <c r="BZ221" s="48"/>
      <c r="CA221" s="75"/>
      <c r="CB221" s="48"/>
      <c r="CC221" s="48"/>
      <c r="CD221" s="75"/>
      <c r="CE221" s="48"/>
      <c r="CF221" s="48"/>
      <c r="CG221" s="75"/>
      <c r="CH221" s="48"/>
      <c r="CI221" s="48"/>
      <c r="CJ221" s="75"/>
      <c r="CK221" s="48"/>
      <c r="CL221" s="48"/>
      <c r="CM221" s="48"/>
      <c r="CN221" s="48"/>
      <c r="CO221" s="48"/>
      <c r="CP221" s="75"/>
      <c r="CQ221" s="52"/>
      <c r="CR221" s="48"/>
      <c r="CS221" s="75"/>
      <c r="CT221" s="52"/>
      <c r="CU221" s="48"/>
      <c r="CV221" s="75"/>
      <c r="CW221" s="52"/>
      <c r="CX221" s="48"/>
      <c r="CY221" s="75"/>
      <c r="CZ221" s="52">
        <v>19875</v>
      </c>
      <c r="DA221" s="48">
        <v>8097.7512000000006</v>
      </c>
      <c r="DB221" s="48">
        <f t="shared" si="748"/>
        <v>40.743402264150944</v>
      </c>
      <c r="DC221" s="52"/>
      <c r="DD221" s="48"/>
      <c r="DE221" s="75"/>
      <c r="DF221" s="52"/>
      <c r="DG221" s="48"/>
      <c r="DH221" s="52"/>
      <c r="DI221" s="48"/>
      <c r="DJ221" s="48"/>
      <c r="DK221" s="75"/>
      <c r="DL221" s="48"/>
      <c r="DM221" s="48"/>
      <c r="DN221" s="75"/>
      <c r="DO221" s="52"/>
      <c r="DP221" s="48"/>
      <c r="DQ221" s="75"/>
      <c r="DR221" s="52"/>
      <c r="DS221" s="48"/>
      <c r="DT221" s="75"/>
      <c r="DU221" s="52"/>
      <c r="DV221" s="48"/>
      <c r="DW221" s="75"/>
      <c r="DX221" s="52"/>
      <c r="DY221" s="48"/>
      <c r="DZ221" s="75"/>
      <c r="EA221" s="48"/>
      <c r="EB221" s="48"/>
      <c r="EC221" s="75"/>
      <c r="ED221" s="48"/>
      <c r="EE221" s="48"/>
      <c r="EF221" s="75"/>
      <c r="EG221" s="48"/>
      <c r="EH221" s="48"/>
      <c r="EI221" s="75"/>
      <c r="EJ221" s="48"/>
      <c r="EK221" s="48"/>
      <c r="EL221" s="75"/>
      <c r="EM221" s="48"/>
      <c r="EN221" s="48"/>
      <c r="EO221" s="75"/>
      <c r="EP221" s="48"/>
      <c r="EQ221" s="48"/>
      <c r="ER221" s="75"/>
      <c r="ES221" s="48"/>
      <c r="ET221" s="48"/>
      <c r="EU221" s="75"/>
      <c r="EV221" s="48"/>
      <c r="EW221" s="48"/>
      <c r="EX221" s="48"/>
      <c r="EY221" s="48"/>
      <c r="EZ221" s="48"/>
      <c r="FA221" s="48"/>
      <c r="FB221" s="48"/>
      <c r="FC221" s="48"/>
      <c r="FD221" s="48"/>
      <c r="FE221" s="48"/>
      <c r="FF221" s="48"/>
      <c r="FG221" s="48"/>
      <c r="FH221" s="48"/>
      <c r="FI221" s="48"/>
      <c r="FJ221" s="48"/>
      <c r="FK221" s="48"/>
      <c r="FL221" s="48"/>
      <c r="FM221" s="48"/>
      <c r="FN221" s="48"/>
      <c r="FO221" s="48"/>
      <c r="FP221" s="48"/>
      <c r="FQ221" s="48"/>
      <c r="FR221" s="48"/>
      <c r="FS221" s="48"/>
      <c r="FT221" s="48"/>
      <c r="FU221" s="48"/>
      <c r="FV221" s="48"/>
      <c r="FW221" s="48"/>
      <c r="FX221" s="48"/>
      <c r="FY221" s="48"/>
      <c r="FZ221" s="48"/>
      <c r="GA221" s="48"/>
      <c r="GB221" s="48"/>
      <c r="GC221" s="48"/>
      <c r="GD221" s="48"/>
      <c r="GE221" s="48"/>
      <c r="GF221" s="48"/>
      <c r="GG221" s="48"/>
      <c r="GH221" s="48"/>
      <c r="GI221" s="48"/>
      <c r="GJ221" s="48"/>
      <c r="GK221" s="48"/>
      <c r="GL221" s="48"/>
      <c r="GM221" s="48"/>
      <c r="GN221" s="48"/>
      <c r="GO221" s="48"/>
      <c r="GP221" s="48"/>
      <c r="GQ221" s="48"/>
      <c r="GR221" s="52"/>
      <c r="GS221" s="48"/>
      <c r="GT221" s="75"/>
    </row>
    <row r="222" spans="1:202" s="19" customFormat="1" ht="31.5" x14ac:dyDescent="0.25">
      <c r="A222" s="25" t="s">
        <v>307</v>
      </c>
      <c r="B222" s="135">
        <f t="shared" si="923"/>
        <v>92067.455630000011</v>
      </c>
      <c r="C222" s="135">
        <f t="shared" si="924"/>
        <v>39760.83894999999</v>
      </c>
      <c r="D222" s="54">
        <f t="shared" ref="D222" si="968">C222/B222*100</f>
        <v>43.186638186017163</v>
      </c>
      <c r="E222" s="55">
        <f t="shared" ref="E222:BF222" si="969">E223+E224+E225+E226+E227+E228</f>
        <v>0</v>
      </c>
      <c r="F222" s="55">
        <f t="shared" si="969"/>
        <v>0</v>
      </c>
      <c r="G222" s="55">
        <f t="shared" si="969"/>
        <v>0</v>
      </c>
      <c r="H222" s="55">
        <f t="shared" si="969"/>
        <v>0</v>
      </c>
      <c r="I222" s="55">
        <f t="shared" si="969"/>
        <v>0</v>
      </c>
      <c r="J222" s="55">
        <f t="shared" si="969"/>
        <v>0</v>
      </c>
      <c r="K222" s="55">
        <f t="shared" ref="K222:M222" si="970">K223+K224+K225+K226+K227+K228</f>
        <v>0</v>
      </c>
      <c r="L222" s="55">
        <f t="shared" si="970"/>
        <v>0</v>
      </c>
      <c r="M222" s="55">
        <f t="shared" si="970"/>
        <v>0</v>
      </c>
      <c r="N222" s="55">
        <f t="shared" ref="N222:P222" si="971">N223+N224+N225+N226+N227+N228</f>
        <v>0</v>
      </c>
      <c r="O222" s="55">
        <f t="shared" si="971"/>
        <v>0</v>
      </c>
      <c r="P222" s="55">
        <f t="shared" si="971"/>
        <v>0</v>
      </c>
      <c r="Q222" s="55">
        <f t="shared" ref="Q222:S222" si="972">Q223+Q224+Q225+Q226+Q227+Q228</f>
        <v>0</v>
      </c>
      <c r="R222" s="55">
        <f t="shared" si="972"/>
        <v>0</v>
      </c>
      <c r="S222" s="55">
        <f t="shared" si="972"/>
        <v>0</v>
      </c>
      <c r="T222" s="55">
        <f t="shared" ref="T222:V222" si="973">T223+T224+T225+T226+T227+T228</f>
        <v>0</v>
      </c>
      <c r="U222" s="55">
        <f t="shared" si="973"/>
        <v>0</v>
      </c>
      <c r="V222" s="55">
        <f t="shared" si="973"/>
        <v>0</v>
      </c>
      <c r="W222" s="55">
        <f t="shared" si="969"/>
        <v>0</v>
      </c>
      <c r="X222" s="55">
        <f t="shared" si="969"/>
        <v>0</v>
      </c>
      <c r="Y222" s="55">
        <f t="shared" si="969"/>
        <v>0</v>
      </c>
      <c r="Z222" s="55">
        <f t="shared" si="969"/>
        <v>0</v>
      </c>
      <c r="AA222" s="55">
        <f t="shared" si="969"/>
        <v>0</v>
      </c>
      <c r="AB222" s="55">
        <f t="shared" si="969"/>
        <v>0</v>
      </c>
      <c r="AC222" s="55">
        <f t="shared" si="969"/>
        <v>0</v>
      </c>
      <c r="AD222" s="55">
        <f t="shared" si="969"/>
        <v>0</v>
      </c>
      <c r="AE222" s="55">
        <f t="shared" si="969"/>
        <v>0</v>
      </c>
      <c r="AF222" s="55"/>
      <c r="AG222" s="55"/>
      <c r="AH222" s="55"/>
      <c r="AI222" s="55">
        <f t="shared" si="969"/>
        <v>102.04082000000001</v>
      </c>
      <c r="AJ222" s="55">
        <f t="shared" si="969"/>
        <v>102.04082000000001</v>
      </c>
      <c r="AK222" s="54">
        <f t="shared" si="931"/>
        <v>100</v>
      </c>
      <c r="AL222" s="55">
        <f t="shared" si="969"/>
        <v>0</v>
      </c>
      <c r="AM222" s="55">
        <f t="shared" si="969"/>
        <v>0</v>
      </c>
      <c r="AN222" s="55">
        <f t="shared" si="969"/>
        <v>0</v>
      </c>
      <c r="AO222" s="55">
        <f t="shared" ref="AO222:AP222" si="974">AO223+AO224+AO225+AO226+AO227+AO228</f>
        <v>65.174809999999994</v>
      </c>
      <c r="AP222" s="55">
        <f t="shared" si="974"/>
        <v>65.174809999999994</v>
      </c>
      <c r="AQ222" s="54">
        <f>AP222/AO222*100</f>
        <v>100</v>
      </c>
      <c r="AR222" s="55"/>
      <c r="AS222" s="55"/>
      <c r="AT222" s="54"/>
      <c r="AU222" s="55">
        <f t="shared" si="969"/>
        <v>0</v>
      </c>
      <c r="AV222" s="55">
        <f t="shared" si="969"/>
        <v>0</v>
      </c>
      <c r="AW222" s="55">
        <f t="shared" si="969"/>
        <v>0</v>
      </c>
      <c r="AX222" s="55">
        <f>SUM(AX223:AX228)</f>
        <v>2169.94</v>
      </c>
      <c r="AY222" s="55">
        <f t="shared" si="969"/>
        <v>0</v>
      </c>
      <c r="AZ222" s="54"/>
      <c r="BA222" s="55">
        <f t="shared" si="969"/>
        <v>10000</v>
      </c>
      <c r="BB222" s="55">
        <f t="shared" si="969"/>
        <v>10000</v>
      </c>
      <c r="BC222" s="54">
        <f t="shared" ref="BC222" si="975">BB222/BA222*100</f>
        <v>100</v>
      </c>
      <c r="BD222" s="55">
        <f t="shared" si="969"/>
        <v>23359.599999999999</v>
      </c>
      <c r="BE222" s="55">
        <f t="shared" si="969"/>
        <v>7564.1585300000006</v>
      </c>
      <c r="BF222" s="55">
        <f t="shared" si="969"/>
        <v>32.381370100515419</v>
      </c>
      <c r="BG222" s="55">
        <f t="shared" ref="BG222:CP222" si="976">BG223+BG224+BG225+BG226+BG227+BG228</f>
        <v>0</v>
      </c>
      <c r="BH222" s="55">
        <f t="shared" si="976"/>
        <v>0</v>
      </c>
      <c r="BI222" s="55">
        <f t="shared" si="976"/>
        <v>0</v>
      </c>
      <c r="BJ222" s="55">
        <f t="shared" ref="BJ222:BL222" si="977">BJ223+BJ224+BJ225+BJ226+BJ227+BJ228</f>
        <v>0</v>
      </c>
      <c r="BK222" s="55">
        <f t="shared" si="977"/>
        <v>0</v>
      </c>
      <c r="BL222" s="55">
        <f t="shared" si="977"/>
        <v>0</v>
      </c>
      <c r="BM222" s="55">
        <f t="shared" si="976"/>
        <v>3367.8</v>
      </c>
      <c r="BN222" s="55">
        <f t="shared" si="976"/>
        <v>1839.0052700000001</v>
      </c>
      <c r="BO222" s="55">
        <f t="shared" si="976"/>
        <v>54.605536848981529</v>
      </c>
      <c r="BP222" s="55">
        <f t="shared" ref="BP222:BQ222" si="978">BP223+BP224+BP225+BP226+BP227+BP228</f>
        <v>560</v>
      </c>
      <c r="BQ222" s="55">
        <f t="shared" si="978"/>
        <v>214.12389999999999</v>
      </c>
      <c r="BR222" s="55">
        <f t="shared" ref="BR222:BR223" si="979">BQ222/BP222*100</f>
        <v>38.236410714285711</v>
      </c>
      <c r="BS222" s="55">
        <f t="shared" si="976"/>
        <v>0</v>
      </c>
      <c r="BT222" s="55">
        <f t="shared" si="976"/>
        <v>0</v>
      </c>
      <c r="BU222" s="55">
        <f t="shared" si="976"/>
        <v>0</v>
      </c>
      <c r="BV222" s="55">
        <f t="shared" si="976"/>
        <v>0</v>
      </c>
      <c r="BW222" s="55">
        <f t="shared" si="976"/>
        <v>0</v>
      </c>
      <c r="BX222" s="55">
        <f t="shared" si="976"/>
        <v>0</v>
      </c>
      <c r="BY222" s="55">
        <f t="shared" si="976"/>
        <v>0</v>
      </c>
      <c r="BZ222" s="55">
        <f t="shared" si="976"/>
        <v>0</v>
      </c>
      <c r="CA222" s="55">
        <f t="shared" si="976"/>
        <v>0</v>
      </c>
      <c r="CB222" s="55">
        <f t="shared" ref="CB222:CD222" si="980">CB223+CB224+CB225+CB226+CB227+CB228</f>
        <v>0</v>
      </c>
      <c r="CC222" s="55">
        <f t="shared" si="980"/>
        <v>0</v>
      </c>
      <c r="CD222" s="55">
        <f t="shared" si="980"/>
        <v>0</v>
      </c>
      <c r="CE222" s="55">
        <f t="shared" si="976"/>
        <v>0</v>
      </c>
      <c r="CF222" s="55">
        <f t="shared" si="976"/>
        <v>0</v>
      </c>
      <c r="CG222" s="55">
        <f t="shared" si="976"/>
        <v>0</v>
      </c>
      <c r="CH222" s="55">
        <f t="shared" si="976"/>
        <v>0</v>
      </c>
      <c r="CI222" s="55">
        <f t="shared" si="976"/>
        <v>0</v>
      </c>
      <c r="CJ222" s="55">
        <f t="shared" si="976"/>
        <v>0</v>
      </c>
      <c r="CK222" s="55">
        <f t="shared" si="976"/>
        <v>0</v>
      </c>
      <c r="CL222" s="55">
        <f t="shared" si="976"/>
        <v>0</v>
      </c>
      <c r="CM222" s="54"/>
      <c r="CN222" s="55">
        <f t="shared" si="976"/>
        <v>318.39999999999998</v>
      </c>
      <c r="CO222" s="55">
        <f t="shared" si="976"/>
        <v>0</v>
      </c>
      <c r="CP222" s="55">
        <f t="shared" si="976"/>
        <v>0</v>
      </c>
      <c r="CQ222" s="55">
        <f t="shared" ref="CQ222:DA222" si="981">CQ223+CQ224+CQ225+CQ226+CQ227+CQ228</f>
        <v>0</v>
      </c>
      <c r="CR222" s="55">
        <f t="shared" si="981"/>
        <v>0</v>
      </c>
      <c r="CS222" s="55">
        <f t="shared" si="981"/>
        <v>0</v>
      </c>
      <c r="CT222" s="55">
        <f t="shared" ref="CT222:CV222" si="982">CT223+CT224+CT225+CT226+CT227+CT228</f>
        <v>0</v>
      </c>
      <c r="CU222" s="55">
        <f t="shared" si="982"/>
        <v>0</v>
      </c>
      <c r="CV222" s="55">
        <f t="shared" si="982"/>
        <v>0</v>
      </c>
      <c r="CW222" s="55">
        <f t="shared" si="981"/>
        <v>6019</v>
      </c>
      <c r="CX222" s="55">
        <f t="shared" si="981"/>
        <v>3343.7999900000004</v>
      </c>
      <c r="CY222" s="55">
        <f t="shared" si="147"/>
        <v>55.554078584482482</v>
      </c>
      <c r="CZ222" s="55">
        <f t="shared" si="981"/>
        <v>14391</v>
      </c>
      <c r="DA222" s="55">
        <f t="shared" si="981"/>
        <v>2116.0299500000001</v>
      </c>
      <c r="DB222" s="54">
        <f t="shared" si="748"/>
        <v>14.703842332013064</v>
      </c>
      <c r="DC222" s="55">
        <f t="shared" ref="DC222:DD222" si="983">DC223+DC224+DC225+DC226+DC227+DC228</f>
        <v>5864.5</v>
      </c>
      <c r="DD222" s="55">
        <f t="shared" si="983"/>
        <v>2816.76667</v>
      </c>
      <c r="DE222" s="55">
        <f>DD222/DC222*100</f>
        <v>48.030806888907833</v>
      </c>
      <c r="DF222" s="55">
        <f t="shared" ref="DF222:DG222" si="984">DF223+DF224+DF225+DF226+DF227+DF228</f>
        <v>1000</v>
      </c>
      <c r="DG222" s="55">
        <f t="shared" si="984"/>
        <v>132.19999999999999</v>
      </c>
      <c r="DH222" s="55">
        <f t="shared" ref="DH222:DH223" si="985">DG222/DF222*100</f>
        <v>13.219999999999999</v>
      </c>
      <c r="DI222" s="55">
        <f t="shared" ref="DI222:DN222" si="986">DI223+DI224+DI225+DI226+DI227+DI228</f>
        <v>2000</v>
      </c>
      <c r="DJ222" s="55">
        <f t="shared" si="986"/>
        <v>1030</v>
      </c>
      <c r="DK222" s="55">
        <f t="shared" si="986"/>
        <v>51.5</v>
      </c>
      <c r="DL222" s="55">
        <f t="shared" si="986"/>
        <v>5000</v>
      </c>
      <c r="DM222" s="55">
        <f t="shared" si="986"/>
        <v>5000</v>
      </c>
      <c r="DN222" s="55">
        <f t="shared" si="986"/>
        <v>100</v>
      </c>
      <c r="DO222" s="55">
        <f t="shared" ref="DO222:DQ222" si="987">DO223+DO224+DO225+DO226+DO227+DO228</f>
        <v>0</v>
      </c>
      <c r="DP222" s="55">
        <f t="shared" si="987"/>
        <v>0</v>
      </c>
      <c r="DQ222" s="55">
        <f t="shared" si="987"/>
        <v>0</v>
      </c>
      <c r="DR222" s="55">
        <f t="shared" ref="DR222:DT222" si="988">DR223+DR224+DR225+DR226+DR227+DR228</f>
        <v>0</v>
      </c>
      <c r="DS222" s="55">
        <f t="shared" si="988"/>
        <v>0</v>
      </c>
      <c r="DT222" s="55">
        <f t="shared" si="988"/>
        <v>0</v>
      </c>
      <c r="DU222" s="55">
        <f t="shared" ref="DU222:DW222" si="989">DU223+DU224+DU225+DU226+DU227+DU228</f>
        <v>0</v>
      </c>
      <c r="DV222" s="55">
        <f t="shared" si="989"/>
        <v>0</v>
      </c>
      <c r="DW222" s="55">
        <f t="shared" si="989"/>
        <v>0</v>
      </c>
      <c r="DX222" s="55">
        <f t="shared" ref="DX222:EB222" si="990">DX223+DX224+DX225+DX226+DX227+DX228</f>
        <v>0</v>
      </c>
      <c r="DY222" s="55">
        <f t="shared" si="990"/>
        <v>0</v>
      </c>
      <c r="DZ222" s="55">
        <f t="shared" si="990"/>
        <v>0</v>
      </c>
      <c r="EA222" s="55">
        <f t="shared" si="990"/>
        <v>0</v>
      </c>
      <c r="EB222" s="55">
        <f t="shared" si="990"/>
        <v>0</v>
      </c>
      <c r="EC222" s="55"/>
      <c r="ED222" s="55">
        <f t="shared" ref="ED222:EL222" si="991">ED223+ED224+ED225+ED226+ED227+ED228</f>
        <v>0</v>
      </c>
      <c r="EE222" s="55">
        <f t="shared" si="991"/>
        <v>0</v>
      </c>
      <c r="EF222" s="55">
        <f t="shared" si="991"/>
        <v>0</v>
      </c>
      <c r="EG222" s="55">
        <f t="shared" si="991"/>
        <v>0</v>
      </c>
      <c r="EH222" s="55">
        <f t="shared" si="991"/>
        <v>0</v>
      </c>
      <c r="EI222" s="55">
        <f t="shared" si="991"/>
        <v>0</v>
      </c>
      <c r="EJ222" s="55">
        <f t="shared" si="991"/>
        <v>0</v>
      </c>
      <c r="EK222" s="55">
        <f t="shared" si="991"/>
        <v>0</v>
      </c>
      <c r="EL222" s="55">
        <f t="shared" si="991"/>
        <v>0</v>
      </c>
      <c r="EM222" s="55">
        <f t="shared" ref="EM222:EO222" si="992">EM223+EM224+EM225+EM226+EM227+EM228</f>
        <v>0</v>
      </c>
      <c r="EN222" s="55">
        <f t="shared" si="992"/>
        <v>0</v>
      </c>
      <c r="EO222" s="55">
        <f t="shared" si="992"/>
        <v>0</v>
      </c>
      <c r="EP222" s="55">
        <f t="shared" ref="EP222:ER222" si="993">EP223+EP224+EP225+EP226+EP227+EP228</f>
        <v>0</v>
      </c>
      <c r="EQ222" s="55">
        <f t="shared" si="993"/>
        <v>0</v>
      </c>
      <c r="ER222" s="55">
        <f t="shared" si="993"/>
        <v>0</v>
      </c>
      <c r="ES222" s="55">
        <f t="shared" ref="ES222:EU222" si="994">ES223+ES224+ES225+ES226+ES227+ES228</f>
        <v>0</v>
      </c>
      <c r="ET222" s="55">
        <f t="shared" si="994"/>
        <v>0</v>
      </c>
      <c r="EU222" s="55">
        <f t="shared" si="994"/>
        <v>0</v>
      </c>
      <c r="EV222" s="55">
        <f t="shared" ref="EV222:EX222" si="995">EV223+EV224+EV225+EV226+EV227+EV228</f>
        <v>0</v>
      </c>
      <c r="EW222" s="55">
        <f t="shared" si="995"/>
        <v>0</v>
      </c>
      <c r="EX222" s="55">
        <f t="shared" si="995"/>
        <v>0</v>
      </c>
      <c r="EY222" s="55"/>
      <c r="EZ222" s="55"/>
      <c r="FA222" s="54"/>
      <c r="FB222" s="55">
        <f t="shared" ref="FB222:FC222" si="996">FB223+FB224+FB225+FB226+FB227+FB228</f>
        <v>0</v>
      </c>
      <c r="FC222" s="55">
        <f t="shared" si="996"/>
        <v>0</v>
      </c>
      <c r="FD222" s="54"/>
      <c r="FE222" s="55">
        <f t="shared" ref="FE222:FF222" si="997">FE223+FE224+FE225+FE226+FE227+FE228</f>
        <v>0</v>
      </c>
      <c r="FF222" s="55">
        <f t="shared" si="997"/>
        <v>0</v>
      </c>
      <c r="FG222" s="54"/>
      <c r="FH222" s="55">
        <f t="shared" ref="FH222:FI222" si="998">FH223+FH224+FH225+FH226+FH227+FH228</f>
        <v>3000</v>
      </c>
      <c r="FI222" s="55">
        <f t="shared" si="998"/>
        <v>1519.74901</v>
      </c>
      <c r="FJ222" s="54">
        <f t="shared" ref="FJ222:FJ223" si="999">FI222/FH222*100</f>
        <v>50.658300333333329</v>
      </c>
      <c r="FK222" s="55">
        <f t="shared" ref="FK222:FL222" si="1000">FK223+FK224+FK225+FK226+FK227+FK228</f>
        <v>2938.1</v>
      </c>
      <c r="FL222" s="55">
        <f t="shared" si="1000"/>
        <v>922.42</v>
      </c>
      <c r="FM222" s="54">
        <f t="shared" ref="FM222:FM223" si="1001">FL222/FK222*100</f>
        <v>31.395119294782344</v>
      </c>
      <c r="FN222" s="55">
        <f t="shared" ref="FN222:FO222" si="1002">FN223+FN224+FN225+FN226+FN227+FN228</f>
        <v>139.9</v>
      </c>
      <c r="FO222" s="55">
        <f t="shared" si="1002"/>
        <v>122.63</v>
      </c>
      <c r="FP222" s="54">
        <f t="shared" ref="FP222:FP223" si="1003">FO222/FN222*100</f>
        <v>87.655468191565404</v>
      </c>
      <c r="FQ222" s="55">
        <f t="shared" ref="FQ222:FR222" si="1004">FQ223+FQ224+FQ225+FQ226+FQ227+FQ228</f>
        <v>11772</v>
      </c>
      <c r="FR222" s="55">
        <f t="shared" si="1004"/>
        <v>2972.74</v>
      </c>
      <c r="FS222" s="54">
        <f t="shared" ref="FS222:FS230" si="1005">FR222/FQ222*100</f>
        <v>25.252633367312267</v>
      </c>
      <c r="FT222" s="55"/>
      <c r="FU222" s="55"/>
      <c r="FV222" s="54"/>
      <c r="FW222" s="55"/>
      <c r="FX222" s="55"/>
      <c r="FY222" s="54"/>
      <c r="FZ222" s="55"/>
      <c r="GA222" s="55"/>
      <c r="GB222" s="54"/>
      <c r="GC222" s="55"/>
      <c r="GD222" s="55"/>
      <c r="GE222" s="54"/>
      <c r="GF222" s="55"/>
      <c r="GG222" s="55"/>
      <c r="GH222" s="54"/>
      <c r="GI222" s="55"/>
      <c r="GJ222" s="55"/>
      <c r="GK222" s="54"/>
      <c r="GL222" s="55"/>
      <c r="GM222" s="55"/>
      <c r="GN222" s="54"/>
      <c r="GO222" s="55">
        <f t="shared" ref="GO222:GP222" si="1006">GO223+GO224+GO225+GO226+GO227+GO228</f>
        <v>0</v>
      </c>
      <c r="GP222" s="55">
        <f t="shared" si="1006"/>
        <v>0</v>
      </c>
      <c r="GQ222" s="54"/>
      <c r="GR222" s="55">
        <f t="shared" ref="GR222:GT222" si="1007">GR223+GR224+GR225+GR226+GR227+GR228</f>
        <v>0</v>
      </c>
      <c r="GS222" s="55">
        <f t="shared" si="1007"/>
        <v>0</v>
      </c>
      <c r="GT222" s="55">
        <f t="shared" si="1007"/>
        <v>0</v>
      </c>
    </row>
    <row r="223" spans="1:202" s="18" customFormat="1" ht="30.75" customHeight="1" x14ac:dyDescent="0.25">
      <c r="A223" s="26" t="s">
        <v>273</v>
      </c>
      <c r="B223" s="136">
        <f t="shared" si="923"/>
        <v>65506.515629999994</v>
      </c>
      <c r="C223" s="136">
        <f t="shared" si="924"/>
        <v>27644.809000000001</v>
      </c>
      <c r="D223" s="48">
        <f t="shared" si="216"/>
        <v>42.201617250024391</v>
      </c>
      <c r="E223" s="48"/>
      <c r="F223" s="48"/>
      <c r="G223" s="48"/>
      <c r="H223" s="52"/>
      <c r="I223" s="52"/>
      <c r="J223" s="48"/>
      <c r="K223" s="52"/>
      <c r="L223" s="52"/>
      <c r="M223" s="48"/>
      <c r="N223" s="52"/>
      <c r="O223" s="52"/>
      <c r="P223" s="48"/>
      <c r="Q223" s="52"/>
      <c r="R223" s="52"/>
      <c r="S223" s="48"/>
      <c r="T223" s="52"/>
      <c r="U223" s="52"/>
      <c r="V223" s="48"/>
      <c r="W223" s="48"/>
      <c r="X223" s="48"/>
      <c r="Y223" s="48"/>
      <c r="Z223" s="48"/>
      <c r="AA223" s="48"/>
      <c r="AB223" s="48"/>
      <c r="AC223" s="52">
        <v>0</v>
      </c>
      <c r="AD223" s="52">
        <v>0</v>
      </c>
      <c r="AE223" s="48"/>
      <c r="AF223" s="52"/>
      <c r="AG223" s="52"/>
      <c r="AH223" s="52"/>
      <c r="AI223" s="52">
        <v>102.04082000000001</v>
      </c>
      <c r="AJ223" s="52">
        <v>102.04082000000001</v>
      </c>
      <c r="AK223" s="48">
        <f t="shared" si="931"/>
        <v>100</v>
      </c>
      <c r="AL223" s="52"/>
      <c r="AM223" s="52"/>
      <c r="AN223" s="48"/>
      <c r="AO223" s="52">
        <v>65.174809999999994</v>
      </c>
      <c r="AP223" s="52">
        <v>65.174809999999994</v>
      </c>
      <c r="AQ223" s="48">
        <f>AP223/AO223*100</f>
        <v>100</v>
      </c>
      <c r="AR223" s="52"/>
      <c r="AS223" s="52"/>
      <c r="AT223" s="48"/>
      <c r="AU223" s="52"/>
      <c r="AV223" s="52"/>
      <c r="AW223" s="48"/>
      <c r="AX223" s="48"/>
      <c r="AY223" s="48"/>
      <c r="AZ223" s="48"/>
      <c r="BA223" s="52">
        <v>0</v>
      </c>
      <c r="BB223" s="52"/>
      <c r="BC223" s="48"/>
      <c r="BD223" s="52">
        <v>23359.599999999999</v>
      </c>
      <c r="BE223" s="48">
        <v>7564.1585300000006</v>
      </c>
      <c r="BF223" s="52">
        <f t="shared" si="138"/>
        <v>32.381370100515419</v>
      </c>
      <c r="BG223" s="52"/>
      <c r="BH223" s="52"/>
      <c r="BI223" s="52"/>
      <c r="BJ223" s="52"/>
      <c r="BK223" s="52"/>
      <c r="BL223" s="52"/>
      <c r="BM223" s="52">
        <v>3367.8</v>
      </c>
      <c r="BN223" s="52">
        <v>1839.0052700000001</v>
      </c>
      <c r="BO223" s="52">
        <f t="shared" si="141"/>
        <v>54.605536848981529</v>
      </c>
      <c r="BP223" s="52">
        <v>560</v>
      </c>
      <c r="BQ223" s="52">
        <v>214.12389999999999</v>
      </c>
      <c r="BR223" s="52">
        <f t="shared" si="979"/>
        <v>38.236410714285711</v>
      </c>
      <c r="BS223" s="52"/>
      <c r="BT223" s="74"/>
      <c r="BU223" s="74"/>
      <c r="BV223" s="52"/>
      <c r="BW223" s="74"/>
      <c r="BX223" s="74"/>
      <c r="BY223" s="52"/>
      <c r="BZ223" s="74"/>
      <c r="CA223" s="74"/>
      <c r="CB223" s="52"/>
      <c r="CC223" s="74"/>
      <c r="CD223" s="74"/>
      <c r="CE223" s="52"/>
      <c r="CF223" s="74"/>
      <c r="CG223" s="74"/>
      <c r="CH223" s="52"/>
      <c r="CI223" s="74"/>
      <c r="CJ223" s="74"/>
      <c r="CK223" s="52"/>
      <c r="CL223" s="74"/>
      <c r="CM223" s="48"/>
      <c r="CN223" s="52">
        <v>318.39999999999998</v>
      </c>
      <c r="CO223" s="74"/>
      <c r="CP223" s="74"/>
      <c r="CQ223" s="52"/>
      <c r="CR223" s="74"/>
      <c r="CS223" s="74"/>
      <c r="CT223" s="52"/>
      <c r="CU223" s="74"/>
      <c r="CV223" s="74"/>
      <c r="CW223" s="52">
        <v>6019</v>
      </c>
      <c r="CX223" s="52">
        <v>3343.7999900000004</v>
      </c>
      <c r="CY223" s="52">
        <f t="shared" si="147"/>
        <v>55.554078584482482</v>
      </c>
      <c r="CZ223" s="52"/>
      <c r="DA223" s="74"/>
      <c r="DB223" s="48"/>
      <c r="DC223" s="52">
        <v>5864.5</v>
      </c>
      <c r="DD223" s="52">
        <v>2816.76667</v>
      </c>
      <c r="DE223" s="52">
        <f>DD223/DC223*100</f>
        <v>48.030806888907833</v>
      </c>
      <c r="DF223" s="52">
        <v>1000</v>
      </c>
      <c r="DG223" s="74">
        <v>132.19999999999999</v>
      </c>
      <c r="DH223" s="52">
        <f t="shared" si="985"/>
        <v>13.219999999999999</v>
      </c>
      <c r="DI223" s="52">
        <v>2000</v>
      </c>
      <c r="DJ223" s="52">
        <v>1030</v>
      </c>
      <c r="DK223" s="52">
        <f t="shared" ref="DK223" si="1008">DJ223/DI223*100</f>
        <v>51.5</v>
      </c>
      <c r="DL223" s="52">
        <v>5000</v>
      </c>
      <c r="DM223" s="52">
        <v>5000</v>
      </c>
      <c r="DN223" s="52">
        <f t="shared" ref="DN223" si="1009">DM223/DL223*100</f>
        <v>100</v>
      </c>
      <c r="DO223" s="52"/>
      <c r="DP223" s="74"/>
      <c r="DQ223" s="74"/>
      <c r="DR223" s="52"/>
      <c r="DS223" s="74"/>
      <c r="DT223" s="74"/>
      <c r="DU223" s="52"/>
      <c r="DV223" s="74"/>
      <c r="DW223" s="74"/>
      <c r="DX223" s="52"/>
      <c r="DY223" s="74"/>
      <c r="DZ223" s="74"/>
      <c r="EA223" s="52"/>
      <c r="EB223" s="52"/>
      <c r="EC223" s="52"/>
      <c r="ED223" s="52"/>
      <c r="EE223" s="52"/>
      <c r="EF223" s="52"/>
      <c r="EG223" s="52"/>
      <c r="EH223" s="52"/>
      <c r="EI223" s="52"/>
      <c r="EJ223" s="52"/>
      <c r="EK223" s="52"/>
      <c r="EL223" s="52"/>
      <c r="EM223" s="52"/>
      <c r="EN223" s="52"/>
      <c r="EO223" s="52"/>
      <c r="EP223" s="52"/>
      <c r="EQ223" s="52"/>
      <c r="ER223" s="52"/>
      <c r="ES223" s="52"/>
      <c r="ET223" s="52"/>
      <c r="EU223" s="52"/>
      <c r="EV223" s="52">
        <v>0</v>
      </c>
      <c r="EW223" s="52">
        <v>0</v>
      </c>
      <c r="EX223" s="48"/>
      <c r="EY223" s="52"/>
      <c r="EZ223" s="52"/>
      <c r="FA223" s="48"/>
      <c r="FB223" s="52"/>
      <c r="FC223" s="52"/>
      <c r="FD223" s="48"/>
      <c r="FE223" s="52"/>
      <c r="FF223" s="52"/>
      <c r="FG223" s="48"/>
      <c r="FH223" s="52">
        <v>3000</v>
      </c>
      <c r="FI223" s="52">
        <v>1519.74901</v>
      </c>
      <c r="FJ223" s="48">
        <f t="shared" si="999"/>
        <v>50.658300333333329</v>
      </c>
      <c r="FK223" s="52">
        <v>2938.1</v>
      </c>
      <c r="FL223" s="52">
        <v>922.42</v>
      </c>
      <c r="FM223" s="48">
        <f t="shared" si="1001"/>
        <v>31.395119294782344</v>
      </c>
      <c r="FN223" s="52">
        <v>139.9</v>
      </c>
      <c r="FO223" s="52">
        <v>122.63</v>
      </c>
      <c r="FP223" s="48">
        <f t="shared" si="1003"/>
        <v>87.655468191565404</v>
      </c>
      <c r="FQ223" s="52">
        <v>11772</v>
      </c>
      <c r="FR223" s="52">
        <v>2972.74</v>
      </c>
      <c r="FS223" s="48">
        <f t="shared" si="1005"/>
        <v>25.252633367312267</v>
      </c>
      <c r="FT223" s="52"/>
      <c r="FU223" s="52"/>
      <c r="FV223" s="48"/>
      <c r="FW223" s="52"/>
      <c r="FX223" s="52"/>
      <c r="FY223" s="48"/>
      <c r="FZ223" s="52"/>
      <c r="GA223" s="52"/>
      <c r="GB223" s="48"/>
      <c r="GC223" s="52"/>
      <c r="GD223" s="52"/>
      <c r="GE223" s="48"/>
      <c r="GF223" s="52"/>
      <c r="GG223" s="52"/>
      <c r="GH223" s="48"/>
      <c r="GI223" s="52"/>
      <c r="GJ223" s="52"/>
      <c r="GK223" s="48"/>
      <c r="GL223" s="52"/>
      <c r="GM223" s="52"/>
      <c r="GN223" s="48"/>
      <c r="GO223" s="52"/>
      <c r="GP223" s="52"/>
      <c r="GQ223" s="48"/>
      <c r="GR223" s="52"/>
      <c r="GS223" s="74"/>
      <c r="GT223" s="74"/>
    </row>
    <row r="224" spans="1:202" s="18" customFormat="1" ht="15.75" x14ac:dyDescent="0.25">
      <c r="A224" s="26" t="s">
        <v>484</v>
      </c>
      <c r="B224" s="136">
        <f t="shared" si="923"/>
        <v>3985.8932</v>
      </c>
      <c r="C224" s="136">
        <f t="shared" si="924"/>
        <v>0</v>
      </c>
      <c r="D224" s="48">
        <f t="shared" si="216"/>
        <v>0</v>
      </c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>
        <v>1063.8932</v>
      </c>
      <c r="AY224" s="48"/>
      <c r="AZ224" s="48"/>
      <c r="BA224" s="48"/>
      <c r="BB224" s="48"/>
      <c r="BC224" s="48"/>
      <c r="BD224" s="116"/>
      <c r="BE224" s="116"/>
      <c r="BF224" s="116"/>
      <c r="BG224" s="48"/>
      <c r="BH224" s="48"/>
      <c r="BI224" s="75"/>
      <c r="BJ224" s="48"/>
      <c r="BK224" s="48"/>
      <c r="BL224" s="75"/>
      <c r="BM224" s="48"/>
      <c r="BN224" s="48"/>
      <c r="BO224" s="75"/>
      <c r="BP224" s="48"/>
      <c r="BQ224" s="48"/>
      <c r="BR224" s="75"/>
      <c r="BS224" s="48"/>
      <c r="BT224" s="48"/>
      <c r="BU224" s="75"/>
      <c r="BV224" s="48"/>
      <c r="BW224" s="48"/>
      <c r="BX224" s="75"/>
      <c r="BY224" s="48"/>
      <c r="BZ224" s="48"/>
      <c r="CA224" s="75"/>
      <c r="CB224" s="48"/>
      <c r="CC224" s="48"/>
      <c r="CD224" s="75"/>
      <c r="CE224" s="48"/>
      <c r="CF224" s="48"/>
      <c r="CG224" s="75"/>
      <c r="CH224" s="48"/>
      <c r="CI224" s="48"/>
      <c r="CJ224" s="75"/>
      <c r="CK224" s="48"/>
      <c r="CL224" s="48"/>
      <c r="CM224" s="48"/>
      <c r="CN224" s="48"/>
      <c r="CO224" s="48"/>
      <c r="CP224" s="75"/>
      <c r="CQ224" s="52"/>
      <c r="CR224" s="48"/>
      <c r="CS224" s="75"/>
      <c r="CT224" s="52"/>
      <c r="CU224" s="48"/>
      <c r="CV224" s="75"/>
      <c r="CW224" s="52"/>
      <c r="CX224" s="48"/>
      <c r="CY224" s="75"/>
      <c r="CZ224" s="52">
        <v>2922</v>
      </c>
      <c r="DA224" s="48"/>
      <c r="DB224" s="48">
        <f t="shared" si="748"/>
        <v>0</v>
      </c>
      <c r="DC224" s="52"/>
      <c r="DD224" s="48"/>
      <c r="DE224" s="75"/>
      <c r="DF224" s="52"/>
      <c r="DG224" s="48"/>
      <c r="DH224" s="75"/>
      <c r="DI224" s="48"/>
      <c r="DJ224" s="48"/>
      <c r="DK224" s="75"/>
      <c r="DL224" s="48"/>
      <c r="DM224" s="48"/>
      <c r="DN224" s="75"/>
      <c r="DO224" s="52"/>
      <c r="DP224" s="48"/>
      <c r="DQ224" s="75"/>
      <c r="DR224" s="52"/>
      <c r="DS224" s="48"/>
      <c r="DT224" s="75"/>
      <c r="DU224" s="52"/>
      <c r="DV224" s="48"/>
      <c r="DW224" s="75"/>
      <c r="DX224" s="52"/>
      <c r="DY224" s="48"/>
      <c r="DZ224" s="75"/>
      <c r="EA224" s="48"/>
      <c r="EB224" s="48"/>
      <c r="EC224" s="75"/>
      <c r="ED224" s="48"/>
      <c r="EE224" s="48"/>
      <c r="EF224" s="75"/>
      <c r="EG224" s="48"/>
      <c r="EH224" s="48"/>
      <c r="EI224" s="75"/>
      <c r="EJ224" s="48"/>
      <c r="EK224" s="48"/>
      <c r="EL224" s="75"/>
      <c r="EM224" s="48"/>
      <c r="EN224" s="48"/>
      <c r="EO224" s="75"/>
      <c r="EP224" s="48"/>
      <c r="EQ224" s="48"/>
      <c r="ER224" s="75"/>
      <c r="ES224" s="48"/>
      <c r="ET224" s="48"/>
      <c r="EU224" s="75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52"/>
      <c r="GS224" s="48"/>
      <c r="GT224" s="75"/>
    </row>
    <row r="225" spans="1:202" s="18" customFormat="1" ht="15.75" x14ac:dyDescent="0.25">
      <c r="A225" s="26" t="s">
        <v>408</v>
      </c>
      <c r="B225" s="136">
        <f t="shared" si="923"/>
        <v>0</v>
      </c>
      <c r="C225" s="136">
        <f t="shared" si="924"/>
        <v>0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116"/>
      <c r="BE225" s="116"/>
      <c r="BF225" s="116"/>
      <c r="BG225" s="48"/>
      <c r="BH225" s="48"/>
      <c r="BI225" s="75"/>
      <c r="BJ225" s="48"/>
      <c r="BK225" s="48"/>
      <c r="BL225" s="75"/>
      <c r="BM225" s="48"/>
      <c r="BN225" s="48"/>
      <c r="BO225" s="75"/>
      <c r="BP225" s="48"/>
      <c r="BQ225" s="48"/>
      <c r="BR225" s="75"/>
      <c r="BS225" s="48"/>
      <c r="BT225" s="48"/>
      <c r="BU225" s="75"/>
      <c r="BV225" s="48"/>
      <c r="BW225" s="48"/>
      <c r="BX225" s="75"/>
      <c r="BY225" s="48"/>
      <c r="BZ225" s="48"/>
      <c r="CA225" s="75"/>
      <c r="CB225" s="48"/>
      <c r="CC225" s="48"/>
      <c r="CD225" s="75"/>
      <c r="CE225" s="48"/>
      <c r="CF225" s="48"/>
      <c r="CG225" s="75"/>
      <c r="CH225" s="48"/>
      <c r="CI225" s="48"/>
      <c r="CJ225" s="75"/>
      <c r="CK225" s="48"/>
      <c r="CL225" s="48"/>
      <c r="CM225" s="48"/>
      <c r="CN225" s="48"/>
      <c r="CO225" s="48"/>
      <c r="CP225" s="75"/>
      <c r="CQ225" s="52"/>
      <c r="CR225" s="48"/>
      <c r="CS225" s="75"/>
      <c r="CT225" s="52"/>
      <c r="CU225" s="48"/>
      <c r="CV225" s="75"/>
      <c r="CW225" s="52"/>
      <c r="CX225" s="48"/>
      <c r="CY225" s="75"/>
      <c r="CZ225" s="52"/>
      <c r="DA225" s="48"/>
      <c r="DB225" s="48"/>
      <c r="DC225" s="52"/>
      <c r="DD225" s="48"/>
      <c r="DE225" s="75"/>
      <c r="DF225" s="52"/>
      <c r="DG225" s="48"/>
      <c r="DH225" s="75"/>
      <c r="DI225" s="48"/>
      <c r="DJ225" s="48"/>
      <c r="DK225" s="75"/>
      <c r="DL225" s="48"/>
      <c r="DM225" s="48"/>
      <c r="DN225" s="75"/>
      <c r="DO225" s="52"/>
      <c r="DP225" s="48"/>
      <c r="DQ225" s="75"/>
      <c r="DR225" s="52"/>
      <c r="DS225" s="48"/>
      <c r="DT225" s="75"/>
      <c r="DU225" s="52"/>
      <c r="DV225" s="48"/>
      <c r="DW225" s="75"/>
      <c r="DX225" s="52"/>
      <c r="DY225" s="48"/>
      <c r="DZ225" s="75"/>
      <c r="EA225" s="48"/>
      <c r="EB225" s="48"/>
      <c r="EC225" s="75"/>
      <c r="ED225" s="48"/>
      <c r="EE225" s="48"/>
      <c r="EF225" s="75"/>
      <c r="EG225" s="48"/>
      <c r="EH225" s="48"/>
      <c r="EI225" s="75"/>
      <c r="EJ225" s="48"/>
      <c r="EK225" s="48"/>
      <c r="EL225" s="75"/>
      <c r="EM225" s="48"/>
      <c r="EN225" s="48"/>
      <c r="EO225" s="75"/>
      <c r="EP225" s="48"/>
      <c r="EQ225" s="48"/>
      <c r="ER225" s="75"/>
      <c r="ES225" s="48"/>
      <c r="ET225" s="48"/>
      <c r="EU225" s="75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52"/>
      <c r="GS225" s="48"/>
      <c r="GT225" s="75"/>
    </row>
    <row r="226" spans="1:202" s="18" customFormat="1" ht="15.75" x14ac:dyDescent="0.25">
      <c r="A226" s="26" t="s">
        <v>485</v>
      </c>
      <c r="B226" s="136">
        <f t="shared" si="923"/>
        <v>0</v>
      </c>
      <c r="C226" s="136">
        <f t="shared" si="924"/>
        <v>0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116"/>
      <c r="BE226" s="116"/>
      <c r="BF226" s="116"/>
      <c r="BG226" s="48"/>
      <c r="BH226" s="48"/>
      <c r="BI226" s="75"/>
      <c r="BJ226" s="48"/>
      <c r="BK226" s="48"/>
      <c r="BL226" s="75"/>
      <c r="BM226" s="48"/>
      <c r="BN226" s="48"/>
      <c r="BO226" s="75"/>
      <c r="BP226" s="48"/>
      <c r="BQ226" s="48"/>
      <c r="BR226" s="75"/>
      <c r="BS226" s="48"/>
      <c r="BT226" s="48"/>
      <c r="BU226" s="75"/>
      <c r="BV226" s="48"/>
      <c r="BW226" s="48"/>
      <c r="BX226" s="75"/>
      <c r="BY226" s="48"/>
      <c r="BZ226" s="48"/>
      <c r="CA226" s="75"/>
      <c r="CB226" s="48"/>
      <c r="CC226" s="48"/>
      <c r="CD226" s="75"/>
      <c r="CE226" s="48"/>
      <c r="CF226" s="48"/>
      <c r="CG226" s="75"/>
      <c r="CH226" s="48"/>
      <c r="CI226" s="48"/>
      <c r="CJ226" s="75"/>
      <c r="CK226" s="48"/>
      <c r="CL226" s="48"/>
      <c r="CM226" s="48"/>
      <c r="CN226" s="48"/>
      <c r="CO226" s="48"/>
      <c r="CP226" s="75"/>
      <c r="CQ226" s="52"/>
      <c r="CR226" s="48"/>
      <c r="CS226" s="75"/>
      <c r="CT226" s="52"/>
      <c r="CU226" s="48"/>
      <c r="CV226" s="75"/>
      <c r="CW226" s="52"/>
      <c r="CX226" s="48"/>
      <c r="CY226" s="75"/>
      <c r="CZ226" s="52"/>
      <c r="DA226" s="48"/>
      <c r="DB226" s="48"/>
      <c r="DC226" s="52"/>
      <c r="DD226" s="48"/>
      <c r="DE226" s="75"/>
      <c r="DF226" s="52"/>
      <c r="DG226" s="48"/>
      <c r="DH226" s="75"/>
      <c r="DI226" s="48"/>
      <c r="DJ226" s="48"/>
      <c r="DK226" s="75"/>
      <c r="DL226" s="48"/>
      <c r="DM226" s="48"/>
      <c r="DN226" s="75"/>
      <c r="DO226" s="52"/>
      <c r="DP226" s="48"/>
      <c r="DQ226" s="75"/>
      <c r="DR226" s="52"/>
      <c r="DS226" s="48"/>
      <c r="DT226" s="75"/>
      <c r="DU226" s="52"/>
      <c r="DV226" s="48"/>
      <c r="DW226" s="75"/>
      <c r="DX226" s="52"/>
      <c r="DY226" s="48"/>
      <c r="DZ226" s="75"/>
      <c r="EA226" s="48"/>
      <c r="EB226" s="48"/>
      <c r="EC226" s="75"/>
      <c r="ED226" s="48"/>
      <c r="EE226" s="48"/>
      <c r="EF226" s="75"/>
      <c r="EG226" s="48"/>
      <c r="EH226" s="48"/>
      <c r="EI226" s="75"/>
      <c r="EJ226" s="48"/>
      <c r="EK226" s="48"/>
      <c r="EL226" s="75"/>
      <c r="EM226" s="48"/>
      <c r="EN226" s="48"/>
      <c r="EO226" s="75"/>
      <c r="EP226" s="48"/>
      <c r="EQ226" s="48"/>
      <c r="ER226" s="75"/>
      <c r="ES226" s="48"/>
      <c r="ET226" s="48"/>
      <c r="EU226" s="75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52"/>
      <c r="GS226" s="48"/>
      <c r="GT226" s="75"/>
    </row>
    <row r="227" spans="1:202" s="18" customFormat="1" ht="15.75" x14ac:dyDescent="0.25">
      <c r="A227" s="26" t="s">
        <v>306</v>
      </c>
      <c r="B227" s="136">
        <f t="shared" si="923"/>
        <v>11106.0468</v>
      </c>
      <c r="C227" s="136">
        <f t="shared" si="924"/>
        <v>10000</v>
      </c>
      <c r="D227" s="48">
        <f t="shared" si="216"/>
        <v>90.041039625368768</v>
      </c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>
        <v>1106.0468000000001</v>
      </c>
      <c r="AY227" s="48"/>
      <c r="AZ227" s="48"/>
      <c r="BA227" s="48">
        <v>10000</v>
      </c>
      <c r="BB227" s="48">
        <v>10000</v>
      </c>
      <c r="BC227" s="48">
        <f>BB227/BA227*100</f>
        <v>100</v>
      </c>
      <c r="BD227" s="116"/>
      <c r="BE227" s="116"/>
      <c r="BF227" s="116"/>
      <c r="BG227" s="48"/>
      <c r="BH227" s="48"/>
      <c r="BI227" s="75"/>
      <c r="BJ227" s="48"/>
      <c r="BK227" s="48"/>
      <c r="BL227" s="75"/>
      <c r="BM227" s="48"/>
      <c r="BN227" s="48"/>
      <c r="BO227" s="75"/>
      <c r="BP227" s="48"/>
      <c r="BQ227" s="48"/>
      <c r="BR227" s="75"/>
      <c r="BS227" s="48"/>
      <c r="BT227" s="48"/>
      <c r="BU227" s="75"/>
      <c r="BV227" s="48"/>
      <c r="BW227" s="48"/>
      <c r="BX227" s="75"/>
      <c r="BY227" s="48"/>
      <c r="BZ227" s="48"/>
      <c r="CA227" s="75"/>
      <c r="CB227" s="48"/>
      <c r="CC227" s="48"/>
      <c r="CD227" s="75"/>
      <c r="CE227" s="48"/>
      <c r="CF227" s="48"/>
      <c r="CG227" s="75"/>
      <c r="CH227" s="48"/>
      <c r="CI227" s="48"/>
      <c r="CJ227" s="75"/>
      <c r="CK227" s="48"/>
      <c r="CL227" s="48"/>
      <c r="CM227" s="48"/>
      <c r="CN227" s="48"/>
      <c r="CO227" s="48"/>
      <c r="CP227" s="75"/>
      <c r="CQ227" s="52"/>
      <c r="CR227" s="48"/>
      <c r="CS227" s="75"/>
      <c r="CT227" s="52"/>
      <c r="CU227" s="48"/>
      <c r="CV227" s="75"/>
      <c r="CW227" s="52"/>
      <c r="CX227" s="48"/>
      <c r="CY227" s="75"/>
      <c r="CZ227" s="52"/>
      <c r="DA227" s="48"/>
      <c r="DB227" s="48"/>
      <c r="DC227" s="52"/>
      <c r="DD227" s="48"/>
      <c r="DE227" s="75"/>
      <c r="DF227" s="52"/>
      <c r="DG227" s="48"/>
      <c r="DH227" s="75"/>
      <c r="DI227" s="48"/>
      <c r="DJ227" s="48"/>
      <c r="DK227" s="75"/>
      <c r="DL227" s="48"/>
      <c r="DM227" s="48"/>
      <c r="DN227" s="75"/>
      <c r="DO227" s="52"/>
      <c r="DP227" s="48"/>
      <c r="DQ227" s="75"/>
      <c r="DR227" s="52"/>
      <c r="DS227" s="48"/>
      <c r="DT227" s="75"/>
      <c r="DU227" s="52"/>
      <c r="DV227" s="48"/>
      <c r="DW227" s="75"/>
      <c r="DX227" s="52"/>
      <c r="DY227" s="48"/>
      <c r="DZ227" s="75"/>
      <c r="EA227" s="48"/>
      <c r="EB227" s="48"/>
      <c r="EC227" s="75"/>
      <c r="ED227" s="48"/>
      <c r="EE227" s="48"/>
      <c r="EF227" s="75"/>
      <c r="EG227" s="48"/>
      <c r="EH227" s="48"/>
      <c r="EI227" s="75"/>
      <c r="EJ227" s="48"/>
      <c r="EK227" s="48"/>
      <c r="EL227" s="75"/>
      <c r="EM227" s="48"/>
      <c r="EN227" s="48"/>
      <c r="EO227" s="75"/>
      <c r="EP227" s="48"/>
      <c r="EQ227" s="48"/>
      <c r="ER227" s="75"/>
      <c r="ES227" s="48"/>
      <c r="ET227" s="48"/>
      <c r="EU227" s="75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52"/>
      <c r="GS227" s="48"/>
      <c r="GT227" s="75"/>
    </row>
    <row r="228" spans="1:202" s="18" customFormat="1" ht="15.75" x14ac:dyDescent="0.25">
      <c r="A228" s="26" t="s">
        <v>323</v>
      </c>
      <c r="B228" s="136">
        <f t="shared" si="923"/>
        <v>11469</v>
      </c>
      <c r="C228" s="136">
        <f t="shared" si="924"/>
        <v>2116.0299500000001</v>
      </c>
      <c r="D228" s="48">
        <f t="shared" si="216"/>
        <v>18.449995204464209</v>
      </c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116"/>
      <c r="BE228" s="116"/>
      <c r="BF228" s="116"/>
      <c r="BG228" s="48"/>
      <c r="BH228" s="48"/>
      <c r="BI228" s="75"/>
      <c r="BJ228" s="48"/>
      <c r="BK228" s="48"/>
      <c r="BL228" s="75"/>
      <c r="BM228" s="48"/>
      <c r="BN228" s="48"/>
      <c r="BO228" s="75"/>
      <c r="BP228" s="48"/>
      <c r="BQ228" s="48"/>
      <c r="BR228" s="75"/>
      <c r="BS228" s="48"/>
      <c r="BT228" s="48"/>
      <c r="BU228" s="75"/>
      <c r="BV228" s="48"/>
      <c r="BW228" s="48"/>
      <c r="BX228" s="75"/>
      <c r="BY228" s="48"/>
      <c r="BZ228" s="48"/>
      <c r="CA228" s="75"/>
      <c r="CB228" s="48"/>
      <c r="CC228" s="48"/>
      <c r="CD228" s="75"/>
      <c r="CE228" s="48"/>
      <c r="CF228" s="48"/>
      <c r="CG228" s="75"/>
      <c r="CH228" s="48"/>
      <c r="CI228" s="48"/>
      <c r="CJ228" s="75"/>
      <c r="CK228" s="48"/>
      <c r="CL228" s="48"/>
      <c r="CM228" s="48"/>
      <c r="CN228" s="48"/>
      <c r="CO228" s="48"/>
      <c r="CP228" s="75"/>
      <c r="CQ228" s="52"/>
      <c r="CR228" s="48"/>
      <c r="CS228" s="75"/>
      <c r="CT228" s="52"/>
      <c r="CU228" s="48"/>
      <c r="CV228" s="75"/>
      <c r="CW228" s="52"/>
      <c r="CX228" s="48"/>
      <c r="CY228" s="75"/>
      <c r="CZ228" s="52">
        <v>11469</v>
      </c>
      <c r="DA228" s="48">
        <v>2116.0299500000001</v>
      </c>
      <c r="DB228" s="48">
        <f t="shared" si="748"/>
        <v>18.449995204464209</v>
      </c>
      <c r="DC228" s="52"/>
      <c r="DD228" s="48"/>
      <c r="DE228" s="75"/>
      <c r="DF228" s="52"/>
      <c r="DG228" s="48"/>
      <c r="DH228" s="75"/>
      <c r="DI228" s="48"/>
      <c r="DJ228" s="48"/>
      <c r="DK228" s="75"/>
      <c r="DL228" s="48"/>
      <c r="DM228" s="48"/>
      <c r="DN228" s="75"/>
      <c r="DO228" s="52"/>
      <c r="DP228" s="48"/>
      <c r="DQ228" s="75"/>
      <c r="DR228" s="52"/>
      <c r="DS228" s="48"/>
      <c r="DT228" s="75"/>
      <c r="DU228" s="52"/>
      <c r="DV228" s="48"/>
      <c r="DW228" s="75"/>
      <c r="DX228" s="52"/>
      <c r="DY228" s="48"/>
      <c r="DZ228" s="75"/>
      <c r="EA228" s="48"/>
      <c r="EB228" s="48"/>
      <c r="EC228" s="75"/>
      <c r="ED228" s="48"/>
      <c r="EE228" s="48"/>
      <c r="EF228" s="75"/>
      <c r="EG228" s="48"/>
      <c r="EH228" s="48"/>
      <c r="EI228" s="75"/>
      <c r="EJ228" s="48"/>
      <c r="EK228" s="48"/>
      <c r="EL228" s="75"/>
      <c r="EM228" s="48"/>
      <c r="EN228" s="48"/>
      <c r="EO228" s="75"/>
      <c r="EP228" s="48"/>
      <c r="EQ228" s="48"/>
      <c r="ER228" s="75"/>
      <c r="ES228" s="48"/>
      <c r="ET228" s="48"/>
      <c r="EU228" s="75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52"/>
      <c r="GS228" s="48"/>
      <c r="GT228" s="75"/>
    </row>
    <row r="229" spans="1:202" s="19" customFormat="1" ht="31.5" x14ac:dyDescent="0.25">
      <c r="A229" s="25" t="s">
        <v>311</v>
      </c>
      <c r="B229" s="135">
        <f t="shared" si="923"/>
        <v>217862.18515999999</v>
      </c>
      <c r="C229" s="135">
        <f t="shared" si="924"/>
        <v>78116.570829999997</v>
      </c>
      <c r="D229" s="54">
        <f t="shared" ref="D229" si="1010">C229/B229*100</f>
        <v>35.855956724490973</v>
      </c>
      <c r="E229" s="55"/>
      <c r="F229" s="55"/>
      <c r="G229" s="54"/>
      <c r="H229" s="55">
        <f t="shared" ref="H229:BF229" si="1011">H230+H231+H232+H233+H234+H235+H236+H237+H238+H239+H240+H241</f>
        <v>810.19361000000004</v>
      </c>
      <c r="I229" s="55">
        <f t="shared" si="1011"/>
        <v>0</v>
      </c>
      <c r="J229" s="55">
        <f t="shared" si="1011"/>
        <v>0</v>
      </c>
      <c r="K229" s="55">
        <f t="shared" ref="K229:M229" si="1012">K230+K231+K232+K233+K234+K235+K236+K237+K238+K239+K240+K241</f>
        <v>0</v>
      </c>
      <c r="L229" s="55">
        <f t="shared" si="1012"/>
        <v>0</v>
      </c>
      <c r="M229" s="55">
        <f t="shared" si="1012"/>
        <v>0</v>
      </c>
      <c r="N229" s="55">
        <f t="shared" ref="N229:P229" si="1013">N230+N231+N232+N233+N234+N235+N236+N237+N238+N239+N240+N241</f>
        <v>0</v>
      </c>
      <c r="O229" s="55">
        <f t="shared" si="1013"/>
        <v>0</v>
      </c>
      <c r="P229" s="55">
        <f t="shared" si="1013"/>
        <v>0</v>
      </c>
      <c r="Q229" s="55">
        <f t="shared" ref="Q229:S229" si="1014">Q230+Q231+Q232+Q233+Q234+Q235+Q236+Q237+Q238+Q239+Q240+Q241</f>
        <v>0</v>
      </c>
      <c r="R229" s="55">
        <f t="shared" si="1014"/>
        <v>0</v>
      </c>
      <c r="S229" s="55">
        <f t="shared" si="1014"/>
        <v>0</v>
      </c>
      <c r="T229" s="55">
        <f t="shared" ref="T229:V229" si="1015">T230+T231+T232+T233+T234+T235+T236+T237+T238+T239+T240+T241</f>
        <v>0</v>
      </c>
      <c r="U229" s="55">
        <f t="shared" si="1015"/>
        <v>0</v>
      </c>
      <c r="V229" s="55">
        <f t="shared" si="1015"/>
        <v>0</v>
      </c>
      <c r="W229" s="55">
        <f t="shared" si="1011"/>
        <v>0</v>
      </c>
      <c r="X229" s="55">
        <f t="shared" si="1011"/>
        <v>0</v>
      </c>
      <c r="Y229" s="55"/>
      <c r="Z229" s="55">
        <f t="shared" si="1011"/>
        <v>0</v>
      </c>
      <c r="AA229" s="55">
        <f t="shared" si="1011"/>
        <v>0</v>
      </c>
      <c r="AB229" s="55">
        <f t="shared" si="1011"/>
        <v>0</v>
      </c>
      <c r="AC229" s="55">
        <f t="shared" si="1011"/>
        <v>0</v>
      </c>
      <c r="AD229" s="55">
        <f t="shared" si="1011"/>
        <v>0</v>
      </c>
      <c r="AE229" s="55">
        <f t="shared" si="1011"/>
        <v>0</v>
      </c>
      <c r="AF229" s="55">
        <f t="shared" si="1011"/>
        <v>3336.2568999999999</v>
      </c>
      <c r="AG229" s="55">
        <f t="shared" si="1011"/>
        <v>1271.1339699999999</v>
      </c>
      <c r="AH229" s="55">
        <f>AG229/AF229*100</f>
        <v>38.100602204824213</v>
      </c>
      <c r="AI229" s="55">
        <f t="shared" si="1011"/>
        <v>102.04082000000001</v>
      </c>
      <c r="AJ229" s="55">
        <f t="shared" si="1011"/>
        <v>102.04082000000001</v>
      </c>
      <c r="AK229" s="54">
        <f t="shared" si="931"/>
        <v>100</v>
      </c>
      <c r="AL229" s="55"/>
      <c r="AM229" s="55"/>
      <c r="AN229" s="54"/>
      <c r="AO229" s="55">
        <f t="shared" ref="AO229:AP229" si="1016">AO230+AO231+AO232+AO233+AO234+AO235+AO236+AO237+AO238+AO239+AO240+AO241</f>
        <v>116.22455000000001</v>
      </c>
      <c r="AP229" s="55">
        <f t="shared" si="1016"/>
        <v>116.22455000000001</v>
      </c>
      <c r="AQ229" s="54">
        <f>AP229/AO229*100</f>
        <v>100</v>
      </c>
      <c r="AR229" s="55"/>
      <c r="AS229" s="55"/>
      <c r="AT229" s="54"/>
      <c r="AU229" s="55">
        <f t="shared" si="1011"/>
        <v>0</v>
      </c>
      <c r="AV229" s="55">
        <f t="shared" si="1011"/>
        <v>0</v>
      </c>
      <c r="AW229" s="55">
        <f t="shared" si="1011"/>
        <v>0</v>
      </c>
      <c r="AX229" s="55">
        <f t="shared" si="1011"/>
        <v>2179.5442900000003</v>
      </c>
      <c r="AY229" s="55">
        <f t="shared" si="1011"/>
        <v>0</v>
      </c>
      <c r="AZ229" s="54"/>
      <c r="BA229" s="55">
        <f t="shared" si="1011"/>
        <v>10000</v>
      </c>
      <c r="BB229" s="55">
        <f t="shared" si="1011"/>
        <v>10000</v>
      </c>
      <c r="BC229" s="54">
        <f t="shared" ref="BC229" si="1017">BB229/BA229*100</f>
        <v>100</v>
      </c>
      <c r="BD229" s="55">
        <f t="shared" si="1011"/>
        <v>33908.800000000003</v>
      </c>
      <c r="BE229" s="55">
        <f t="shared" si="1011"/>
        <v>11204.537539999999</v>
      </c>
      <c r="BF229" s="55">
        <f t="shared" si="1011"/>
        <v>33.043155582031794</v>
      </c>
      <c r="BG229" s="55">
        <f t="shared" ref="BG229:CP229" si="1018">BG230+BG231+BG232+BG233+BG234+BG235+BG236+BG237+BG238+BG239+BG240+BG241</f>
        <v>0</v>
      </c>
      <c r="BH229" s="55">
        <f t="shared" si="1018"/>
        <v>0</v>
      </c>
      <c r="BI229" s="55">
        <f t="shared" si="1018"/>
        <v>0</v>
      </c>
      <c r="BJ229" s="55">
        <f t="shared" ref="BJ229:BL229" si="1019">BJ230+BJ231+BJ232+BJ233+BJ234+BJ235+BJ236+BJ237+BJ238+BJ239+BJ240+BJ241</f>
        <v>0</v>
      </c>
      <c r="BK229" s="55">
        <f t="shared" si="1019"/>
        <v>0</v>
      </c>
      <c r="BL229" s="55">
        <f t="shared" si="1019"/>
        <v>0</v>
      </c>
      <c r="BM229" s="55">
        <f t="shared" si="1018"/>
        <v>3367.8</v>
      </c>
      <c r="BN229" s="55">
        <f t="shared" si="1018"/>
        <v>2272.875</v>
      </c>
      <c r="BO229" s="55">
        <f t="shared" si="1018"/>
        <v>67.488419739889537</v>
      </c>
      <c r="BP229" s="55">
        <f t="shared" ref="BP229:BQ229" si="1020">BP230+BP231+BP232+BP233+BP234+BP235+BP236+BP237+BP238+BP239+BP240+BP241</f>
        <v>560</v>
      </c>
      <c r="BQ229" s="55">
        <f t="shared" si="1020"/>
        <v>120</v>
      </c>
      <c r="BR229" s="55">
        <f t="shared" ref="BR229:BR230" si="1021">BQ229/BP229*100</f>
        <v>21.428571428571427</v>
      </c>
      <c r="BS229" s="55">
        <f t="shared" si="1018"/>
        <v>30260.384989999999</v>
      </c>
      <c r="BT229" s="55">
        <f t="shared" si="1018"/>
        <v>9041.9167899999993</v>
      </c>
      <c r="BU229" s="127">
        <f t="shared" ref="BU229" si="1022">BT229/BS229*100</f>
        <v>29.880375920491552</v>
      </c>
      <c r="BV229" s="55">
        <f t="shared" si="1018"/>
        <v>0</v>
      </c>
      <c r="BW229" s="55">
        <f t="shared" si="1018"/>
        <v>0</v>
      </c>
      <c r="BX229" s="55">
        <f t="shared" si="1018"/>
        <v>0</v>
      </c>
      <c r="BY229" s="55">
        <f t="shared" si="1018"/>
        <v>0</v>
      </c>
      <c r="BZ229" s="55">
        <f t="shared" si="1018"/>
        <v>0</v>
      </c>
      <c r="CA229" s="55">
        <f t="shared" si="1018"/>
        <v>0</v>
      </c>
      <c r="CB229" s="55">
        <f t="shared" ref="CB229:CD229" si="1023">CB230+CB231+CB232+CB233+CB234+CB235+CB236+CB237+CB238+CB239+CB240+CB241</f>
        <v>0</v>
      </c>
      <c r="CC229" s="55">
        <f t="shared" si="1023"/>
        <v>0</v>
      </c>
      <c r="CD229" s="55">
        <f t="shared" si="1023"/>
        <v>0</v>
      </c>
      <c r="CE229" s="55">
        <f t="shared" si="1018"/>
        <v>0</v>
      </c>
      <c r="CF229" s="55">
        <f t="shared" si="1018"/>
        <v>0</v>
      </c>
      <c r="CG229" s="55">
        <f t="shared" si="1018"/>
        <v>0</v>
      </c>
      <c r="CH229" s="55">
        <f t="shared" si="1018"/>
        <v>0</v>
      </c>
      <c r="CI229" s="55">
        <f t="shared" si="1018"/>
        <v>0</v>
      </c>
      <c r="CJ229" s="55">
        <f t="shared" si="1018"/>
        <v>0</v>
      </c>
      <c r="CK229" s="55">
        <f t="shared" si="1018"/>
        <v>0</v>
      </c>
      <c r="CL229" s="55">
        <f t="shared" si="1018"/>
        <v>0</v>
      </c>
      <c r="CM229" s="54"/>
      <c r="CN229" s="55">
        <f t="shared" si="1018"/>
        <v>318.39999999999998</v>
      </c>
      <c r="CO229" s="55">
        <f t="shared" si="1018"/>
        <v>0</v>
      </c>
      <c r="CP229" s="55">
        <f t="shared" si="1018"/>
        <v>0</v>
      </c>
      <c r="CQ229" s="55">
        <f t="shared" ref="CQ229:DA229" si="1024">CQ230+CQ231+CQ232+CQ233+CQ234+CQ235+CQ236+CQ237+CQ238+CQ239+CQ240+CQ241</f>
        <v>0</v>
      </c>
      <c r="CR229" s="55">
        <f t="shared" si="1024"/>
        <v>0</v>
      </c>
      <c r="CS229" s="55">
        <f t="shared" si="1024"/>
        <v>0</v>
      </c>
      <c r="CT229" s="55">
        <f t="shared" ref="CT229:CV229" si="1025">CT230+CT231+CT232+CT233+CT234+CT235+CT236+CT237+CT238+CT239+CT240+CT241</f>
        <v>0</v>
      </c>
      <c r="CU229" s="55">
        <f t="shared" si="1025"/>
        <v>0</v>
      </c>
      <c r="CV229" s="55">
        <f t="shared" si="1025"/>
        <v>0</v>
      </c>
      <c r="CW229" s="55">
        <f t="shared" si="1024"/>
        <v>14314.4</v>
      </c>
      <c r="CX229" s="55">
        <f t="shared" si="1024"/>
        <v>7034.1699200000003</v>
      </c>
      <c r="CY229" s="55">
        <f t="shared" si="147"/>
        <v>49.14051528530711</v>
      </c>
      <c r="CZ229" s="55">
        <f t="shared" si="1024"/>
        <v>36213</v>
      </c>
      <c r="DA229" s="55">
        <f t="shared" si="1024"/>
        <v>23178</v>
      </c>
      <c r="DB229" s="54">
        <f t="shared" si="748"/>
        <v>64.004639217960403</v>
      </c>
      <c r="DC229" s="55">
        <f t="shared" ref="DC229:DD229" si="1026">DC230+DC231+DC232+DC233+DC234+DC235+DC236+DC237+DC238+DC239+DC240+DC241</f>
        <v>8210.2999999999993</v>
      </c>
      <c r="DD229" s="55">
        <f t="shared" si="1026"/>
        <v>3002.6750000000002</v>
      </c>
      <c r="DE229" s="55">
        <f>DD229/DC229*100</f>
        <v>36.57204974239675</v>
      </c>
      <c r="DF229" s="55">
        <f t="shared" ref="DF229:DG229" si="1027">DF230+DF231+DF232+DF233+DF234+DF235+DF236+DF237+DF238+DF239+DF240+DF241</f>
        <v>1440.1</v>
      </c>
      <c r="DG229" s="55">
        <f t="shared" si="1027"/>
        <v>187</v>
      </c>
      <c r="DH229" s="55">
        <f>DG229/DF229*100</f>
        <v>12.985209360461081</v>
      </c>
      <c r="DI229" s="55">
        <f t="shared" ref="DI229:DN229" si="1028">DI230+DI231+DI232+DI233+DI234+DI235+DI236+DI237+DI238+DI239+DI240+DI241</f>
        <v>5500</v>
      </c>
      <c r="DJ229" s="55">
        <f t="shared" si="1028"/>
        <v>2150</v>
      </c>
      <c r="DK229" s="55">
        <f t="shared" si="1028"/>
        <v>39.090909090909093</v>
      </c>
      <c r="DL229" s="55">
        <f t="shared" si="1028"/>
        <v>7000</v>
      </c>
      <c r="DM229" s="55">
        <f t="shared" si="1028"/>
        <v>2466.5772400000001</v>
      </c>
      <c r="DN229" s="55">
        <f t="shared" si="1028"/>
        <v>35.236817714285721</v>
      </c>
      <c r="DO229" s="55">
        <f t="shared" ref="DO229:DQ229" si="1029">DO230+DO231+DO232+DO233+DO234+DO235+DO236+DO237+DO238+DO239+DO240+DO241</f>
        <v>0</v>
      </c>
      <c r="DP229" s="55">
        <f t="shared" si="1029"/>
        <v>0</v>
      </c>
      <c r="DQ229" s="55">
        <f t="shared" si="1029"/>
        <v>0</v>
      </c>
      <c r="DR229" s="55">
        <f t="shared" ref="DR229:DT229" si="1030">DR230+DR231+DR232+DR233+DR234+DR235+DR236+DR237+DR238+DR239+DR240+DR241</f>
        <v>0</v>
      </c>
      <c r="DS229" s="55">
        <f t="shared" si="1030"/>
        <v>0</v>
      </c>
      <c r="DT229" s="55">
        <f t="shared" si="1030"/>
        <v>0</v>
      </c>
      <c r="DU229" s="55">
        <f t="shared" ref="DU229:DW229" si="1031">DU230+DU231+DU232+DU233+DU234+DU235+DU236+DU237+DU238+DU239+DU240+DU241</f>
        <v>0</v>
      </c>
      <c r="DV229" s="55">
        <f t="shared" si="1031"/>
        <v>0</v>
      </c>
      <c r="DW229" s="55">
        <f t="shared" si="1031"/>
        <v>0</v>
      </c>
      <c r="DX229" s="55">
        <f t="shared" ref="DX229:EB229" si="1032">DX230+DX231+DX232+DX233+DX234+DX235+DX236+DX237+DX238+DX239+DX240+DX241</f>
        <v>0</v>
      </c>
      <c r="DY229" s="55">
        <f t="shared" si="1032"/>
        <v>0</v>
      </c>
      <c r="DZ229" s="55">
        <f t="shared" si="1032"/>
        <v>0</v>
      </c>
      <c r="EA229" s="55">
        <f t="shared" si="1032"/>
        <v>0</v>
      </c>
      <c r="EB229" s="55">
        <f t="shared" si="1032"/>
        <v>0</v>
      </c>
      <c r="EC229" s="55"/>
      <c r="ED229" s="55">
        <f t="shared" ref="ED229:EL229" si="1033">ED230+ED231+ED232+ED233+ED234+ED235+ED236+ED237+ED238+ED239+ED240+ED241</f>
        <v>0</v>
      </c>
      <c r="EE229" s="55">
        <f t="shared" si="1033"/>
        <v>0</v>
      </c>
      <c r="EF229" s="55">
        <f t="shared" si="1033"/>
        <v>0</v>
      </c>
      <c r="EG229" s="55">
        <f t="shared" si="1033"/>
        <v>37096.539999999994</v>
      </c>
      <c r="EH229" s="55">
        <f t="shared" si="1033"/>
        <v>0</v>
      </c>
      <c r="EI229" s="54">
        <f t="shared" ref="EI229" si="1034">EH229/EG229*100</f>
        <v>0</v>
      </c>
      <c r="EJ229" s="55">
        <f t="shared" si="1033"/>
        <v>0</v>
      </c>
      <c r="EK229" s="55">
        <f t="shared" si="1033"/>
        <v>0</v>
      </c>
      <c r="EL229" s="55">
        <f t="shared" si="1033"/>
        <v>0</v>
      </c>
      <c r="EM229" s="55">
        <f t="shared" ref="EM229:EO229" si="1035">EM230+EM231+EM232+EM233+EM234+EM235+EM236+EM237+EM238+EM239+EM240+EM241</f>
        <v>0</v>
      </c>
      <c r="EN229" s="55">
        <f t="shared" si="1035"/>
        <v>0</v>
      </c>
      <c r="EO229" s="55">
        <f t="shared" si="1035"/>
        <v>0</v>
      </c>
      <c r="EP229" s="55">
        <f t="shared" ref="EP229:EQ229" si="1036">EP230+EP231+EP232+EP233+EP234+EP235+EP236+EP237+EP238+EP239+EP240+EP241</f>
        <v>0</v>
      </c>
      <c r="EQ229" s="55">
        <f t="shared" si="1036"/>
        <v>0</v>
      </c>
      <c r="ER229" s="55"/>
      <c r="ES229" s="55">
        <f t="shared" ref="ES229:ET229" si="1037">ES230+ES231+ES232+ES233+ES234+ES235+ES236+ES237+ES238+ES239+ES240+ES241</f>
        <v>0</v>
      </c>
      <c r="ET229" s="55">
        <f t="shared" si="1037"/>
        <v>0</v>
      </c>
      <c r="EU229" s="55"/>
      <c r="EV229" s="55">
        <f t="shared" ref="EV229:EX229" si="1038">EV230+EV231+EV232+EV233+EV234+EV235+EV236+EV237+EV238+EV239+EV240+EV241</f>
        <v>0</v>
      </c>
      <c r="EW229" s="55">
        <f t="shared" si="1038"/>
        <v>0</v>
      </c>
      <c r="EX229" s="55">
        <f t="shared" si="1038"/>
        <v>0</v>
      </c>
      <c r="EY229" s="55"/>
      <c r="EZ229" s="55"/>
      <c r="FA229" s="54"/>
      <c r="FB229" s="55">
        <f t="shared" ref="FB229:FC229" si="1039">FB230+FB231+FB232+FB233+FB234+FB235+FB236+FB237+FB238+FB239+FB240+FB241</f>
        <v>0</v>
      </c>
      <c r="FC229" s="55">
        <f t="shared" si="1039"/>
        <v>0</v>
      </c>
      <c r="FD229" s="54"/>
      <c r="FE229" s="55">
        <f t="shared" ref="FE229:FF229" si="1040">FE230+FE231+FE232+FE233+FE234+FE235+FE236+FE237+FE238+FE239+FE240+FE241</f>
        <v>0</v>
      </c>
      <c r="FF229" s="55">
        <f t="shared" si="1040"/>
        <v>0</v>
      </c>
      <c r="FG229" s="54"/>
      <c r="FH229" s="55">
        <f t="shared" ref="FH229:FI229" si="1041">FH230+FH231+FH232+FH233+FH234+FH235+FH236+FH237+FH238+FH239+FH240+FH241</f>
        <v>3000</v>
      </c>
      <c r="FI229" s="55">
        <f t="shared" si="1041"/>
        <v>900</v>
      </c>
      <c r="FJ229" s="54">
        <f t="shared" ref="FJ229" si="1042">FI229/FH229*100</f>
        <v>30</v>
      </c>
      <c r="FK229" s="55">
        <f t="shared" ref="FK229:FL229" si="1043">FK230+FK231+FK232+FK233+FK234+FK235+FK236+FK237+FK238+FK239+FK240+FK241</f>
        <v>4571.2</v>
      </c>
      <c r="FL229" s="55">
        <f t="shared" si="1043"/>
        <v>800.3</v>
      </c>
      <c r="FM229" s="54">
        <f t="shared" ref="FM229" si="1044">FL229/FK229*100</f>
        <v>17.507437871893593</v>
      </c>
      <c r="FN229" s="55">
        <f t="shared" ref="FN229:FO229" si="1045">FN230+FN231+FN232+FN233+FN234+FN235+FN236+FN237+FN238+FN239+FN240+FN241</f>
        <v>0</v>
      </c>
      <c r="FO229" s="55">
        <f t="shared" si="1045"/>
        <v>0</v>
      </c>
      <c r="FP229" s="54"/>
      <c r="FQ229" s="55">
        <f t="shared" ref="FQ229:FR229" si="1046">FQ230+FQ231+FQ232+FQ233+FQ234+FQ235+FQ236+FQ237+FQ238+FQ239+FQ240+FQ241</f>
        <v>15557</v>
      </c>
      <c r="FR229" s="55">
        <f t="shared" si="1046"/>
        <v>4269.12</v>
      </c>
      <c r="FS229" s="54">
        <f t="shared" si="1005"/>
        <v>27.441794690493026</v>
      </c>
      <c r="FT229" s="55"/>
      <c r="FU229" s="55"/>
      <c r="FV229" s="54"/>
      <c r="FW229" s="55"/>
      <c r="FX229" s="55"/>
      <c r="FY229" s="54"/>
      <c r="FZ229" s="55"/>
      <c r="GA229" s="55"/>
      <c r="GB229" s="54"/>
      <c r="GC229" s="55"/>
      <c r="GD229" s="55"/>
      <c r="GE229" s="54"/>
      <c r="GF229" s="55"/>
      <c r="GG229" s="55"/>
      <c r="GH229" s="54"/>
      <c r="GI229" s="55"/>
      <c r="GJ229" s="55"/>
      <c r="GK229" s="54"/>
      <c r="GL229" s="55"/>
      <c r="GM229" s="55"/>
      <c r="GN229" s="54"/>
      <c r="GO229" s="55">
        <f t="shared" ref="GO229:GP229" si="1047">GO230+GO231+GO232+GO233+GO234+GO235+GO236+GO237+GO238+GO239+GO240+GO241</f>
        <v>0</v>
      </c>
      <c r="GP229" s="55">
        <f t="shared" si="1047"/>
        <v>0</v>
      </c>
      <c r="GQ229" s="54"/>
      <c r="GR229" s="55">
        <f t="shared" ref="GR229:GT229" si="1048">GR230+GR231+GR232+GR233+GR234+GR235+GR236+GR237+GR238+GR239+GR240+GR241</f>
        <v>0</v>
      </c>
      <c r="GS229" s="55">
        <f t="shared" si="1048"/>
        <v>0</v>
      </c>
      <c r="GT229" s="55">
        <f t="shared" si="1048"/>
        <v>0</v>
      </c>
    </row>
    <row r="230" spans="1:202" s="18" customFormat="1" ht="31.5" x14ac:dyDescent="0.25">
      <c r="A230" s="26" t="s">
        <v>291</v>
      </c>
      <c r="B230" s="136">
        <f t="shared" si="923"/>
        <v>102112.71588000002</v>
      </c>
      <c r="C230" s="136">
        <f t="shared" si="924"/>
        <v>35896.654040000001</v>
      </c>
      <c r="D230" s="48">
        <f t="shared" si="216"/>
        <v>35.153950936125071</v>
      </c>
      <c r="E230" s="52"/>
      <c r="F230" s="48"/>
      <c r="G230" s="48"/>
      <c r="H230" s="52">
        <v>810.19361000000004</v>
      </c>
      <c r="I230" s="52"/>
      <c r="J230" s="48"/>
      <c r="K230" s="52"/>
      <c r="L230" s="52"/>
      <c r="M230" s="48"/>
      <c r="N230" s="52"/>
      <c r="O230" s="52"/>
      <c r="P230" s="48"/>
      <c r="Q230" s="52"/>
      <c r="R230" s="52"/>
      <c r="S230" s="48"/>
      <c r="T230" s="52"/>
      <c r="U230" s="52"/>
      <c r="V230" s="48"/>
      <c r="W230" s="48"/>
      <c r="X230" s="48"/>
      <c r="Y230" s="52"/>
      <c r="Z230" s="48"/>
      <c r="AA230" s="48"/>
      <c r="AB230" s="52"/>
      <c r="AC230" s="52">
        <v>0</v>
      </c>
      <c r="AD230" s="52">
        <v>0</v>
      </c>
      <c r="AE230" s="48"/>
      <c r="AF230" s="52">
        <v>3336.2568999999999</v>
      </c>
      <c r="AG230" s="52">
        <v>1271.1339699999999</v>
      </c>
      <c r="AH230" s="52">
        <f>AG230/AF230*100</f>
        <v>38.100602204824213</v>
      </c>
      <c r="AI230" s="52">
        <v>102.04082000000001</v>
      </c>
      <c r="AJ230" s="52">
        <v>102.04082000000001</v>
      </c>
      <c r="AK230" s="48">
        <f t="shared" si="931"/>
        <v>100</v>
      </c>
      <c r="AL230" s="52"/>
      <c r="AM230" s="52"/>
      <c r="AN230" s="48"/>
      <c r="AO230" s="52">
        <v>116.22455000000001</v>
      </c>
      <c r="AP230" s="52">
        <v>116.22455000000001</v>
      </c>
      <c r="AQ230" s="48">
        <f>AP230/AO230*100</f>
        <v>100</v>
      </c>
      <c r="AR230" s="52"/>
      <c r="AS230" s="52"/>
      <c r="AT230" s="48"/>
      <c r="AU230" s="52"/>
      <c r="AV230" s="52"/>
      <c r="AW230" s="48"/>
      <c r="AX230" s="48"/>
      <c r="AY230" s="48"/>
      <c r="AZ230" s="48"/>
      <c r="BA230" s="52">
        <v>0</v>
      </c>
      <c r="BB230" s="52"/>
      <c r="BC230" s="48"/>
      <c r="BD230" s="52">
        <v>33908.800000000003</v>
      </c>
      <c r="BE230" s="48">
        <v>11204.537539999999</v>
      </c>
      <c r="BF230" s="52">
        <f t="shared" si="138"/>
        <v>33.043155582031794</v>
      </c>
      <c r="BG230" s="52"/>
      <c r="BH230" s="52"/>
      <c r="BI230" s="52"/>
      <c r="BJ230" s="52"/>
      <c r="BK230" s="52"/>
      <c r="BL230" s="52"/>
      <c r="BM230" s="52">
        <v>3367.8</v>
      </c>
      <c r="BN230" s="52">
        <v>2272.875</v>
      </c>
      <c r="BO230" s="52">
        <f t="shared" si="141"/>
        <v>67.488419739889537</v>
      </c>
      <c r="BP230" s="52">
        <v>560</v>
      </c>
      <c r="BQ230" s="52">
        <v>120</v>
      </c>
      <c r="BR230" s="52">
        <f t="shared" si="1021"/>
        <v>21.428571428571427</v>
      </c>
      <c r="BS230" s="52"/>
      <c r="BT230" s="74"/>
      <c r="BU230" s="126"/>
      <c r="BV230" s="52"/>
      <c r="BW230" s="74"/>
      <c r="BX230" s="74"/>
      <c r="BY230" s="52"/>
      <c r="BZ230" s="74"/>
      <c r="CA230" s="74"/>
      <c r="CB230" s="52"/>
      <c r="CC230" s="74"/>
      <c r="CD230" s="74"/>
      <c r="CE230" s="52"/>
      <c r="CF230" s="74"/>
      <c r="CG230" s="74"/>
      <c r="CH230" s="52"/>
      <c r="CI230" s="74"/>
      <c r="CJ230" s="74"/>
      <c r="CK230" s="52"/>
      <c r="CL230" s="74"/>
      <c r="CM230" s="48"/>
      <c r="CN230" s="52">
        <v>318.39999999999998</v>
      </c>
      <c r="CO230" s="74"/>
      <c r="CP230" s="74"/>
      <c r="CQ230" s="52"/>
      <c r="CR230" s="74"/>
      <c r="CS230" s="74"/>
      <c r="CT230" s="52"/>
      <c r="CU230" s="74"/>
      <c r="CV230" s="74"/>
      <c r="CW230" s="52">
        <v>14314.4</v>
      </c>
      <c r="CX230" s="52">
        <v>7034.1699200000003</v>
      </c>
      <c r="CY230" s="52">
        <f t="shared" si="147"/>
        <v>49.14051528530711</v>
      </c>
      <c r="CZ230" s="52"/>
      <c r="DA230" s="74"/>
      <c r="DB230" s="48"/>
      <c r="DC230" s="52">
        <v>8210.2999999999993</v>
      </c>
      <c r="DD230" s="52">
        <v>3002.6750000000002</v>
      </c>
      <c r="DE230" s="52">
        <f>DD230/DC230*100</f>
        <v>36.57204974239675</v>
      </c>
      <c r="DF230" s="52">
        <v>1440.1</v>
      </c>
      <c r="DG230" s="52">
        <v>187</v>
      </c>
      <c r="DH230" s="52">
        <f>DG230/DF230*100</f>
        <v>12.985209360461081</v>
      </c>
      <c r="DI230" s="52">
        <v>5500</v>
      </c>
      <c r="DJ230" s="52">
        <v>2150</v>
      </c>
      <c r="DK230" s="52">
        <f t="shared" ref="DK230" si="1049">DJ230/DI230*100</f>
        <v>39.090909090909093</v>
      </c>
      <c r="DL230" s="52">
        <v>7000</v>
      </c>
      <c r="DM230" s="52">
        <v>2466.5772400000001</v>
      </c>
      <c r="DN230" s="52">
        <f t="shared" ref="DN230" si="1050">DM230/DL230*100</f>
        <v>35.236817714285721</v>
      </c>
      <c r="DO230" s="52"/>
      <c r="DP230" s="74"/>
      <c r="DQ230" s="74"/>
      <c r="DR230" s="52"/>
      <c r="DS230" s="74"/>
      <c r="DT230" s="74"/>
      <c r="DU230" s="52"/>
      <c r="DV230" s="74"/>
      <c r="DW230" s="74"/>
      <c r="DX230" s="52"/>
      <c r="DY230" s="74"/>
      <c r="DZ230" s="74"/>
      <c r="EA230" s="52"/>
      <c r="EB230" s="52"/>
      <c r="EC230" s="52"/>
      <c r="ED230" s="52"/>
      <c r="EE230" s="52"/>
      <c r="EF230" s="52"/>
      <c r="EG230" s="52"/>
      <c r="EH230" s="52"/>
      <c r="EI230" s="48"/>
      <c r="EJ230" s="52"/>
      <c r="EK230" s="52"/>
      <c r="EL230" s="52"/>
      <c r="EM230" s="52"/>
      <c r="EN230" s="52"/>
      <c r="EO230" s="52"/>
      <c r="EP230" s="52"/>
      <c r="EQ230" s="52"/>
      <c r="ER230" s="52"/>
      <c r="ES230" s="52"/>
      <c r="ET230" s="52"/>
      <c r="EU230" s="52"/>
      <c r="EV230" s="52">
        <v>0</v>
      </c>
      <c r="EW230" s="52">
        <v>0</v>
      </c>
      <c r="EX230" s="48"/>
      <c r="EY230" s="52"/>
      <c r="EZ230" s="52"/>
      <c r="FA230" s="48"/>
      <c r="FB230" s="52"/>
      <c r="FC230" s="52"/>
      <c r="FD230" s="48"/>
      <c r="FE230" s="52"/>
      <c r="FF230" s="52"/>
      <c r="FG230" s="48"/>
      <c r="FH230" s="52">
        <v>3000</v>
      </c>
      <c r="FI230" s="52">
        <v>900</v>
      </c>
      <c r="FJ230" s="48">
        <f>FI230/FH230*100</f>
        <v>30</v>
      </c>
      <c r="FK230" s="52">
        <v>4571.2</v>
      </c>
      <c r="FL230" s="52">
        <v>800.3</v>
      </c>
      <c r="FM230" s="48">
        <f>FL230/FK230*100</f>
        <v>17.507437871893593</v>
      </c>
      <c r="FN230" s="52"/>
      <c r="FO230" s="52"/>
      <c r="FP230" s="48"/>
      <c r="FQ230" s="52">
        <v>15557</v>
      </c>
      <c r="FR230" s="52">
        <v>4269.12</v>
      </c>
      <c r="FS230" s="48">
        <f t="shared" si="1005"/>
        <v>27.441794690493026</v>
      </c>
      <c r="FT230" s="52"/>
      <c r="FU230" s="52"/>
      <c r="FV230" s="48"/>
      <c r="FW230" s="52"/>
      <c r="FX230" s="52"/>
      <c r="FY230" s="48"/>
      <c r="FZ230" s="52"/>
      <c r="GA230" s="52"/>
      <c r="GB230" s="48"/>
      <c r="GC230" s="52"/>
      <c r="GD230" s="52"/>
      <c r="GE230" s="48"/>
      <c r="GF230" s="52"/>
      <c r="GG230" s="52"/>
      <c r="GH230" s="48"/>
      <c r="GI230" s="52"/>
      <c r="GJ230" s="52"/>
      <c r="GK230" s="48"/>
      <c r="GL230" s="52"/>
      <c r="GM230" s="52"/>
      <c r="GN230" s="48"/>
      <c r="GO230" s="52"/>
      <c r="GP230" s="52"/>
      <c r="GQ230" s="48"/>
      <c r="GR230" s="52"/>
      <c r="GS230" s="74"/>
      <c r="GT230" s="74"/>
    </row>
    <row r="231" spans="1:202" s="18" customFormat="1" ht="15.75" x14ac:dyDescent="0.25">
      <c r="A231" s="26" t="s">
        <v>492</v>
      </c>
      <c r="B231" s="136">
        <f t="shared" si="923"/>
        <v>11196.514289999999</v>
      </c>
      <c r="C231" s="136">
        <f t="shared" si="924"/>
        <v>10000</v>
      </c>
      <c r="D231" s="48">
        <f>C231/B231*100</f>
        <v>89.313510803369866</v>
      </c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52"/>
      <c r="Z231" s="48"/>
      <c r="AA231" s="48"/>
      <c r="AB231" s="48"/>
      <c r="AC231" s="48"/>
      <c r="AD231" s="48"/>
      <c r="AE231" s="48"/>
      <c r="AF231" s="48"/>
      <c r="AG231" s="48">
        <v>0</v>
      </c>
      <c r="AH231" s="52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>
        <v>1196.5142900000001</v>
      </c>
      <c r="AY231" s="48"/>
      <c r="AZ231" s="48"/>
      <c r="BA231" s="48">
        <v>10000</v>
      </c>
      <c r="BB231" s="48">
        <v>10000</v>
      </c>
      <c r="BC231" s="48">
        <f>BB231/BA231*100</f>
        <v>100</v>
      </c>
      <c r="BD231" s="116"/>
      <c r="BE231" s="116"/>
      <c r="BF231" s="116"/>
      <c r="BG231" s="48"/>
      <c r="BH231" s="48"/>
      <c r="BI231" s="75"/>
      <c r="BJ231" s="48"/>
      <c r="BK231" s="48"/>
      <c r="BL231" s="75"/>
      <c r="BM231" s="48"/>
      <c r="BN231" s="48"/>
      <c r="BO231" s="75"/>
      <c r="BP231" s="48"/>
      <c r="BQ231" s="48"/>
      <c r="BR231" s="75"/>
      <c r="BS231" s="48"/>
      <c r="BT231" s="48"/>
      <c r="BU231" s="126"/>
      <c r="BV231" s="48"/>
      <c r="BW231" s="48"/>
      <c r="BX231" s="75"/>
      <c r="BY231" s="48"/>
      <c r="BZ231" s="48"/>
      <c r="CA231" s="75"/>
      <c r="CB231" s="48"/>
      <c r="CC231" s="48"/>
      <c r="CD231" s="75"/>
      <c r="CE231" s="48"/>
      <c r="CF231" s="48"/>
      <c r="CG231" s="75"/>
      <c r="CH231" s="48"/>
      <c r="CI231" s="48"/>
      <c r="CJ231" s="75"/>
      <c r="CK231" s="48"/>
      <c r="CL231" s="48"/>
      <c r="CM231" s="48"/>
      <c r="CN231" s="48"/>
      <c r="CO231" s="48"/>
      <c r="CP231" s="75"/>
      <c r="CQ231" s="52"/>
      <c r="CR231" s="48"/>
      <c r="CS231" s="75"/>
      <c r="CT231" s="52"/>
      <c r="CU231" s="48"/>
      <c r="CV231" s="75"/>
      <c r="CW231" s="52"/>
      <c r="CX231" s="48"/>
      <c r="CY231" s="75"/>
      <c r="CZ231" s="52"/>
      <c r="DA231" s="48"/>
      <c r="DB231" s="48"/>
      <c r="DC231" s="52"/>
      <c r="DD231" s="48"/>
      <c r="DE231" s="75"/>
      <c r="DF231" s="52"/>
      <c r="DG231" s="48"/>
      <c r="DH231" s="75"/>
      <c r="DI231" s="48"/>
      <c r="DJ231" s="48"/>
      <c r="DK231" s="75"/>
      <c r="DL231" s="48"/>
      <c r="DM231" s="48"/>
      <c r="DN231" s="75"/>
      <c r="DO231" s="52"/>
      <c r="DP231" s="48"/>
      <c r="DQ231" s="75"/>
      <c r="DR231" s="52"/>
      <c r="DS231" s="48"/>
      <c r="DT231" s="75"/>
      <c r="DU231" s="52"/>
      <c r="DV231" s="48"/>
      <c r="DW231" s="75"/>
      <c r="DX231" s="52"/>
      <c r="DY231" s="48"/>
      <c r="DZ231" s="75"/>
      <c r="EA231" s="48"/>
      <c r="EB231" s="48"/>
      <c r="EC231" s="75"/>
      <c r="ED231" s="48"/>
      <c r="EE231" s="48"/>
      <c r="EF231" s="75"/>
      <c r="EG231" s="48"/>
      <c r="EH231" s="48"/>
      <c r="EI231" s="48"/>
      <c r="EJ231" s="48"/>
      <c r="EK231" s="48"/>
      <c r="EL231" s="75"/>
      <c r="EM231" s="48"/>
      <c r="EN231" s="48"/>
      <c r="EO231" s="75"/>
      <c r="EP231" s="48"/>
      <c r="EQ231" s="48"/>
      <c r="ER231" s="75"/>
      <c r="ES231" s="48"/>
      <c r="ET231" s="48"/>
      <c r="EU231" s="75"/>
      <c r="EV231" s="48"/>
      <c r="EW231" s="48"/>
      <c r="EX231" s="48"/>
      <c r="EY231" s="48"/>
      <c r="EZ231" s="48"/>
      <c r="FA231" s="48"/>
      <c r="FB231" s="48"/>
      <c r="FC231" s="48"/>
      <c r="FD231" s="48"/>
      <c r="FE231" s="48"/>
      <c r="FF231" s="48"/>
      <c r="FG231" s="48"/>
      <c r="FH231" s="48"/>
      <c r="FI231" s="48"/>
      <c r="FJ231" s="48"/>
      <c r="FK231" s="48"/>
      <c r="FL231" s="48"/>
      <c r="FM231" s="48"/>
      <c r="FN231" s="48"/>
      <c r="FO231" s="48"/>
      <c r="FP231" s="48"/>
      <c r="FQ231" s="48"/>
      <c r="FR231" s="48"/>
      <c r="FS231" s="48"/>
      <c r="FT231" s="48"/>
      <c r="FU231" s="48"/>
      <c r="FV231" s="48"/>
      <c r="FW231" s="48"/>
      <c r="FX231" s="48"/>
      <c r="FY231" s="48"/>
      <c r="FZ231" s="48"/>
      <c r="GA231" s="48"/>
      <c r="GB231" s="48"/>
      <c r="GC231" s="48"/>
      <c r="GD231" s="48"/>
      <c r="GE231" s="48"/>
      <c r="GF231" s="48"/>
      <c r="GG231" s="48"/>
      <c r="GH231" s="48"/>
      <c r="GI231" s="48"/>
      <c r="GJ231" s="48"/>
      <c r="GK231" s="48"/>
      <c r="GL231" s="48"/>
      <c r="GM231" s="48"/>
      <c r="GN231" s="48"/>
      <c r="GO231" s="48"/>
      <c r="GP231" s="48"/>
      <c r="GQ231" s="48"/>
      <c r="GR231" s="52"/>
      <c r="GS231" s="48"/>
      <c r="GT231" s="75"/>
    </row>
    <row r="232" spans="1:202" s="18" customFormat="1" ht="15.75" x14ac:dyDescent="0.25">
      <c r="A232" s="26" t="s">
        <v>486</v>
      </c>
      <c r="B232" s="136">
        <f t="shared" si="923"/>
        <v>9559.2099999999991</v>
      </c>
      <c r="C232" s="136">
        <f t="shared" si="924"/>
        <v>4722</v>
      </c>
      <c r="D232" s="48">
        <f t="shared" ref="D232:D241" si="1051">C232/B232*100</f>
        <v>49.397387441012391</v>
      </c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52"/>
      <c r="Z232" s="48"/>
      <c r="AA232" s="48"/>
      <c r="AB232" s="48"/>
      <c r="AC232" s="48"/>
      <c r="AD232" s="48"/>
      <c r="AE232" s="48"/>
      <c r="AF232" s="48"/>
      <c r="AG232" s="48"/>
      <c r="AH232" s="52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116"/>
      <c r="BE232" s="116"/>
      <c r="BF232" s="116"/>
      <c r="BG232" s="48"/>
      <c r="BH232" s="48"/>
      <c r="BI232" s="75"/>
      <c r="BJ232" s="48"/>
      <c r="BK232" s="48"/>
      <c r="BL232" s="75"/>
      <c r="BM232" s="48"/>
      <c r="BN232" s="48"/>
      <c r="BO232" s="75"/>
      <c r="BP232" s="48"/>
      <c r="BQ232" s="48"/>
      <c r="BR232" s="75"/>
      <c r="BS232" s="48"/>
      <c r="BT232" s="48"/>
      <c r="BU232" s="126"/>
      <c r="BV232" s="48"/>
      <c r="BW232" s="48"/>
      <c r="BX232" s="75"/>
      <c r="BY232" s="48"/>
      <c r="BZ232" s="48"/>
      <c r="CA232" s="75"/>
      <c r="CB232" s="48"/>
      <c r="CC232" s="48"/>
      <c r="CD232" s="75"/>
      <c r="CE232" s="48"/>
      <c r="CF232" s="48"/>
      <c r="CG232" s="75"/>
      <c r="CH232" s="48"/>
      <c r="CI232" s="48"/>
      <c r="CJ232" s="75"/>
      <c r="CK232" s="48"/>
      <c r="CL232" s="48"/>
      <c r="CM232" s="48"/>
      <c r="CN232" s="48"/>
      <c r="CO232" s="48"/>
      <c r="CP232" s="75"/>
      <c r="CQ232" s="52"/>
      <c r="CR232" s="48"/>
      <c r="CS232" s="75"/>
      <c r="CT232" s="52"/>
      <c r="CU232" s="48"/>
      <c r="CV232" s="75"/>
      <c r="CW232" s="52"/>
      <c r="CX232" s="48"/>
      <c r="CY232" s="75"/>
      <c r="CZ232" s="52">
        <v>4722</v>
      </c>
      <c r="DA232" s="48">
        <v>4722</v>
      </c>
      <c r="DB232" s="48">
        <f t="shared" ref="DB232:DB295" si="1052">DA232/CZ232*100</f>
        <v>100</v>
      </c>
      <c r="DC232" s="52"/>
      <c r="DD232" s="48"/>
      <c r="DE232" s="75"/>
      <c r="DF232" s="52"/>
      <c r="DG232" s="48"/>
      <c r="DH232" s="75"/>
      <c r="DI232" s="48"/>
      <c r="DJ232" s="48"/>
      <c r="DK232" s="75"/>
      <c r="DL232" s="48"/>
      <c r="DM232" s="48"/>
      <c r="DN232" s="75"/>
      <c r="DO232" s="52"/>
      <c r="DP232" s="48"/>
      <c r="DQ232" s="75"/>
      <c r="DR232" s="52"/>
      <c r="DS232" s="48"/>
      <c r="DT232" s="75"/>
      <c r="DU232" s="52"/>
      <c r="DV232" s="48"/>
      <c r="DW232" s="75"/>
      <c r="DX232" s="52"/>
      <c r="DY232" s="48"/>
      <c r="DZ232" s="75"/>
      <c r="EA232" s="48"/>
      <c r="EB232" s="48"/>
      <c r="EC232" s="75"/>
      <c r="ED232" s="48"/>
      <c r="EE232" s="48"/>
      <c r="EF232" s="75"/>
      <c r="EG232" s="48">
        <v>4837.21</v>
      </c>
      <c r="EH232" s="48"/>
      <c r="EI232" s="48"/>
      <c r="EJ232" s="48"/>
      <c r="EK232" s="48"/>
      <c r="EL232" s="75"/>
      <c r="EM232" s="48"/>
      <c r="EN232" s="48"/>
      <c r="EO232" s="75"/>
      <c r="EP232" s="48"/>
      <c r="EQ232" s="48"/>
      <c r="ER232" s="75"/>
      <c r="ES232" s="48"/>
      <c r="ET232" s="48"/>
      <c r="EU232" s="75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52"/>
      <c r="GS232" s="48"/>
      <c r="GT232" s="75"/>
    </row>
    <row r="233" spans="1:202" s="18" customFormat="1" ht="15.75" x14ac:dyDescent="0.25">
      <c r="A233" s="26" t="s">
        <v>487</v>
      </c>
      <c r="B233" s="136">
        <f t="shared" si="923"/>
        <v>2817.96</v>
      </c>
      <c r="C233" s="136">
        <f t="shared" si="924"/>
        <v>0</v>
      </c>
      <c r="D233" s="48">
        <f t="shared" si="1051"/>
        <v>0</v>
      </c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52"/>
      <c r="Z233" s="48"/>
      <c r="AA233" s="48"/>
      <c r="AB233" s="48"/>
      <c r="AC233" s="48"/>
      <c r="AD233" s="48"/>
      <c r="AE233" s="48"/>
      <c r="AF233" s="48"/>
      <c r="AG233" s="48"/>
      <c r="AH233" s="52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116"/>
      <c r="BE233" s="116"/>
      <c r="BF233" s="116"/>
      <c r="BG233" s="48"/>
      <c r="BH233" s="48"/>
      <c r="BI233" s="75"/>
      <c r="BJ233" s="48"/>
      <c r="BK233" s="48"/>
      <c r="BL233" s="75"/>
      <c r="BM233" s="48"/>
      <c r="BN233" s="48"/>
      <c r="BO233" s="75"/>
      <c r="BP233" s="48"/>
      <c r="BQ233" s="48"/>
      <c r="BR233" s="75"/>
      <c r="BS233" s="48"/>
      <c r="BT233" s="48"/>
      <c r="BU233" s="126"/>
      <c r="BV233" s="48"/>
      <c r="BW233" s="48"/>
      <c r="BX233" s="75"/>
      <c r="BY233" s="48"/>
      <c r="BZ233" s="48"/>
      <c r="CA233" s="75"/>
      <c r="CB233" s="48"/>
      <c r="CC233" s="48"/>
      <c r="CD233" s="75"/>
      <c r="CE233" s="48"/>
      <c r="CF233" s="48"/>
      <c r="CG233" s="75"/>
      <c r="CH233" s="48"/>
      <c r="CI233" s="48"/>
      <c r="CJ233" s="75"/>
      <c r="CK233" s="48"/>
      <c r="CL233" s="48"/>
      <c r="CM233" s="48"/>
      <c r="CN233" s="48"/>
      <c r="CO233" s="48"/>
      <c r="CP233" s="75"/>
      <c r="CQ233" s="52"/>
      <c r="CR233" s="48"/>
      <c r="CS233" s="75"/>
      <c r="CT233" s="52"/>
      <c r="CU233" s="48"/>
      <c r="CV233" s="75"/>
      <c r="CW233" s="52"/>
      <c r="CX233" s="48"/>
      <c r="CY233" s="75"/>
      <c r="CZ233" s="52">
        <v>1392</v>
      </c>
      <c r="DA233" s="48"/>
      <c r="DB233" s="48">
        <f t="shared" si="1052"/>
        <v>0</v>
      </c>
      <c r="DC233" s="52"/>
      <c r="DD233" s="48"/>
      <c r="DE233" s="75"/>
      <c r="DF233" s="52"/>
      <c r="DG233" s="48"/>
      <c r="DH233" s="75"/>
      <c r="DI233" s="48"/>
      <c r="DJ233" s="48"/>
      <c r="DK233" s="75"/>
      <c r="DL233" s="48"/>
      <c r="DM233" s="48"/>
      <c r="DN233" s="75"/>
      <c r="DO233" s="52"/>
      <c r="DP233" s="48"/>
      <c r="DQ233" s="75"/>
      <c r="DR233" s="52"/>
      <c r="DS233" s="48"/>
      <c r="DT233" s="75"/>
      <c r="DU233" s="52"/>
      <c r="DV233" s="48"/>
      <c r="DW233" s="75"/>
      <c r="DX233" s="52"/>
      <c r="DY233" s="48"/>
      <c r="DZ233" s="75"/>
      <c r="EA233" s="48"/>
      <c r="EB233" s="48"/>
      <c r="EC233" s="75"/>
      <c r="ED233" s="48"/>
      <c r="EE233" s="48"/>
      <c r="EF233" s="75"/>
      <c r="EG233" s="48">
        <v>1425.96</v>
      </c>
      <c r="EH233" s="48"/>
      <c r="EI233" s="48"/>
      <c r="EJ233" s="48"/>
      <c r="EK233" s="48"/>
      <c r="EL233" s="75"/>
      <c r="EM233" s="48"/>
      <c r="EN233" s="48"/>
      <c r="EO233" s="75"/>
      <c r="EP233" s="48"/>
      <c r="EQ233" s="48"/>
      <c r="ER233" s="75"/>
      <c r="ES233" s="48"/>
      <c r="ET233" s="48"/>
      <c r="EU233" s="75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52"/>
      <c r="GS233" s="48"/>
      <c r="GT233" s="75"/>
    </row>
    <row r="234" spans="1:202" s="18" customFormat="1" ht="15.75" x14ac:dyDescent="0.25">
      <c r="A234" s="26" t="s">
        <v>488</v>
      </c>
      <c r="B234" s="136">
        <f t="shared" si="923"/>
        <v>7075.27</v>
      </c>
      <c r="C234" s="136">
        <f t="shared" si="924"/>
        <v>0</v>
      </c>
      <c r="D234" s="48">
        <f t="shared" si="1051"/>
        <v>0</v>
      </c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52"/>
      <c r="Z234" s="48"/>
      <c r="AA234" s="48"/>
      <c r="AB234" s="48"/>
      <c r="AC234" s="48"/>
      <c r="AD234" s="48"/>
      <c r="AE234" s="48"/>
      <c r="AF234" s="48"/>
      <c r="AG234" s="48"/>
      <c r="AH234" s="52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116"/>
      <c r="BE234" s="116"/>
      <c r="BF234" s="116"/>
      <c r="BG234" s="48"/>
      <c r="BH234" s="48"/>
      <c r="BI234" s="75"/>
      <c r="BJ234" s="48"/>
      <c r="BK234" s="48"/>
      <c r="BL234" s="75"/>
      <c r="BM234" s="48"/>
      <c r="BN234" s="48"/>
      <c r="BO234" s="75"/>
      <c r="BP234" s="48"/>
      <c r="BQ234" s="48"/>
      <c r="BR234" s="75"/>
      <c r="BS234" s="48"/>
      <c r="BT234" s="48"/>
      <c r="BU234" s="126"/>
      <c r="BV234" s="48"/>
      <c r="BW234" s="48"/>
      <c r="BX234" s="75"/>
      <c r="BY234" s="48"/>
      <c r="BZ234" s="48"/>
      <c r="CA234" s="75"/>
      <c r="CB234" s="48"/>
      <c r="CC234" s="48"/>
      <c r="CD234" s="75"/>
      <c r="CE234" s="48"/>
      <c r="CF234" s="48"/>
      <c r="CG234" s="75"/>
      <c r="CH234" s="48"/>
      <c r="CI234" s="48"/>
      <c r="CJ234" s="75"/>
      <c r="CK234" s="48"/>
      <c r="CL234" s="48"/>
      <c r="CM234" s="48"/>
      <c r="CN234" s="48"/>
      <c r="CO234" s="48"/>
      <c r="CP234" s="75"/>
      <c r="CQ234" s="52"/>
      <c r="CR234" s="48"/>
      <c r="CS234" s="75"/>
      <c r="CT234" s="52"/>
      <c r="CU234" s="48"/>
      <c r="CV234" s="75"/>
      <c r="CW234" s="52"/>
      <c r="CX234" s="48"/>
      <c r="CY234" s="75"/>
      <c r="CZ234" s="52">
        <v>3495</v>
      </c>
      <c r="DA234" s="48"/>
      <c r="DB234" s="48">
        <f t="shared" si="1052"/>
        <v>0</v>
      </c>
      <c r="DC234" s="52"/>
      <c r="DD234" s="48"/>
      <c r="DE234" s="75"/>
      <c r="DF234" s="52"/>
      <c r="DG234" s="48"/>
      <c r="DH234" s="75"/>
      <c r="DI234" s="48"/>
      <c r="DJ234" s="48"/>
      <c r="DK234" s="75"/>
      <c r="DL234" s="48"/>
      <c r="DM234" s="48"/>
      <c r="DN234" s="75"/>
      <c r="DO234" s="52"/>
      <c r="DP234" s="48"/>
      <c r="DQ234" s="75"/>
      <c r="DR234" s="52"/>
      <c r="DS234" s="48"/>
      <c r="DT234" s="75"/>
      <c r="DU234" s="52"/>
      <c r="DV234" s="48"/>
      <c r="DW234" s="75"/>
      <c r="DX234" s="52"/>
      <c r="DY234" s="48"/>
      <c r="DZ234" s="75"/>
      <c r="EA234" s="48"/>
      <c r="EB234" s="48"/>
      <c r="EC234" s="75"/>
      <c r="ED234" s="48"/>
      <c r="EE234" s="48"/>
      <c r="EF234" s="75"/>
      <c r="EG234" s="48">
        <v>3580.27</v>
      </c>
      <c r="EH234" s="48"/>
      <c r="EI234" s="48"/>
      <c r="EJ234" s="48"/>
      <c r="EK234" s="48"/>
      <c r="EL234" s="75"/>
      <c r="EM234" s="48"/>
      <c r="EN234" s="48"/>
      <c r="EO234" s="75"/>
      <c r="EP234" s="48"/>
      <c r="EQ234" s="48"/>
      <c r="ER234" s="75"/>
      <c r="ES234" s="48"/>
      <c r="ET234" s="48"/>
      <c r="EU234" s="75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52"/>
      <c r="GS234" s="48"/>
      <c r="GT234" s="75"/>
    </row>
    <row r="235" spans="1:202" s="18" customFormat="1" ht="15.75" x14ac:dyDescent="0.25">
      <c r="A235" s="26" t="s">
        <v>489</v>
      </c>
      <c r="B235" s="136">
        <f t="shared" si="923"/>
        <v>5496.24</v>
      </c>
      <c r="C235" s="136">
        <f t="shared" si="924"/>
        <v>2715</v>
      </c>
      <c r="D235" s="48">
        <f t="shared" si="1051"/>
        <v>49.397406226802325</v>
      </c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52"/>
      <c r="Z235" s="48"/>
      <c r="AA235" s="48"/>
      <c r="AB235" s="48"/>
      <c r="AC235" s="48"/>
      <c r="AD235" s="48"/>
      <c r="AE235" s="48"/>
      <c r="AF235" s="48"/>
      <c r="AG235" s="48"/>
      <c r="AH235" s="52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116"/>
      <c r="BE235" s="116"/>
      <c r="BF235" s="116"/>
      <c r="BG235" s="48"/>
      <c r="BH235" s="48"/>
      <c r="BI235" s="75"/>
      <c r="BJ235" s="48"/>
      <c r="BK235" s="48"/>
      <c r="BL235" s="75"/>
      <c r="BM235" s="48"/>
      <c r="BN235" s="48"/>
      <c r="BO235" s="75"/>
      <c r="BP235" s="48"/>
      <c r="BQ235" s="48"/>
      <c r="BR235" s="75"/>
      <c r="BS235" s="48"/>
      <c r="BT235" s="48"/>
      <c r="BU235" s="126"/>
      <c r="BV235" s="48"/>
      <c r="BW235" s="48"/>
      <c r="BX235" s="75"/>
      <c r="BY235" s="48"/>
      <c r="BZ235" s="48"/>
      <c r="CA235" s="75"/>
      <c r="CB235" s="48"/>
      <c r="CC235" s="48"/>
      <c r="CD235" s="75"/>
      <c r="CE235" s="48"/>
      <c r="CF235" s="48"/>
      <c r="CG235" s="75"/>
      <c r="CH235" s="48"/>
      <c r="CI235" s="48"/>
      <c r="CJ235" s="75"/>
      <c r="CK235" s="48"/>
      <c r="CL235" s="48"/>
      <c r="CM235" s="48"/>
      <c r="CN235" s="48"/>
      <c r="CO235" s="48"/>
      <c r="CP235" s="75"/>
      <c r="CQ235" s="52"/>
      <c r="CR235" s="48"/>
      <c r="CS235" s="75"/>
      <c r="CT235" s="52"/>
      <c r="CU235" s="48"/>
      <c r="CV235" s="75"/>
      <c r="CW235" s="52"/>
      <c r="CX235" s="48"/>
      <c r="CY235" s="75"/>
      <c r="CZ235" s="52">
        <v>2715</v>
      </c>
      <c r="DA235" s="48">
        <v>2715</v>
      </c>
      <c r="DB235" s="48">
        <f t="shared" si="1052"/>
        <v>100</v>
      </c>
      <c r="DC235" s="52"/>
      <c r="DD235" s="48"/>
      <c r="DE235" s="75"/>
      <c r="DF235" s="52"/>
      <c r="DG235" s="48"/>
      <c r="DH235" s="75"/>
      <c r="DI235" s="48"/>
      <c r="DJ235" s="48"/>
      <c r="DK235" s="75"/>
      <c r="DL235" s="48"/>
      <c r="DM235" s="48"/>
      <c r="DN235" s="75"/>
      <c r="DO235" s="52"/>
      <c r="DP235" s="48"/>
      <c r="DQ235" s="75"/>
      <c r="DR235" s="52"/>
      <c r="DS235" s="48"/>
      <c r="DT235" s="75"/>
      <c r="DU235" s="52"/>
      <c r="DV235" s="48"/>
      <c r="DW235" s="75"/>
      <c r="DX235" s="52"/>
      <c r="DY235" s="48"/>
      <c r="DZ235" s="75"/>
      <c r="EA235" s="48"/>
      <c r="EB235" s="48"/>
      <c r="EC235" s="75"/>
      <c r="ED235" s="48"/>
      <c r="EE235" s="48"/>
      <c r="EF235" s="75"/>
      <c r="EG235" s="48">
        <v>2781.24</v>
      </c>
      <c r="EH235" s="48"/>
      <c r="EI235" s="48"/>
      <c r="EJ235" s="48"/>
      <c r="EK235" s="48"/>
      <c r="EL235" s="75"/>
      <c r="EM235" s="48"/>
      <c r="EN235" s="48"/>
      <c r="EO235" s="75"/>
      <c r="EP235" s="48"/>
      <c r="EQ235" s="48"/>
      <c r="ER235" s="75"/>
      <c r="ES235" s="48"/>
      <c r="ET235" s="48"/>
      <c r="EU235" s="75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52"/>
      <c r="GS235" s="48"/>
      <c r="GT235" s="75"/>
    </row>
    <row r="236" spans="1:202" s="18" customFormat="1" ht="15.75" x14ac:dyDescent="0.25">
      <c r="A236" s="26" t="s">
        <v>490</v>
      </c>
      <c r="B236" s="136">
        <f t="shared" si="923"/>
        <v>36357.874989999997</v>
      </c>
      <c r="C236" s="136">
        <f t="shared" si="924"/>
        <v>9041.9167899999993</v>
      </c>
      <c r="D236" s="48">
        <f t="shared" si="1051"/>
        <v>24.869211395019434</v>
      </c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52"/>
      <c r="Z236" s="48"/>
      <c r="AA236" s="48"/>
      <c r="AB236" s="48"/>
      <c r="AC236" s="48"/>
      <c r="AD236" s="48"/>
      <c r="AE236" s="48"/>
      <c r="AF236" s="48"/>
      <c r="AG236" s="48"/>
      <c r="AH236" s="52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116"/>
      <c r="BE236" s="116"/>
      <c r="BF236" s="116"/>
      <c r="BG236" s="48"/>
      <c r="BH236" s="48"/>
      <c r="BI236" s="75"/>
      <c r="BJ236" s="48"/>
      <c r="BK236" s="48"/>
      <c r="BL236" s="75"/>
      <c r="BM236" s="48"/>
      <c r="BN236" s="48"/>
      <c r="BO236" s="75"/>
      <c r="BP236" s="48"/>
      <c r="BQ236" s="48"/>
      <c r="BR236" s="75"/>
      <c r="BS236" s="48">
        <v>30260.384989999999</v>
      </c>
      <c r="BT236" s="48">
        <v>9041.9167899999993</v>
      </c>
      <c r="BU236" s="126">
        <f>BT236/BS236*100</f>
        <v>29.880375920491552</v>
      </c>
      <c r="BV236" s="48"/>
      <c r="BW236" s="48"/>
      <c r="BX236" s="75"/>
      <c r="BY236" s="48"/>
      <c r="BZ236" s="48"/>
      <c r="CA236" s="75"/>
      <c r="CB236" s="48"/>
      <c r="CC236" s="48"/>
      <c r="CD236" s="75"/>
      <c r="CE236" s="48"/>
      <c r="CF236" s="48"/>
      <c r="CG236" s="75"/>
      <c r="CH236" s="48"/>
      <c r="CI236" s="48"/>
      <c r="CJ236" s="75"/>
      <c r="CK236" s="48"/>
      <c r="CL236" s="48"/>
      <c r="CM236" s="48"/>
      <c r="CN236" s="48"/>
      <c r="CO236" s="48"/>
      <c r="CP236" s="75"/>
      <c r="CQ236" s="52"/>
      <c r="CR236" s="48"/>
      <c r="CS236" s="75"/>
      <c r="CT236" s="52"/>
      <c r="CU236" s="48"/>
      <c r="CV236" s="75"/>
      <c r="CW236" s="52"/>
      <c r="CX236" s="48"/>
      <c r="CY236" s="75"/>
      <c r="CZ236" s="52">
        <v>3012</v>
      </c>
      <c r="DA236" s="48"/>
      <c r="DB236" s="48">
        <f t="shared" si="1052"/>
        <v>0</v>
      </c>
      <c r="DC236" s="52"/>
      <c r="DD236" s="48"/>
      <c r="DE236" s="75"/>
      <c r="DF236" s="52"/>
      <c r="DG236" s="48"/>
      <c r="DH236" s="75"/>
      <c r="DI236" s="48"/>
      <c r="DJ236" s="48"/>
      <c r="DK236" s="75"/>
      <c r="DL236" s="48"/>
      <c r="DM236" s="48"/>
      <c r="DN236" s="75"/>
      <c r="DO236" s="52"/>
      <c r="DP236" s="48"/>
      <c r="DQ236" s="75"/>
      <c r="DR236" s="52"/>
      <c r="DS236" s="48"/>
      <c r="DT236" s="75"/>
      <c r="DU236" s="52"/>
      <c r="DV236" s="48"/>
      <c r="DW236" s="75"/>
      <c r="DX236" s="52"/>
      <c r="DY236" s="48"/>
      <c r="DZ236" s="75"/>
      <c r="EA236" s="48"/>
      <c r="EB236" s="48"/>
      <c r="EC236" s="75"/>
      <c r="ED236" s="48"/>
      <c r="EE236" s="48"/>
      <c r="EF236" s="75"/>
      <c r="EG236" s="48">
        <v>3085.49</v>
      </c>
      <c r="EH236" s="48"/>
      <c r="EI236" s="48"/>
      <c r="EJ236" s="48"/>
      <c r="EK236" s="48"/>
      <c r="EL236" s="75"/>
      <c r="EM236" s="48"/>
      <c r="EN236" s="48"/>
      <c r="EO236" s="75"/>
      <c r="EP236" s="48"/>
      <c r="EQ236" s="48"/>
      <c r="ER236" s="75"/>
      <c r="ES236" s="48"/>
      <c r="ET236" s="48"/>
      <c r="EU236" s="75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52"/>
      <c r="GS236" s="48"/>
      <c r="GT236" s="75"/>
    </row>
    <row r="237" spans="1:202" s="18" customFormat="1" ht="15.75" x14ac:dyDescent="0.25">
      <c r="A237" s="26" t="s">
        <v>309</v>
      </c>
      <c r="B237" s="136">
        <f t="shared" si="923"/>
        <v>17774.05</v>
      </c>
      <c r="C237" s="136">
        <f t="shared" si="924"/>
        <v>8538</v>
      </c>
      <c r="D237" s="48">
        <f t="shared" si="1051"/>
        <v>48.036322616398628</v>
      </c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52"/>
      <c r="Z237" s="48"/>
      <c r="AA237" s="48"/>
      <c r="AB237" s="48"/>
      <c r="AC237" s="48"/>
      <c r="AD237" s="48"/>
      <c r="AE237" s="48"/>
      <c r="AF237" s="48"/>
      <c r="AG237" s="48"/>
      <c r="AH237" s="52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>
        <v>489.73</v>
      </c>
      <c r="AY237" s="48"/>
      <c r="AZ237" s="48"/>
      <c r="BA237" s="48"/>
      <c r="BB237" s="48"/>
      <c r="BC237" s="48"/>
      <c r="BD237" s="116"/>
      <c r="BE237" s="116"/>
      <c r="BF237" s="116"/>
      <c r="BG237" s="48"/>
      <c r="BH237" s="48"/>
      <c r="BI237" s="75"/>
      <c r="BJ237" s="48"/>
      <c r="BK237" s="48"/>
      <c r="BL237" s="75"/>
      <c r="BM237" s="48"/>
      <c r="BN237" s="48"/>
      <c r="BO237" s="75"/>
      <c r="BP237" s="48"/>
      <c r="BQ237" s="48"/>
      <c r="BR237" s="75"/>
      <c r="BS237" s="48"/>
      <c r="BT237" s="48"/>
      <c r="BU237" s="75"/>
      <c r="BV237" s="48"/>
      <c r="BW237" s="48"/>
      <c r="BX237" s="75"/>
      <c r="BY237" s="48"/>
      <c r="BZ237" s="48"/>
      <c r="CA237" s="75"/>
      <c r="CB237" s="48"/>
      <c r="CC237" s="48"/>
      <c r="CD237" s="75"/>
      <c r="CE237" s="48"/>
      <c r="CF237" s="48"/>
      <c r="CG237" s="75"/>
      <c r="CH237" s="48"/>
      <c r="CI237" s="48"/>
      <c r="CJ237" s="75"/>
      <c r="CK237" s="48"/>
      <c r="CL237" s="48"/>
      <c r="CM237" s="48"/>
      <c r="CN237" s="48"/>
      <c r="CO237" s="48"/>
      <c r="CP237" s="75"/>
      <c r="CQ237" s="52"/>
      <c r="CR237" s="48"/>
      <c r="CS237" s="75"/>
      <c r="CT237" s="52"/>
      <c r="CU237" s="48"/>
      <c r="CV237" s="75"/>
      <c r="CW237" s="52"/>
      <c r="CX237" s="48"/>
      <c r="CY237" s="75"/>
      <c r="CZ237" s="52">
        <v>8538</v>
      </c>
      <c r="DA237" s="48">
        <v>8538</v>
      </c>
      <c r="DB237" s="48">
        <f t="shared" si="1052"/>
        <v>100</v>
      </c>
      <c r="DC237" s="52"/>
      <c r="DD237" s="48"/>
      <c r="DE237" s="75"/>
      <c r="DF237" s="52"/>
      <c r="DG237" s="48"/>
      <c r="DH237" s="75"/>
      <c r="DI237" s="48"/>
      <c r="DJ237" s="48"/>
      <c r="DK237" s="75"/>
      <c r="DL237" s="48"/>
      <c r="DM237" s="48"/>
      <c r="DN237" s="75"/>
      <c r="DO237" s="52"/>
      <c r="DP237" s="48"/>
      <c r="DQ237" s="75"/>
      <c r="DR237" s="52"/>
      <c r="DS237" s="48"/>
      <c r="DT237" s="75"/>
      <c r="DU237" s="52"/>
      <c r="DV237" s="48"/>
      <c r="DW237" s="75"/>
      <c r="DX237" s="52"/>
      <c r="DY237" s="48"/>
      <c r="DZ237" s="75"/>
      <c r="EA237" s="48"/>
      <c r="EB237" s="48"/>
      <c r="EC237" s="75"/>
      <c r="ED237" s="48"/>
      <c r="EE237" s="48"/>
      <c r="EF237" s="75"/>
      <c r="EG237" s="48">
        <v>8746.32</v>
      </c>
      <c r="EH237" s="48"/>
      <c r="EI237" s="48"/>
      <c r="EJ237" s="48"/>
      <c r="EK237" s="48"/>
      <c r="EL237" s="75"/>
      <c r="EM237" s="48"/>
      <c r="EN237" s="48"/>
      <c r="EO237" s="75"/>
      <c r="EP237" s="48"/>
      <c r="EQ237" s="48"/>
      <c r="ER237" s="75"/>
      <c r="ES237" s="48"/>
      <c r="ET237" s="48"/>
      <c r="EU237" s="75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52"/>
      <c r="GS237" s="48"/>
      <c r="GT237" s="75"/>
    </row>
    <row r="238" spans="1:202" s="18" customFormat="1" ht="15.75" x14ac:dyDescent="0.25">
      <c r="A238" s="26" t="s">
        <v>491</v>
      </c>
      <c r="B238" s="136">
        <f t="shared" si="923"/>
        <v>6880.93</v>
      </c>
      <c r="C238" s="136">
        <f t="shared" si="924"/>
        <v>0</v>
      </c>
      <c r="D238" s="48">
        <f t="shared" si="1051"/>
        <v>0</v>
      </c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52"/>
      <c r="Z238" s="48"/>
      <c r="AA238" s="48"/>
      <c r="AB238" s="48"/>
      <c r="AC238" s="48"/>
      <c r="AD238" s="48"/>
      <c r="AE238" s="48"/>
      <c r="AF238" s="48"/>
      <c r="AG238" s="48"/>
      <c r="AH238" s="52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116"/>
      <c r="BE238" s="116"/>
      <c r="BF238" s="116"/>
      <c r="BG238" s="48"/>
      <c r="BH238" s="48"/>
      <c r="BI238" s="75"/>
      <c r="BJ238" s="48"/>
      <c r="BK238" s="48"/>
      <c r="BL238" s="75"/>
      <c r="BM238" s="48"/>
      <c r="BN238" s="48"/>
      <c r="BO238" s="75"/>
      <c r="BP238" s="48"/>
      <c r="BQ238" s="48"/>
      <c r="BR238" s="75"/>
      <c r="BS238" s="48"/>
      <c r="BT238" s="48"/>
      <c r="BU238" s="75"/>
      <c r="BV238" s="48"/>
      <c r="BW238" s="48"/>
      <c r="BX238" s="75"/>
      <c r="BY238" s="48"/>
      <c r="BZ238" s="48"/>
      <c r="CA238" s="75"/>
      <c r="CB238" s="48"/>
      <c r="CC238" s="48"/>
      <c r="CD238" s="75"/>
      <c r="CE238" s="48"/>
      <c r="CF238" s="48"/>
      <c r="CG238" s="75"/>
      <c r="CH238" s="48"/>
      <c r="CI238" s="48"/>
      <c r="CJ238" s="75"/>
      <c r="CK238" s="48"/>
      <c r="CL238" s="48"/>
      <c r="CM238" s="75"/>
      <c r="CN238" s="48"/>
      <c r="CO238" s="48"/>
      <c r="CP238" s="75"/>
      <c r="CQ238" s="52"/>
      <c r="CR238" s="48"/>
      <c r="CS238" s="75"/>
      <c r="CT238" s="52"/>
      <c r="CU238" s="48"/>
      <c r="CV238" s="75"/>
      <c r="CW238" s="52"/>
      <c r="CX238" s="48"/>
      <c r="CY238" s="75"/>
      <c r="CZ238" s="52">
        <v>3399</v>
      </c>
      <c r="DA238" s="48"/>
      <c r="DB238" s="48">
        <f t="shared" si="1052"/>
        <v>0</v>
      </c>
      <c r="DC238" s="52"/>
      <c r="DD238" s="48"/>
      <c r="DE238" s="75"/>
      <c r="DF238" s="52"/>
      <c r="DG238" s="48"/>
      <c r="DH238" s="75"/>
      <c r="DI238" s="48"/>
      <c r="DJ238" s="48"/>
      <c r="DK238" s="75"/>
      <c r="DL238" s="48"/>
      <c r="DM238" s="48"/>
      <c r="DN238" s="75"/>
      <c r="DO238" s="52"/>
      <c r="DP238" s="48"/>
      <c r="DQ238" s="75"/>
      <c r="DR238" s="52"/>
      <c r="DS238" s="48"/>
      <c r="DT238" s="75"/>
      <c r="DU238" s="52"/>
      <c r="DV238" s="48"/>
      <c r="DW238" s="75"/>
      <c r="DX238" s="52"/>
      <c r="DY238" s="48"/>
      <c r="DZ238" s="75"/>
      <c r="EA238" s="48"/>
      <c r="EB238" s="48"/>
      <c r="EC238" s="75"/>
      <c r="ED238" s="48"/>
      <c r="EE238" s="48"/>
      <c r="EF238" s="75"/>
      <c r="EG238" s="48">
        <v>3481.93</v>
      </c>
      <c r="EH238" s="48"/>
      <c r="EI238" s="48"/>
      <c r="EJ238" s="48"/>
      <c r="EK238" s="48"/>
      <c r="EL238" s="75"/>
      <c r="EM238" s="48"/>
      <c r="EN238" s="48"/>
      <c r="EO238" s="75"/>
      <c r="EP238" s="48"/>
      <c r="EQ238" s="48"/>
      <c r="ER238" s="75"/>
      <c r="ES238" s="48"/>
      <c r="ET238" s="48"/>
      <c r="EU238" s="75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52"/>
      <c r="GS238" s="48"/>
      <c r="GT238" s="75"/>
    </row>
    <row r="239" spans="1:202" s="18" customFormat="1" ht="15.75" x14ac:dyDescent="0.25">
      <c r="A239" s="26" t="s">
        <v>310</v>
      </c>
      <c r="B239" s="136">
        <f t="shared" si="923"/>
        <v>4749.24</v>
      </c>
      <c r="C239" s="136">
        <f t="shared" si="924"/>
        <v>2346</v>
      </c>
      <c r="D239" s="48">
        <f t="shared" si="1051"/>
        <v>49.39737726457286</v>
      </c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52"/>
      <c r="Z239" s="48"/>
      <c r="AA239" s="48"/>
      <c r="AB239" s="48"/>
      <c r="AC239" s="48"/>
      <c r="AD239" s="48"/>
      <c r="AE239" s="48"/>
      <c r="AF239" s="48"/>
      <c r="AG239" s="48"/>
      <c r="AH239" s="52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116"/>
      <c r="BE239" s="116"/>
      <c r="BF239" s="116"/>
      <c r="BG239" s="48"/>
      <c r="BH239" s="48"/>
      <c r="BI239" s="75"/>
      <c r="BJ239" s="48"/>
      <c r="BK239" s="48"/>
      <c r="BL239" s="75"/>
      <c r="BM239" s="48"/>
      <c r="BN239" s="48"/>
      <c r="BO239" s="75"/>
      <c r="BP239" s="48"/>
      <c r="BQ239" s="48"/>
      <c r="BR239" s="75"/>
      <c r="BS239" s="48"/>
      <c r="BT239" s="48"/>
      <c r="BU239" s="75"/>
      <c r="BV239" s="48"/>
      <c r="BW239" s="48"/>
      <c r="BX239" s="75"/>
      <c r="BY239" s="48"/>
      <c r="BZ239" s="48"/>
      <c r="CA239" s="75"/>
      <c r="CB239" s="48"/>
      <c r="CC239" s="48"/>
      <c r="CD239" s="75"/>
      <c r="CE239" s="48"/>
      <c r="CF239" s="48"/>
      <c r="CG239" s="75"/>
      <c r="CH239" s="48"/>
      <c r="CI239" s="48"/>
      <c r="CJ239" s="75"/>
      <c r="CK239" s="48"/>
      <c r="CL239" s="48"/>
      <c r="CM239" s="75"/>
      <c r="CN239" s="48"/>
      <c r="CO239" s="48"/>
      <c r="CP239" s="75"/>
      <c r="CQ239" s="52"/>
      <c r="CR239" s="48"/>
      <c r="CS239" s="75"/>
      <c r="CT239" s="52"/>
      <c r="CU239" s="48"/>
      <c r="CV239" s="75"/>
      <c r="CW239" s="52"/>
      <c r="CX239" s="48"/>
      <c r="CY239" s="75"/>
      <c r="CZ239" s="52">
        <v>2346</v>
      </c>
      <c r="DA239" s="48">
        <v>2346</v>
      </c>
      <c r="DB239" s="48">
        <f t="shared" si="1052"/>
        <v>100</v>
      </c>
      <c r="DC239" s="52"/>
      <c r="DD239" s="48"/>
      <c r="DE239" s="75"/>
      <c r="DF239" s="52"/>
      <c r="DG239" s="48"/>
      <c r="DH239" s="75"/>
      <c r="DI239" s="48"/>
      <c r="DJ239" s="48"/>
      <c r="DK239" s="75"/>
      <c r="DL239" s="48"/>
      <c r="DM239" s="48"/>
      <c r="DN239" s="75"/>
      <c r="DO239" s="52"/>
      <c r="DP239" s="48"/>
      <c r="DQ239" s="75"/>
      <c r="DR239" s="52"/>
      <c r="DS239" s="48"/>
      <c r="DT239" s="75"/>
      <c r="DU239" s="52"/>
      <c r="DV239" s="48"/>
      <c r="DW239" s="75"/>
      <c r="DX239" s="52"/>
      <c r="DY239" s="48"/>
      <c r="DZ239" s="75"/>
      <c r="EA239" s="48"/>
      <c r="EB239" s="48"/>
      <c r="EC239" s="75"/>
      <c r="ED239" s="48"/>
      <c r="EE239" s="48"/>
      <c r="EF239" s="75"/>
      <c r="EG239" s="48">
        <v>2403.2399999999998</v>
      </c>
      <c r="EH239" s="48"/>
      <c r="EI239" s="48"/>
      <c r="EJ239" s="48"/>
      <c r="EK239" s="48"/>
      <c r="EL239" s="75"/>
      <c r="EM239" s="48"/>
      <c r="EN239" s="48"/>
      <c r="EO239" s="75"/>
      <c r="EP239" s="48"/>
      <c r="EQ239" s="48"/>
      <c r="ER239" s="75"/>
      <c r="ES239" s="48"/>
      <c r="ET239" s="48"/>
      <c r="EU239" s="75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52"/>
      <c r="GS239" s="48"/>
      <c r="GT239" s="75"/>
    </row>
    <row r="240" spans="1:202" s="18" customFormat="1" ht="15.75" x14ac:dyDescent="0.25">
      <c r="A240" s="26" t="s">
        <v>494</v>
      </c>
      <c r="B240" s="136">
        <f t="shared" si="923"/>
        <v>3516.38</v>
      </c>
      <c r="C240" s="136">
        <f t="shared" si="924"/>
        <v>0</v>
      </c>
      <c r="D240" s="48">
        <f t="shared" si="1051"/>
        <v>0</v>
      </c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52"/>
      <c r="Z240" s="48"/>
      <c r="AA240" s="48"/>
      <c r="AB240" s="48"/>
      <c r="AC240" s="48"/>
      <c r="AD240" s="48"/>
      <c r="AE240" s="48"/>
      <c r="AF240" s="48"/>
      <c r="AG240" s="48"/>
      <c r="AH240" s="52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116"/>
      <c r="BE240" s="116"/>
      <c r="BF240" s="116"/>
      <c r="BG240" s="48"/>
      <c r="BH240" s="48"/>
      <c r="BI240" s="75"/>
      <c r="BJ240" s="48"/>
      <c r="BK240" s="48"/>
      <c r="BL240" s="75"/>
      <c r="BM240" s="48"/>
      <c r="BN240" s="48"/>
      <c r="BO240" s="75"/>
      <c r="BP240" s="48"/>
      <c r="BQ240" s="48"/>
      <c r="BR240" s="75"/>
      <c r="BS240" s="48"/>
      <c r="BT240" s="48"/>
      <c r="BU240" s="75"/>
      <c r="BV240" s="48"/>
      <c r="BW240" s="48"/>
      <c r="BX240" s="75"/>
      <c r="BY240" s="48"/>
      <c r="BZ240" s="48"/>
      <c r="CA240" s="75"/>
      <c r="CB240" s="48"/>
      <c r="CC240" s="48"/>
      <c r="CD240" s="75"/>
      <c r="CE240" s="48"/>
      <c r="CF240" s="48"/>
      <c r="CG240" s="75"/>
      <c r="CH240" s="48"/>
      <c r="CI240" s="48"/>
      <c r="CJ240" s="75"/>
      <c r="CK240" s="48"/>
      <c r="CL240" s="48"/>
      <c r="CM240" s="75"/>
      <c r="CN240" s="48"/>
      <c r="CO240" s="48"/>
      <c r="CP240" s="75"/>
      <c r="CQ240" s="52"/>
      <c r="CR240" s="48"/>
      <c r="CS240" s="75"/>
      <c r="CT240" s="52"/>
      <c r="CU240" s="48"/>
      <c r="CV240" s="75"/>
      <c r="CW240" s="52"/>
      <c r="CX240" s="48"/>
      <c r="CY240" s="75"/>
      <c r="CZ240" s="52">
        <v>1737</v>
      </c>
      <c r="DA240" s="48"/>
      <c r="DB240" s="48">
        <f t="shared" si="1052"/>
        <v>0</v>
      </c>
      <c r="DC240" s="52"/>
      <c r="DD240" s="48"/>
      <c r="DE240" s="75"/>
      <c r="DF240" s="52"/>
      <c r="DG240" s="48"/>
      <c r="DH240" s="75"/>
      <c r="DI240" s="48"/>
      <c r="DJ240" s="48"/>
      <c r="DK240" s="75"/>
      <c r="DL240" s="48"/>
      <c r="DM240" s="48"/>
      <c r="DN240" s="75"/>
      <c r="DO240" s="52"/>
      <c r="DP240" s="48"/>
      <c r="DQ240" s="75"/>
      <c r="DR240" s="52"/>
      <c r="DS240" s="48"/>
      <c r="DT240" s="75"/>
      <c r="DU240" s="52"/>
      <c r="DV240" s="48"/>
      <c r="DW240" s="75"/>
      <c r="DX240" s="52"/>
      <c r="DY240" s="48"/>
      <c r="DZ240" s="75"/>
      <c r="EA240" s="48"/>
      <c r="EB240" s="48"/>
      <c r="EC240" s="75"/>
      <c r="ED240" s="48"/>
      <c r="EE240" s="48"/>
      <c r="EF240" s="75"/>
      <c r="EG240" s="48">
        <v>1779.38</v>
      </c>
      <c r="EH240" s="48"/>
      <c r="EI240" s="48"/>
      <c r="EJ240" s="48"/>
      <c r="EK240" s="48"/>
      <c r="EL240" s="75"/>
      <c r="EM240" s="48"/>
      <c r="EN240" s="48"/>
      <c r="EO240" s="75"/>
      <c r="EP240" s="48"/>
      <c r="EQ240" s="48"/>
      <c r="ER240" s="75"/>
      <c r="ES240" s="48"/>
      <c r="ET240" s="48"/>
      <c r="EU240" s="75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52"/>
      <c r="GS240" s="48"/>
      <c r="GT240" s="75"/>
    </row>
    <row r="241" spans="1:202" s="18" customFormat="1" ht="15.75" x14ac:dyDescent="0.25">
      <c r="A241" s="26" t="s">
        <v>493</v>
      </c>
      <c r="B241" s="136">
        <f t="shared" si="923"/>
        <v>10325.799999999999</v>
      </c>
      <c r="C241" s="136">
        <f t="shared" si="924"/>
        <v>4857</v>
      </c>
      <c r="D241" s="48">
        <f t="shared" si="1051"/>
        <v>47.037517674175369</v>
      </c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52"/>
      <c r="Z241" s="48"/>
      <c r="AA241" s="48"/>
      <c r="AB241" s="48"/>
      <c r="AC241" s="48"/>
      <c r="AD241" s="48"/>
      <c r="AE241" s="48"/>
      <c r="AF241" s="48"/>
      <c r="AG241" s="48"/>
      <c r="AH241" s="52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>
        <v>493.3</v>
      </c>
      <c r="AY241" s="48"/>
      <c r="AZ241" s="48"/>
      <c r="BA241" s="48"/>
      <c r="BB241" s="48"/>
      <c r="BC241" s="48"/>
      <c r="BD241" s="116"/>
      <c r="BE241" s="116"/>
      <c r="BF241" s="116"/>
      <c r="BG241" s="48"/>
      <c r="BH241" s="48"/>
      <c r="BI241" s="75"/>
      <c r="BJ241" s="48"/>
      <c r="BK241" s="48"/>
      <c r="BL241" s="75"/>
      <c r="BM241" s="48"/>
      <c r="BN241" s="48"/>
      <c r="BO241" s="75"/>
      <c r="BP241" s="48"/>
      <c r="BQ241" s="48"/>
      <c r="BR241" s="75"/>
      <c r="BS241" s="48"/>
      <c r="BT241" s="48"/>
      <c r="BU241" s="75"/>
      <c r="BV241" s="48"/>
      <c r="BW241" s="48"/>
      <c r="BX241" s="75"/>
      <c r="BY241" s="48"/>
      <c r="BZ241" s="48"/>
      <c r="CA241" s="75"/>
      <c r="CB241" s="48"/>
      <c r="CC241" s="48"/>
      <c r="CD241" s="75"/>
      <c r="CE241" s="48"/>
      <c r="CF241" s="48"/>
      <c r="CG241" s="75"/>
      <c r="CH241" s="48"/>
      <c r="CI241" s="48"/>
      <c r="CJ241" s="75"/>
      <c r="CK241" s="48"/>
      <c r="CL241" s="48"/>
      <c r="CM241" s="75"/>
      <c r="CN241" s="48"/>
      <c r="CO241" s="48"/>
      <c r="CP241" s="75"/>
      <c r="CQ241" s="52"/>
      <c r="CR241" s="48"/>
      <c r="CS241" s="75"/>
      <c r="CT241" s="52"/>
      <c r="CU241" s="48"/>
      <c r="CV241" s="75"/>
      <c r="CW241" s="52"/>
      <c r="CX241" s="48"/>
      <c r="CY241" s="75"/>
      <c r="CZ241" s="52">
        <v>4857</v>
      </c>
      <c r="DA241" s="48">
        <v>4857</v>
      </c>
      <c r="DB241" s="48">
        <f t="shared" si="1052"/>
        <v>100</v>
      </c>
      <c r="DC241" s="52"/>
      <c r="DD241" s="48"/>
      <c r="DE241" s="75"/>
      <c r="DF241" s="52"/>
      <c r="DG241" s="48"/>
      <c r="DH241" s="75"/>
      <c r="DI241" s="48"/>
      <c r="DJ241" s="48"/>
      <c r="DK241" s="75"/>
      <c r="DL241" s="48"/>
      <c r="DM241" s="48"/>
      <c r="DN241" s="75"/>
      <c r="DO241" s="52"/>
      <c r="DP241" s="48"/>
      <c r="DQ241" s="75"/>
      <c r="DR241" s="52"/>
      <c r="DS241" s="48"/>
      <c r="DT241" s="75"/>
      <c r="DU241" s="52"/>
      <c r="DV241" s="48"/>
      <c r="DW241" s="75"/>
      <c r="DX241" s="52"/>
      <c r="DY241" s="48"/>
      <c r="DZ241" s="75"/>
      <c r="EA241" s="48"/>
      <c r="EB241" s="48"/>
      <c r="EC241" s="75"/>
      <c r="ED241" s="48"/>
      <c r="EE241" s="48"/>
      <c r="EF241" s="75"/>
      <c r="EG241" s="48">
        <v>4975.5</v>
      </c>
      <c r="EH241" s="48"/>
      <c r="EI241" s="48"/>
      <c r="EJ241" s="48"/>
      <c r="EK241" s="48"/>
      <c r="EL241" s="75"/>
      <c r="EM241" s="48"/>
      <c r="EN241" s="48"/>
      <c r="EO241" s="75"/>
      <c r="EP241" s="48"/>
      <c r="EQ241" s="48"/>
      <c r="ER241" s="75"/>
      <c r="ES241" s="48"/>
      <c r="ET241" s="48"/>
      <c r="EU241" s="75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52"/>
      <c r="GS241" s="48"/>
      <c r="GT241" s="75"/>
    </row>
    <row r="242" spans="1:202" s="19" customFormat="1" ht="31.5" x14ac:dyDescent="0.25">
      <c r="A242" s="25" t="s">
        <v>292</v>
      </c>
      <c r="B242" s="135">
        <f t="shared" si="923"/>
        <v>171595.31623999999</v>
      </c>
      <c r="C242" s="135">
        <f t="shared" si="924"/>
        <v>62964.668129999998</v>
      </c>
      <c r="D242" s="54">
        <f t="shared" ref="D242" si="1053">C242/B242*100</f>
        <v>36.693698586699838</v>
      </c>
      <c r="E242" s="55">
        <f t="shared" ref="E242:BF242" si="1054">E243+E244+E245+E246+E247+E248+E249+E250+E251+E252+E253+E254</f>
        <v>0</v>
      </c>
      <c r="F242" s="55">
        <f t="shared" si="1054"/>
        <v>0</v>
      </c>
      <c r="G242" s="55"/>
      <c r="H242" s="55">
        <f t="shared" si="1054"/>
        <v>810.19361000000004</v>
      </c>
      <c r="I242" s="55">
        <f t="shared" si="1054"/>
        <v>0</v>
      </c>
      <c r="J242" s="54"/>
      <c r="K242" s="55">
        <f t="shared" ref="K242:M242" si="1055">K243+K244+K245+K246+K247+K248+K249+K250+K251+K252+K253+K254</f>
        <v>0</v>
      </c>
      <c r="L242" s="55">
        <f t="shared" si="1055"/>
        <v>0</v>
      </c>
      <c r="M242" s="55">
        <f t="shared" si="1055"/>
        <v>0</v>
      </c>
      <c r="N242" s="55">
        <f t="shared" ref="N242:P242" si="1056">N243+N244+N245+N246+N247+N248+N249+N250+N251+N252+N253+N254</f>
        <v>0</v>
      </c>
      <c r="O242" s="55">
        <f t="shared" si="1056"/>
        <v>0</v>
      </c>
      <c r="P242" s="55">
        <f t="shared" si="1056"/>
        <v>0</v>
      </c>
      <c r="Q242" s="55">
        <f t="shared" ref="Q242:S242" si="1057">Q243+Q244+Q245+Q246+Q247+Q248+Q249+Q250+Q251+Q252+Q253+Q254</f>
        <v>0</v>
      </c>
      <c r="R242" s="55">
        <f t="shared" si="1057"/>
        <v>0</v>
      </c>
      <c r="S242" s="55">
        <f t="shared" si="1057"/>
        <v>0</v>
      </c>
      <c r="T242" s="55">
        <f t="shared" ref="T242:V242" si="1058">T243+T244+T245+T246+T247+T248+T249+T250+T251+T252+T253+T254</f>
        <v>0</v>
      </c>
      <c r="U242" s="55">
        <f t="shared" si="1058"/>
        <v>0</v>
      </c>
      <c r="V242" s="55">
        <f t="shared" si="1058"/>
        <v>0</v>
      </c>
      <c r="W242" s="55">
        <f t="shared" si="1054"/>
        <v>1059.3576</v>
      </c>
      <c r="X242" s="55">
        <f t="shared" si="1054"/>
        <v>1059.3576</v>
      </c>
      <c r="Y242" s="55">
        <f t="shared" ref="Y242" si="1059">X242/W242*100</f>
        <v>100</v>
      </c>
      <c r="Z242" s="55">
        <f t="shared" si="1054"/>
        <v>0</v>
      </c>
      <c r="AA242" s="55">
        <f t="shared" si="1054"/>
        <v>0</v>
      </c>
      <c r="AB242" s="55">
        <f t="shared" si="1054"/>
        <v>0</v>
      </c>
      <c r="AC242" s="55">
        <f t="shared" si="1054"/>
        <v>0</v>
      </c>
      <c r="AD242" s="55">
        <f t="shared" si="1054"/>
        <v>0</v>
      </c>
      <c r="AE242" s="55">
        <f t="shared" si="1054"/>
        <v>0</v>
      </c>
      <c r="AF242" s="55">
        <f t="shared" si="1054"/>
        <v>3206.2368999999999</v>
      </c>
      <c r="AG242" s="55">
        <f t="shared" si="1054"/>
        <v>1016.44</v>
      </c>
      <c r="AH242" s="55">
        <f t="shared" ref="AH242:AH243" si="1060">AG242/AF242*100</f>
        <v>31.701961885598664</v>
      </c>
      <c r="AI242" s="55">
        <f t="shared" si="1054"/>
        <v>0</v>
      </c>
      <c r="AJ242" s="55">
        <f t="shared" si="1054"/>
        <v>0</v>
      </c>
      <c r="AK242" s="55">
        <f t="shared" si="1054"/>
        <v>0</v>
      </c>
      <c r="AL242" s="55"/>
      <c r="AM242" s="55"/>
      <c r="AN242" s="54"/>
      <c r="AO242" s="55">
        <f t="shared" ref="AO242:AP242" si="1061">AO243+AO244+AO245+AO246+AO247+AO248+AO249+AO250+AO251+AO252+AO253+AO254</f>
        <v>64.550169999999994</v>
      </c>
      <c r="AP242" s="55">
        <f t="shared" si="1061"/>
        <v>64.550169999999994</v>
      </c>
      <c r="AQ242" s="54">
        <f>AP242/AO242*100</f>
        <v>100</v>
      </c>
      <c r="AR242" s="55"/>
      <c r="AS242" s="55"/>
      <c r="AT242" s="54"/>
      <c r="AU242" s="55">
        <f t="shared" si="1054"/>
        <v>0</v>
      </c>
      <c r="AV242" s="55">
        <f t="shared" si="1054"/>
        <v>0</v>
      </c>
      <c r="AW242" s="55">
        <f t="shared" si="1054"/>
        <v>0</v>
      </c>
      <c r="AX242" s="55">
        <f>SUM(AX243:AX254)</f>
        <v>3982.1866099999997</v>
      </c>
      <c r="AY242" s="55">
        <f t="shared" si="1054"/>
        <v>0</v>
      </c>
      <c r="AZ242" s="54"/>
      <c r="BA242" s="55">
        <f t="shared" si="1054"/>
        <v>10000</v>
      </c>
      <c r="BB242" s="55">
        <f t="shared" si="1054"/>
        <v>402.976</v>
      </c>
      <c r="BC242" s="54">
        <f t="shared" ref="BC242" si="1062">BB242/BA242*100</f>
        <v>4.0297600000000005</v>
      </c>
      <c r="BD242" s="55">
        <f t="shared" si="1054"/>
        <v>23982.5</v>
      </c>
      <c r="BE242" s="55">
        <f t="shared" si="1054"/>
        <v>8970.7570500000002</v>
      </c>
      <c r="BF242" s="55">
        <f t="shared" si="1054"/>
        <v>37.405429167101012</v>
      </c>
      <c r="BG242" s="55">
        <f t="shared" ref="BG242:CO242" si="1063">BG243+BG244+BG245+BG246+BG247+BG248+BG249+BG250+BG251+BG252+BG253+BG254</f>
        <v>0</v>
      </c>
      <c r="BH242" s="55">
        <f t="shared" si="1063"/>
        <v>0</v>
      </c>
      <c r="BI242" s="55">
        <f t="shared" si="1063"/>
        <v>0</v>
      </c>
      <c r="BJ242" s="55">
        <f t="shared" ref="BJ242:BL242" si="1064">BJ243+BJ244+BJ245+BJ246+BJ247+BJ248+BJ249+BJ250+BJ251+BJ252+BJ253+BJ254</f>
        <v>0</v>
      </c>
      <c r="BK242" s="55">
        <f t="shared" si="1064"/>
        <v>0</v>
      </c>
      <c r="BL242" s="55">
        <f t="shared" si="1064"/>
        <v>0</v>
      </c>
      <c r="BM242" s="55">
        <f t="shared" si="1063"/>
        <v>3306</v>
      </c>
      <c r="BN242" s="55">
        <f t="shared" si="1063"/>
        <v>1401.2279699999999</v>
      </c>
      <c r="BO242" s="55">
        <f t="shared" si="1063"/>
        <v>42.384391107078038</v>
      </c>
      <c r="BP242" s="55">
        <f t="shared" ref="BP242:BQ242" si="1065">BP243+BP244+BP245+BP246+BP247+BP248+BP249+BP250+BP251+BP252+BP253+BP254</f>
        <v>560</v>
      </c>
      <c r="BQ242" s="55">
        <f t="shared" si="1065"/>
        <v>0</v>
      </c>
      <c r="BR242" s="55">
        <f t="shared" ref="BR242:BR243" si="1066">BQ242/BP242*100</f>
        <v>0</v>
      </c>
      <c r="BS242" s="55">
        <f t="shared" si="1063"/>
        <v>0</v>
      </c>
      <c r="BT242" s="55">
        <f t="shared" si="1063"/>
        <v>0</v>
      </c>
      <c r="BU242" s="55">
        <f t="shared" si="1063"/>
        <v>0</v>
      </c>
      <c r="BV242" s="55">
        <f t="shared" si="1063"/>
        <v>0</v>
      </c>
      <c r="BW242" s="55">
        <f t="shared" si="1063"/>
        <v>0</v>
      </c>
      <c r="BX242" s="55">
        <f t="shared" si="1063"/>
        <v>0</v>
      </c>
      <c r="BY242" s="55">
        <f t="shared" si="1063"/>
        <v>0</v>
      </c>
      <c r="BZ242" s="55">
        <f t="shared" si="1063"/>
        <v>0</v>
      </c>
      <c r="CA242" s="55">
        <f t="shared" si="1063"/>
        <v>0</v>
      </c>
      <c r="CB242" s="55">
        <f t="shared" ref="CB242:CD242" si="1067">CB243+CB244+CB245+CB246+CB247+CB248+CB249+CB250+CB251+CB252+CB253+CB254</f>
        <v>0</v>
      </c>
      <c r="CC242" s="55">
        <f t="shared" si="1067"/>
        <v>0</v>
      </c>
      <c r="CD242" s="55">
        <f t="shared" si="1067"/>
        <v>0</v>
      </c>
      <c r="CE242" s="55">
        <f t="shared" si="1063"/>
        <v>0</v>
      </c>
      <c r="CF242" s="55">
        <f t="shared" si="1063"/>
        <v>0</v>
      </c>
      <c r="CG242" s="55">
        <f t="shared" si="1063"/>
        <v>0</v>
      </c>
      <c r="CH242" s="55">
        <f t="shared" si="1063"/>
        <v>0</v>
      </c>
      <c r="CI242" s="55">
        <f t="shared" si="1063"/>
        <v>0</v>
      </c>
      <c r="CJ242" s="55">
        <f t="shared" si="1063"/>
        <v>0</v>
      </c>
      <c r="CK242" s="55">
        <f t="shared" si="1063"/>
        <v>0</v>
      </c>
      <c r="CL242" s="55">
        <f t="shared" si="1063"/>
        <v>0</v>
      </c>
      <c r="CM242" s="55">
        <f t="shared" si="1063"/>
        <v>0</v>
      </c>
      <c r="CN242" s="55">
        <f t="shared" si="1063"/>
        <v>104.4</v>
      </c>
      <c r="CO242" s="55">
        <f t="shared" si="1063"/>
        <v>0</v>
      </c>
      <c r="CP242" s="55">
        <f>CO242/CN242*100</f>
        <v>0</v>
      </c>
      <c r="CQ242" s="55">
        <f t="shared" ref="CQ242:DA242" si="1068">CQ243+CQ244+CQ245+CQ246+CQ247+CQ248+CQ249+CQ250+CQ251+CQ252+CQ253+CQ254</f>
        <v>0</v>
      </c>
      <c r="CR242" s="55">
        <f t="shared" si="1068"/>
        <v>0</v>
      </c>
      <c r="CS242" s="55">
        <f t="shared" si="1068"/>
        <v>0</v>
      </c>
      <c r="CT242" s="55">
        <f t="shared" ref="CT242:CV242" si="1069">CT243+CT244+CT245+CT246+CT247+CT248+CT249+CT250+CT251+CT252+CT253+CT254</f>
        <v>0</v>
      </c>
      <c r="CU242" s="55">
        <f t="shared" si="1069"/>
        <v>0</v>
      </c>
      <c r="CV242" s="55">
        <f t="shared" si="1069"/>
        <v>0</v>
      </c>
      <c r="CW242" s="55">
        <f t="shared" si="1068"/>
        <v>9646.1</v>
      </c>
      <c r="CX242" s="55">
        <f t="shared" si="1068"/>
        <v>3661.9845399999999</v>
      </c>
      <c r="CY242" s="55">
        <f t="shared" si="147"/>
        <v>37.963369029970664</v>
      </c>
      <c r="CZ242" s="55">
        <f t="shared" si="1068"/>
        <v>20643</v>
      </c>
      <c r="DA242" s="55">
        <f t="shared" si="1068"/>
        <v>7169.4</v>
      </c>
      <c r="DB242" s="54">
        <f t="shared" si="1052"/>
        <v>34.730417090539163</v>
      </c>
      <c r="DC242" s="55">
        <f t="shared" ref="DC242:DD242" si="1070">DC243+DC244+DC245+DC246+DC247+DC248+DC249+DC250+DC251+DC252+DC253+DC254</f>
        <v>7623.9</v>
      </c>
      <c r="DD242" s="55">
        <f t="shared" si="1070"/>
        <v>2363.47075</v>
      </c>
      <c r="DE242" s="55">
        <f>DD242/DC242*100</f>
        <v>31.00080995291124</v>
      </c>
      <c r="DF242" s="55">
        <f t="shared" ref="DF242:DG242" si="1071">DF243+DF244+DF245+DF246+DF247+DF248+DF249+DF250+DF251+DF252+DF253+DF254</f>
        <v>1280</v>
      </c>
      <c r="DG242" s="55">
        <f t="shared" si="1071"/>
        <v>0</v>
      </c>
      <c r="DH242" s="55">
        <f>DG242/DF242*100</f>
        <v>0</v>
      </c>
      <c r="DI242" s="55">
        <f t="shared" ref="DI242:DN242" si="1072">DI243+DI244+DI245+DI246+DI247+DI248+DI249+DI250+DI251+DI252+DI253+DI254</f>
        <v>2000</v>
      </c>
      <c r="DJ242" s="55">
        <f t="shared" si="1072"/>
        <v>2000</v>
      </c>
      <c r="DK242" s="55">
        <f t="shared" si="1072"/>
        <v>100</v>
      </c>
      <c r="DL242" s="55">
        <f t="shared" si="1072"/>
        <v>3000</v>
      </c>
      <c r="DM242" s="55">
        <f t="shared" si="1072"/>
        <v>3000</v>
      </c>
      <c r="DN242" s="55">
        <f t="shared" si="1072"/>
        <v>100</v>
      </c>
      <c r="DO242" s="55">
        <f t="shared" ref="DO242:DQ242" si="1073">DO243+DO244+DO245+DO246+DO247+DO248+DO249+DO250+DO251+DO252+DO253+DO254</f>
        <v>0</v>
      </c>
      <c r="DP242" s="55">
        <f t="shared" si="1073"/>
        <v>0</v>
      </c>
      <c r="DQ242" s="55">
        <f t="shared" si="1073"/>
        <v>0</v>
      </c>
      <c r="DR242" s="55">
        <f t="shared" ref="DR242:DT242" si="1074">DR243+DR244+DR245+DR246+DR247+DR248+DR249+DR250+DR251+DR252+DR253+DR254</f>
        <v>0</v>
      </c>
      <c r="DS242" s="55">
        <f t="shared" si="1074"/>
        <v>0</v>
      </c>
      <c r="DT242" s="55">
        <f t="shared" si="1074"/>
        <v>0</v>
      </c>
      <c r="DU242" s="55">
        <f t="shared" ref="DU242:DW242" si="1075">DU243+DU244+DU245+DU246+DU247+DU248+DU249+DU250+DU251+DU252+DU253+DU254</f>
        <v>0</v>
      </c>
      <c r="DV242" s="55">
        <f t="shared" si="1075"/>
        <v>0</v>
      </c>
      <c r="DW242" s="55">
        <f t="shared" si="1075"/>
        <v>0</v>
      </c>
      <c r="DX242" s="55">
        <f t="shared" ref="DX242:EB242" si="1076">DX243+DX244+DX245+DX246+DX247+DX248+DX249+DX250+DX251+DX252+DX253+DX254</f>
        <v>0</v>
      </c>
      <c r="DY242" s="55">
        <f t="shared" si="1076"/>
        <v>0</v>
      </c>
      <c r="DZ242" s="55">
        <f t="shared" si="1076"/>
        <v>0</v>
      </c>
      <c r="EA242" s="55"/>
      <c r="EB242" s="55">
        <f t="shared" si="1076"/>
        <v>0</v>
      </c>
      <c r="EC242" s="55"/>
      <c r="ED242" s="55"/>
      <c r="EE242" s="55">
        <f t="shared" ref="EE242" si="1077">EE243+EE244+EE245+EE246+EE247+EE248+EE249+EE250+EE251+EE252+EE253+EE254</f>
        <v>0</v>
      </c>
      <c r="EF242" s="55"/>
      <c r="EG242" s="55">
        <f t="shared" ref="EG242:EK242" si="1078">EG243+EG244+EG245+EG246+EG247+EG248+EG249+EG250+EG251+EG252+EG253+EG254</f>
        <v>21146.66</v>
      </c>
      <c r="EH242" s="55">
        <f t="shared" si="1078"/>
        <v>3444.7000000000003</v>
      </c>
      <c r="EI242" s="54">
        <f t="shared" ref="EI242" si="1079">EH242/EG242*100</f>
        <v>16.289570078679095</v>
      </c>
      <c r="EJ242" s="55">
        <f t="shared" si="1078"/>
        <v>35464.719100000002</v>
      </c>
      <c r="EK242" s="55">
        <f t="shared" si="1078"/>
        <v>22814.95133</v>
      </c>
      <c r="EL242" s="55">
        <f t="shared" ref="EL242:EL243" si="1080">EK242/EJ242*100</f>
        <v>64.331402895561069</v>
      </c>
      <c r="EM242" s="55">
        <f t="shared" ref="EM242:EN242" si="1081">EM243+EM244+EM245+EM246+EM247+EM248+EM249+EM250+EM251+EM252+EM253+EM254</f>
        <v>2348</v>
      </c>
      <c r="EN242" s="55">
        <f t="shared" si="1081"/>
        <v>48</v>
      </c>
      <c r="EO242" s="55">
        <f t="shared" ref="EO242:EO243" si="1082">EN242/EM242*100</f>
        <v>2.0442930153321974</v>
      </c>
      <c r="EP242" s="55">
        <f t="shared" ref="EP242:ER242" si="1083">EP243+EP244+EP245+EP246+EP247+EP248+EP249+EP250+EP251+EP252+EP253+EP254</f>
        <v>0</v>
      </c>
      <c r="EQ242" s="55">
        <f t="shared" si="1083"/>
        <v>0</v>
      </c>
      <c r="ER242" s="55">
        <f t="shared" si="1083"/>
        <v>0</v>
      </c>
      <c r="ES242" s="55">
        <f t="shared" ref="ES242:EU242" si="1084">ES243+ES244+ES245+ES246+ES247+ES248+ES249+ES250+ES251+ES252+ES253+ES254</f>
        <v>0</v>
      </c>
      <c r="ET242" s="55">
        <f t="shared" si="1084"/>
        <v>0</v>
      </c>
      <c r="EU242" s="55">
        <f t="shared" si="1084"/>
        <v>0</v>
      </c>
      <c r="EV242" s="55">
        <f t="shared" ref="EV242:EX242" si="1085">EV243+EV244+EV245+EV246+EV247+EV248+EV249+EV250+EV251+EV252+EV253+EV254</f>
        <v>0</v>
      </c>
      <c r="EW242" s="55">
        <f t="shared" si="1085"/>
        <v>0</v>
      </c>
      <c r="EX242" s="55">
        <f t="shared" si="1085"/>
        <v>0</v>
      </c>
      <c r="EY242" s="55"/>
      <c r="EZ242" s="55"/>
      <c r="FA242" s="54"/>
      <c r="FB242" s="55">
        <f t="shared" ref="FB242:FC242" si="1086">FB243+FB244+FB245+FB246+FB247+FB248+FB249+FB250+FB251+FB252+FB253+FB254</f>
        <v>16705.612249999998</v>
      </c>
      <c r="FC242" s="55">
        <f t="shared" si="1086"/>
        <v>3000</v>
      </c>
      <c r="FD242" s="54">
        <f t="shared" ref="FD242" si="1087">FC242/FB242*100</f>
        <v>17.958036826815494</v>
      </c>
      <c r="FE242" s="55">
        <f t="shared" ref="FE242:FF242" si="1088">FE243+FE244+FE245+FE246+FE247+FE248+FE249+FE250+FE251+FE252+FE253+FE254</f>
        <v>0</v>
      </c>
      <c r="FF242" s="55">
        <f t="shared" si="1088"/>
        <v>0</v>
      </c>
      <c r="FG242" s="54"/>
      <c r="FH242" s="55">
        <f t="shared" ref="FH242:FI242" si="1089">FH243+FH244+FH245+FH246+FH247+FH248+FH249+FH250+FH251+FH252+FH253+FH254</f>
        <v>3000</v>
      </c>
      <c r="FI242" s="55">
        <f t="shared" si="1089"/>
        <v>2224.7077200000003</v>
      </c>
      <c r="FJ242" s="54">
        <f t="shared" ref="FJ242:FJ243" si="1090">FI242/FH242*100</f>
        <v>74.156924000000018</v>
      </c>
      <c r="FK242" s="55">
        <f t="shared" ref="FK242:FL242" si="1091">FK243+FK244+FK245+FK246+FK247+FK248+FK249+FK250+FK251+FK252+FK253+FK254</f>
        <v>1633.1</v>
      </c>
      <c r="FL242" s="55">
        <f t="shared" si="1091"/>
        <v>293.34500000000003</v>
      </c>
      <c r="FM242" s="54">
        <f t="shared" ref="FM242:FM243" si="1092">FL242/FK242*100</f>
        <v>17.962464025473029</v>
      </c>
      <c r="FN242" s="55">
        <f t="shared" ref="FN242:FO242" si="1093">FN243+FN244+FN245+FN246+FN247+FN248+FN249+FN250+FN251+FN252+FN253+FN254</f>
        <v>28.8</v>
      </c>
      <c r="FO242" s="55">
        <f t="shared" si="1093"/>
        <v>28.8</v>
      </c>
      <c r="FP242" s="54">
        <f t="shared" ref="FP242:FP243" si="1094">FO242/FN242*100</f>
        <v>100</v>
      </c>
      <c r="FQ242" s="55">
        <f t="shared" ref="FQ242:FR242" si="1095">FQ243+FQ244+FQ245+FQ246+FQ247+FQ248+FQ249+FQ250+FQ251+FQ252+FQ253+FQ254</f>
        <v>0</v>
      </c>
      <c r="FR242" s="55">
        <f t="shared" si="1095"/>
        <v>0</v>
      </c>
      <c r="FS242" s="54"/>
      <c r="FT242" s="55"/>
      <c r="FU242" s="55"/>
      <c r="FV242" s="54"/>
      <c r="FW242" s="55"/>
      <c r="FX242" s="55"/>
      <c r="FY242" s="54"/>
      <c r="FZ242" s="55"/>
      <c r="GA242" s="55"/>
      <c r="GB242" s="54"/>
      <c r="GC242" s="55"/>
      <c r="GD242" s="55"/>
      <c r="GE242" s="54"/>
      <c r="GF242" s="55"/>
      <c r="GG242" s="55"/>
      <c r="GH242" s="54"/>
      <c r="GI242" s="55"/>
      <c r="GJ242" s="55"/>
      <c r="GK242" s="54"/>
      <c r="GL242" s="55"/>
      <c r="GM242" s="55"/>
      <c r="GN242" s="54"/>
      <c r="GO242" s="55">
        <f t="shared" ref="GO242:GP242" si="1096">GO243+GO244+GO245+GO246+GO247+GO248+GO249+GO250+GO251+GO252+GO253+GO254</f>
        <v>0</v>
      </c>
      <c r="GP242" s="55">
        <f t="shared" si="1096"/>
        <v>0</v>
      </c>
      <c r="GQ242" s="54"/>
      <c r="GR242" s="55">
        <f t="shared" ref="GR242:GT242" si="1097">GR243+GR244+GR245+GR246+GR247+GR248+GR249+GR250+GR251+GR252+GR253+GR254</f>
        <v>0</v>
      </c>
      <c r="GS242" s="55">
        <f t="shared" si="1097"/>
        <v>0</v>
      </c>
      <c r="GT242" s="55">
        <f t="shared" si="1097"/>
        <v>0</v>
      </c>
    </row>
    <row r="243" spans="1:202" s="18" customFormat="1" ht="15.75" x14ac:dyDescent="0.25">
      <c r="A243" s="26" t="s">
        <v>290</v>
      </c>
      <c r="B243" s="136">
        <f t="shared" si="923"/>
        <v>99117.857380000016</v>
      </c>
      <c r="C243" s="136">
        <f t="shared" si="924"/>
        <v>48947.592129999997</v>
      </c>
      <c r="D243" s="48">
        <f t="shared" si="216"/>
        <v>49.383222583538853</v>
      </c>
      <c r="E243" s="48"/>
      <c r="F243" s="48"/>
      <c r="G243" s="48"/>
      <c r="H243" s="52">
        <v>810.19361000000004</v>
      </c>
      <c r="I243" s="52"/>
      <c r="J243" s="48"/>
      <c r="K243" s="52"/>
      <c r="L243" s="52"/>
      <c r="M243" s="48"/>
      <c r="N243" s="52"/>
      <c r="O243" s="52"/>
      <c r="P243" s="48"/>
      <c r="Q243" s="52"/>
      <c r="R243" s="52"/>
      <c r="S243" s="48"/>
      <c r="T243" s="52"/>
      <c r="U243" s="52"/>
      <c r="V243" s="48"/>
      <c r="W243" s="48">
        <v>1059.3576</v>
      </c>
      <c r="X243" s="48">
        <v>1059.3576</v>
      </c>
      <c r="Y243" s="52">
        <f>X243/W243*100</f>
        <v>100</v>
      </c>
      <c r="Z243" s="48"/>
      <c r="AA243" s="48"/>
      <c r="AB243" s="52"/>
      <c r="AC243" s="52">
        <v>0</v>
      </c>
      <c r="AD243" s="52">
        <v>0</v>
      </c>
      <c r="AE243" s="48"/>
      <c r="AF243" s="52">
        <v>3206.2368999999999</v>
      </c>
      <c r="AG243" s="52">
        <v>1016.44</v>
      </c>
      <c r="AH243" s="52">
        <f t="shared" si="1060"/>
        <v>31.701961885598664</v>
      </c>
      <c r="AI243" s="52"/>
      <c r="AJ243" s="52"/>
      <c r="AK243" s="48"/>
      <c r="AL243" s="52"/>
      <c r="AM243" s="52"/>
      <c r="AN243" s="48"/>
      <c r="AO243" s="52">
        <v>64.550169999999994</v>
      </c>
      <c r="AP243" s="52">
        <v>64.550169999999994</v>
      </c>
      <c r="AQ243" s="48">
        <f>AP243/AO243*100</f>
        <v>100</v>
      </c>
      <c r="AR243" s="52"/>
      <c r="AS243" s="52"/>
      <c r="AT243" s="48"/>
      <c r="AU243" s="52"/>
      <c r="AV243" s="52"/>
      <c r="AW243" s="48"/>
      <c r="AX243" s="48"/>
      <c r="AY243" s="48"/>
      <c r="AZ243" s="48"/>
      <c r="BA243" s="52">
        <v>0</v>
      </c>
      <c r="BB243" s="52"/>
      <c r="BC243" s="48"/>
      <c r="BD243" s="52">
        <v>23982.5</v>
      </c>
      <c r="BE243" s="48">
        <v>8970.7570500000002</v>
      </c>
      <c r="BF243" s="52">
        <f t="shared" si="138"/>
        <v>37.405429167101012</v>
      </c>
      <c r="BG243" s="52"/>
      <c r="BH243" s="52"/>
      <c r="BI243" s="52"/>
      <c r="BJ243" s="52"/>
      <c r="BK243" s="52"/>
      <c r="BL243" s="52"/>
      <c r="BM243" s="52">
        <v>3306</v>
      </c>
      <c r="BN243" s="52">
        <v>1401.2279699999999</v>
      </c>
      <c r="BO243" s="52">
        <f t="shared" si="141"/>
        <v>42.384391107078038</v>
      </c>
      <c r="BP243" s="52">
        <v>560</v>
      </c>
      <c r="BQ243" s="52"/>
      <c r="BR243" s="52">
        <f t="shared" si="1066"/>
        <v>0</v>
      </c>
      <c r="BS243" s="52"/>
      <c r="BT243" s="74"/>
      <c r="BU243" s="74"/>
      <c r="BV243" s="52"/>
      <c r="BW243" s="74"/>
      <c r="BX243" s="74"/>
      <c r="BY243" s="52"/>
      <c r="BZ243" s="74"/>
      <c r="CA243" s="74"/>
      <c r="CB243" s="52"/>
      <c r="CC243" s="74"/>
      <c r="CD243" s="74"/>
      <c r="CE243" s="52"/>
      <c r="CF243" s="74"/>
      <c r="CG243" s="74"/>
      <c r="CH243" s="52"/>
      <c r="CI243" s="74"/>
      <c r="CJ243" s="74"/>
      <c r="CK243" s="52"/>
      <c r="CL243" s="131"/>
      <c r="CM243" s="74"/>
      <c r="CN243" s="52">
        <v>104.4</v>
      </c>
      <c r="CO243" s="52"/>
      <c r="CP243" s="52">
        <f>CO243/CN243*100</f>
        <v>0</v>
      </c>
      <c r="CQ243" s="52"/>
      <c r="CR243" s="74"/>
      <c r="CS243" s="74"/>
      <c r="CT243" s="52"/>
      <c r="CU243" s="74"/>
      <c r="CV243" s="74"/>
      <c r="CW243" s="52">
        <v>9646.1</v>
      </c>
      <c r="CX243" s="52">
        <v>3661.9845399999999</v>
      </c>
      <c r="CY243" s="52">
        <f t="shared" si="147"/>
        <v>37.963369029970664</v>
      </c>
      <c r="CZ243" s="52"/>
      <c r="DA243" s="74"/>
      <c r="DB243" s="48"/>
      <c r="DC243" s="52">
        <v>7623.9</v>
      </c>
      <c r="DD243" s="52">
        <v>2363.47075</v>
      </c>
      <c r="DE243" s="52">
        <f>DD243/DC243*100</f>
        <v>31.00080995291124</v>
      </c>
      <c r="DF243" s="52">
        <v>1280</v>
      </c>
      <c r="DG243" s="52"/>
      <c r="DH243" s="52">
        <f>DG243/DF243*100</f>
        <v>0</v>
      </c>
      <c r="DI243" s="52">
        <v>2000</v>
      </c>
      <c r="DJ243" s="52">
        <v>2000</v>
      </c>
      <c r="DK243" s="52">
        <f t="shared" ref="DK243" si="1098">DJ243/DI243*100</f>
        <v>100</v>
      </c>
      <c r="DL243" s="52">
        <v>3000</v>
      </c>
      <c r="DM243" s="52">
        <v>3000</v>
      </c>
      <c r="DN243" s="52">
        <f>DM243/DL243*100</f>
        <v>100</v>
      </c>
      <c r="DO243" s="52"/>
      <c r="DP243" s="74"/>
      <c r="DQ243" s="74"/>
      <c r="DR243" s="52"/>
      <c r="DS243" s="74"/>
      <c r="DT243" s="74"/>
      <c r="DU243" s="52"/>
      <c r="DV243" s="74"/>
      <c r="DW243" s="74"/>
      <c r="DX243" s="52"/>
      <c r="DY243" s="74"/>
      <c r="DZ243" s="74"/>
      <c r="EA243" s="52"/>
      <c r="EB243" s="52"/>
      <c r="EC243" s="52"/>
      <c r="ED243" s="52"/>
      <c r="EE243" s="52"/>
      <c r="EF243" s="52"/>
      <c r="EG243" s="52"/>
      <c r="EH243" s="52"/>
      <c r="EI243" s="48"/>
      <c r="EJ243" s="52">
        <v>35464.719100000002</v>
      </c>
      <c r="EK243" s="52">
        <v>22814.95133</v>
      </c>
      <c r="EL243" s="52">
        <f t="shared" si="1080"/>
        <v>64.331402895561069</v>
      </c>
      <c r="EM243" s="52">
        <v>2348</v>
      </c>
      <c r="EN243" s="52">
        <v>48</v>
      </c>
      <c r="EO243" s="52">
        <f t="shared" si="1082"/>
        <v>2.0442930153321974</v>
      </c>
      <c r="EP243" s="52"/>
      <c r="EQ243" s="52"/>
      <c r="ER243" s="52"/>
      <c r="ES243" s="52"/>
      <c r="ET243" s="52"/>
      <c r="EU243" s="52"/>
      <c r="EV243" s="52">
        <v>0</v>
      </c>
      <c r="EW243" s="52">
        <v>0</v>
      </c>
      <c r="EX243" s="48"/>
      <c r="EY243" s="52"/>
      <c r="EZ243" s="52"/>
      <c r="FA243" s="48"/>
      <c r="FB243" s="52"/>
      <c r="FC243" s="52"/>
      <c r="FD243" s="48"/>
      <c r="FE243" s="52"/>
      <c r="FF243" s="52"/>
      <c r="FG243" s="48"/>
      <c r="FH243" s="52">
        <v>3000</v>
      </c>
      <c r="FI243" s="52">
        <v>2224.7077200000003</v>
      </c>
      <c r="FJ243" s="48">
        <f t="shared" si="1090"/>
        <v>74.156924000000018</v>
      </c>
      <c r="FK243" s="52">
        <v>1633.1</v>
      </c>
      <c r="FL243" s="52">
        <v>293.34500000000003</v>
      </c>
      <c r="FM243" s="48">
        <f t="shared" si="1092"/>
        <v>17.962464025473029</v>
      </c>
      <c r="FN243" s="52">
        <v>28.8</v>
      </c>
      <c r="FO243" s="52">
        <v>28.8</v>
      </c>
      <c r="FP243" s="48">
        <f t="shared" si="1094"/>
        <v>100</v>
      </c>
      <c r="FQ243" s="52"/>
      <c r="FR243" s="52"/>
      <c r="FS243" s="48"/>
      <c r="FT243" s="52"/>
      <c r="FU243" s="52"/>
      <c r="FV243" s="48"/>
      <c r="FW243" s="52"/>
      <c r="FX243" s="52"/>
      <c r="FY243" s="48"/>
      <c r="FZ243" s="52"/>
      <c r="GA243" s="52"/>
      <c r="GB243" s="48"/>
      <c r="GC243" s="52"/>
      <c r="GD243" s="52"/>
      <c r="GE243" s="48"/>
      <c r="GF243" s="52"/>
      <c r="GG243" s="52"/>
      <c r="GH243" s="48"/>
      <c r="GI243" s="52"/>
      <c r="GJ243" s="52"/>
      <c r="GK243" s="48"/>
      <c r="GL243" s="52"/>
      <c r="GM243" s="52"/>
      <c r="GN243" s="48"/>
      <c r="GO243" s="52"/>
      <c r="GP243" s="52"/>
      <c r="GQ243" s="48"/>
      <c r="GR243" s="52"/>
      <c r="GS243" s="74"/>
      <c r="GT243" s="74"/>
    </row>
    <row r="244" spans="1:202" s="18" customFormat="1" ht="15.75" x14ac:dyDescent="0.25">
      <c r="A244" s="26" t="s">
        <v>495</v>
      </c>
      <c r="B244" s="136">
        <f t="shared" si="923"/>
        <v>4396.99</v>
      </c>
      <c r="C244" s="136">
        <f t="shared" si="924"/>
        <v>651.6</v>
      </c>
      <c r="D244" s="48">
        <f t="shared" si="216"/>
        <v>14.819228608661836</v>
      </c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116"/>
      <c r="BE244" s="116"/>
      <c r="BF244" s="116"/>
      <c r="BG244" s="48"/>
      <c r="BH244" s="48"/>
      <c r="BI244" s="75"/>
      <c r="BJ244" s="48"/>
      <c r="BK244" s="48"/>
      <c r="BL244" s="75"/>
      <c r="BM244" s="48"/>
      <c r="BN244" s="48"/>
      <c r="BO244" s="75"/>
      <c r="BP244" s="48"/>
      <c r="BQ244" s="48"/>
      <c r="BR244" s="75"/>
      <c r="BS244" s="48"/>
      <c r="BT244" s="48"/>
      <c r="BU244" s="48"/>
      <c r="BV244" s="48"/>
      <c r="BW244" s="48"/>
      <c r="BX244" s="48"/>
      <c r="BY244" s="48"/>
      <c r="BZ244" s="48"/>
      <c r="CA244" s="75"/>
      <c r="CB244" s="48"/>
      <c r="CC244" s="48"/>
      <c r="CD244" s="75"/>
      <c r="CE244" s="48"/>
      <c r="CF244" s="48"/>
      <c r="CG244" s="75"/>
      <c r="CH244" s="48"/>
      <c r="CI244" s="48"/>
      <c r="CJ244" s="75"/>
      <c r="CK244" s="48"/>
      <c r="CL244" s="48"/>
      <c r="CM244" s="75"/>
      <c r="CN244" s="48"/>
      <c r="CO244" s="48"/>
      <c r="CP244" s="52"/>
      <c r="CQ244" s="52"/>
      <c r="CR244" s="48"/>
      <c r="CS244" s="75"/>
      <c r="CT244" s="52"/>
      <c r="CU244" s="48"/>
      <c r="CV244" s="75"/>
      <c r="CW244" s="52"/>
      <c r="CX244" s="48"/>
      <c r="CY244" s="75"/>
      <c r="CZ244" s="52">
        <v>2172</v>
      </c>
      <c r="DA244" s="48">
        <v>651.6</v>
      </c>
      <c r="DB244" s="48">
        <f t="shared" si="1052"/>
        <v>30</v>
      </c>
      <c r="DC244" s="52"/>
      <c r="DD244" s="48"/>
      <c r="DE244" s="75"/>
      <c r="DF244" s="52"/>
      <c r="DG244" s="48"/>
      <c r="DH244" s="75"/>
      <c r="DI244" s="48"/>
      <c r="DJ244" s="48"/>
      <c r="DK244" s="75"/>
      <c r="DL244" s="48"/>
      <c r="DM244" s="48"/>
      <c r="DN244" s="75"/>
      <c r="DO244" s="52"/>
      <c r="DP244" s="48"/>
      <c r="DQ244" s="75"/>
      <c r="DR244" s="52"/>
      <c r="DS244" s="48"/>
      <c r="DT244" s="75"/>
      <c r="DU244" s="52"/>
      <c r="DV244" s="48"/>
      <c r="DW244" s="75"/>
      <c r="DX244" s="52"/>
      <c r="DY244" s="48"/>
      <c r="DZ244" s="75"/>
      <c r="EA244" s="48"/>
      <c r="EB244" s="48"/>
      <c r="EC244" s="75"/>
      <c r="ED244" s="48"/>
      <c r="EE244" s="48"/>
      <c r="EF244" s="75"/>
      <c r="EG244" s="48">
        <v>2224.9899999999998</v>
      </c>
      <c r="EH244" s="48"/>
      <c r="EI244" s="48"/>
      <c r="EJ244" s="48"/>
      <c r="EK244" s="48"/>
      <c r="EL244" s="75"/>
      <c r="EM244" s="48"/>
      <c r="EN244" s="48"/>
      <c r="EO244" s="75"/>
      <c r="EP244" s="48"/>
      <c r="EQ244" s="48"/>
      <c r="ER244" s="75"/>
      <c r="ES244" s="48"/>
      <c r="ET244" s="48"/>
      <c r="EU244" s="75"/>
      <c r="EV244" s="48"/>
      <c r="EW244" s="48"/>
      <c r="EX244" s="48"/>
      <c r="EY244" s="48"/>
      <c r="EZ244" s="48"/>
      <c r="FA244" s="48"/>
      <c r="FB244" s="48"/>
      <c r="FC244" s="48"/>
      <c r="FD244" s="48"/>
      <c r="FE244" s="48"/>
      <c r="FF244" s="48"/>
      <c r="FG244" s="48"/>
      <c r="FH244" s="48"/>
      <c r="FI244" s="48"/>
      <c r="FJ244" s="48"/>
      <c r="FK244" s="48"/>
      <c r="FL244" s="48"/>
      <c r="FM244" s="48"/>
      <c r="FN244" s="48"/>
      <c r="FO244" s="48"/>
      <c r="FP244" s="48"/>
      <c r="FQ244" s="48"/>
      <c r="FR244" s="48"/>
      <c r="FS244" s="48"/>
      <c r="FT244" s="48"/>
      <c r="FU244" s="48"/>
      <c r="FV244" s="48"/>
      <c r="FW244" s="48"/>
      <c r="FX244" s="48"/>
      <c r="FY244" s="48"/>
      <c r="FZ244" s="48"/>
      <c r="GA244" s="48"/>
      <c r="GB244" s="48"/>
      <c r="GC244" s="48"/>
      <c r="GD244" s="48"/>
      <c r="GE244" s="48"/>
      <c r="GF244" s="48"/>
      <c r="GG244" s="48"/>
      <c r="GH244" s="48"/>
      <c r="GI244" s="48"/>
      <c r="GJ244" s="48"/>
      <c r="GK244" s="48"/>
      <c r="GL244" s="48"/>
      <c r="GM244" s="48"/>
      <c r="GN244" s="48"/>
      <c r="GO244" s="48"/>
      <c r="GP244" s="48"/>
      <c r="GQ244" s="48"/>
      <c r="GR244" s="52"/>
      <c r="GS244" s="48"/>
      <c r="GT244" s="75"/>
    </row>
    <row r="245" spans="1:202" s="18" customFormat="1" ht="15.75" x14ac:dyDescent="0.25">
      <c r="A245" s="26" t="s">
        <v>338</v>
      </c>
      <c r="B245" s="136">
        <f t="shared" si="923"/>
        <v>2647.91</v>
      </c>
      <c r="C245" s="136">
        <f t="shared" si="924"/>
        <v>992.3</v>
      </c>
      <c r="D245" s="48">
        <f t="shared" si="216"/>
        <v>37.474838646328614</v>
      </c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116"/>
      <c r="BE245" s="116"/>
      <c r="BF245" s="116"/>
      <c r="BG245" s="48"/>
      <c r="BH245" s="48"/>
      <c r="BI245" s="75"/>
      <c r="BJ245" s="48"/>
      <c r="BK245" s="48"/>
      <c r="BL245" s="75"/>
      <c r="BM245" s="48"/>
      <c r="BN245" s="48"/>
      <c r="BO245" s="75"/>
      <c r="BP245" s="48"/>
      <c r="BQ245" s="48"/>
      <c r="BR245" s="75"/>
      <c r="BS245" s="48"/>
      <c r="BT245" s="48"/>
      <c r="BU245" s="48"/>
      <c r="BV245" s="48"/>
      <c r="BW245" s="48"/>
      <c r="BX245" s="48"/>
      <c r="BY245" s="48"/>
      <c r="BZ245" s="48"/>
      <c r="CA245" s="75"/>
      <c r="CB245" s="48"/>
      <c r="CC245" s="48"/>
      <c r="CD245" s="75"/>
      <c r="CE245" s="48"/>
      <c r="CF245" s="48"/>
      <c r="CG245" s="75"/>
      <c r="CH245" s="48"/>
      <c r="CI245" s="48"/>
      <c r="CJ245" s="75"/>
      <c r="CK245" s="48"/>
      <c r="CL245" s="48"/>
      <c r="CM245" s="75"/>
      <c r="CN245" s="48"/>
      <c r="CO245" s="48"/>
      <c r="CP245" s="52"/>
      <c r="CQ245" s="52"/>
      <c r="CR245" s="48"/>
      <c r="CS245" s="75"/>
      <c r="CT245" s="52"/>
      <c r="CU245" s="48"/>
      <c r="CV245" s="75"/>
      <c r="CW245" s="52"/>
      <c r="CX245" s="48"/>
      <c r="CY245" s="75"/>
      <c r="CZ245" s="52">
        <v>1308</v>
      </c>
      <c r="DA245" s="48">
        <v>392.4</v>
      </c>
      <c r="DB245" s="48">
        <f t="shared" si="1052"/>
        <v>30</v>
      </c>
      <c r="DC245" s="52"/>
      <c r="DD245" s="48"/>
      <c r="DE245" s="75"/>
      <c r="DF245" s="52"/>
      <c r="DG245" s="48"/>
      <c r="DH245" s="75"/>
      <c r="DI245" s="48"/>
      <c r="DJ245" s="48"/>
      <c r="DK245" s="75"/>
      <c r="DL245" s="48"/>
      <c r="DM245" s="48"/>
      <c r="DN245" s="75"/>
      <c r="DO245" s="52"/>
      <c r="DP245" s="48"/>
      <c r="DQ245" s="75"/>
      <c r="DR245" s="52"/>
      <c r="DS245" s="48"/>
      <c r="DT245" s="75"/>
      <c r="DU245" s="52"/>
      <c r="DV245" s="48"/>
      <c r="DW245" s="75"/>
      <c r="DX245" s="52"/>
      <c r="DY245" s="48"/>
      <c r="DZ245" s="75"/>
      <c r="EA245" s="48"/>
      <c r="EB245" s="48"/>
      <c r="EC245" s="75"/>
      <c r="ED245" s="48"/>
      <c r="EE245" s="48"/>
      <c r="EF245" s="75"/>
      <c r="EG245" s="48">
        <v>1339.91</v>
      </c>
      <c r="EH245" s="48">
        <v>599.9</v>
      </c>
      <c r="EI245" s="48">
        <f>EH245/EG245*100</f>
        <v>44.771663768462055</v>
      </c>
      <c r="EJ245" s="48"/>
      <c r="EK245" s="48"/>
      <c r="EL245" s="75"/>
      <c r="EM245" s="48"/>
      <c r="EN245" s="48"/>
      <c r="EO245" s="75"/>
      <c r="EP245" s="48"/>
      <c r="EQ245" s="48"/>
      <c r="ER245" s="75"/>
      <c r="ES245" s="48"/>
      <c r="ET245" s="48"/>
      <c r="EU245" s="75"/>
      <c r="EV245" s="48"/>
      <c r="EW245" s="48"/>
      <c r="EX245" s="48"/>
      <c r="EY245" s="48"/>
      <c r="EZ245" s="48"/>
      <c r="FA245" s="48"/>
      <c r="FB245" s="48"/>
      <c r="FC245" s="48"/>
      <c r="FD245" s="48"/>
      <c r="FE245" s="48"/>
      <c r="FF245" s="48"/>
      <c r="FG245" s="48"/>
      <c r="FH245" s="48"/>
      <c r="FI245" s="48"/>
      <c r="FJ245" s="48"/>
      <c r="FK245" s="48"/>
      <c r="FL245" s="48"/>
      <c r="FM245" s="48"/>
      <c r="FN245" s="48"/>
      <c r="FO245" s="48"/>
      <c r="FP245" s="48"/>
      <c r="FQ245" s="48"/>
      <c r="FR245" s="48"/>
      <c r="FS245" s="48"/>
      <c r="FT245" s="48"/>
      <c r="FU245" s="48"/>
      <c r="FV245" s="48"/>
      <c r="FW245" s="48"/>
      <c r="FX245" s="48"/>
      <c r="FY245" s="48"/>
      <c r="FZ245" s="48"/>
      <c r="GA245" s="48"/>
      <c r="GB245" s="48"/>
      <c r="GC245" s="48"/>
      <c r="GD245" s="48"/>
      <c r="GE245" s="48"/>
      <c r="GF245" s="48"/>
      <c r="GG245" s="48"/>
      <c r="GH245" s="48"/>
      <c r="GI245" s="48"/>
      <c r="GJ245" s="48"/>
      <c r="GK245" s="48"/>
      <c r="GL245" s="48"/>
      <c r="GM245" s="48"/>
      <c r="GN245" s="48"/>
      <c r="GO245" s="48"/>
      <c r="GP245" s="48"/>
      <c r="GQ245" s="48"/>
      <c r="GR245" s="52"/>
      <c r="GS245" s="48"/>
      <c r="GT245" s="75"/>
    </row>
    <row r="246" spans="1:202" s="18" customFormat="1" ht="15.75" x14ac:dyDescent="0.25">
      <c r="A246" s="26" t="s">
        <v>496</v>
      </c>
      <c r="B246" s="136">
        <f t="shared" si="923"/>
        <v>5858.12</v>
      </c>
      <c r="C246" s="136">
        <f t="shared" si="924"/>
        <v>677.7</v>
      </c>
      <c r="D246" s="48">
        <f t="shared" si="216"/>
        <v>11.568557830839929</v>
      </c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>
        <v>1285</v>
      </c>
      <c r="AY246" s="48"/>
      <c r="AZ246" s="48"/>
      <c r="BA246" s="48"/>
      <c r="BB246" s="48"/>
      <c r="BC246" s="48"/>
      <c r="BD246" s="116"/>
      <c r="BE246" s="116"/>
      <c r="BF246" s="116"/>
      <c r="BG246" s="48"/>
      <c r="BH246" s="48"/>
      <c r="BI246" s="75"/>
      <c r="BJ246" s="48"/>
      <c r="BK246" s="48"/>
      <c r="BL246" s="75"/>
      <c r="BM246" s="48"/>
      <c r="BN246" s="48"/>
      <c r="BO246" s="75"/>
      <c r="BP246" s="48"/>
      <c r="BQ246" s="48"/>
      <c r="BR246" s="75"/>
      <c r="BS246" s="48"/>
      <c r="BT246" s="48"/>
      <c r="BU246" s="48"/>
      <c r="BV246" s="48"/>
      <c r="BW246" s="48"/>
      <c r="BX246" s="48"/>
      <c r="BY246" s="48"/>
      <c r="BZ246" s="48"/>
      <c r="CA246" s="75"/>
      <c r="CB246" s="48"/>
      <c r="CC246" s="48"/>
      <c r="CD246" s="75"/>
      <c r="CE246" s="48"/>
      <c r="CF246" s="48"/>
      <c r="CG246" s="75"/>
      <c r="CH246" s="48"/>
      <c r="CI246" s="48"/>
      <c r="CJ246" s="75"/>
      <c r="CK246" s="48"/>
      <c r="CL246" s="48"/>
      <c r="CM246" s="48"/>
      <c r="CN246" s="48"/>
      <c r="CO246" s="48"/>
      <c r="CP246" s="52"/>
      <c r="CQ246" s="52"/>
      <c r="CR246" s="48"/>
      <c r="CS246" s="75"/>
      <c r="CT246" s="52"/>
      <c r="CU246" s="48"/>
      <c r="CV246" s="75"/>
      <c r="CW246" s="52"/>
      <c r="CX246" s="48"/>
      <c r="CY246" s="75"/>
      <c r="CZ246" s="52">
        <v>2259</v>
      </c>
      <c r="DA246" s="48">
        <v>677.7</v>
      </c>
      <c r="DB246" s="48">
        <f t="shared" si="1052"/>
        <v>30.000000000000004</v>
      </c>
      <c r="DC246" s="52"/>
      <c r="DD246" s="48"/>
      <c r="DE246" s="75"/>
      <c r="DF246" s="52"/>
      <c r="DG246" s="48"/>
      <c r="DH246" s="75"/>
      <c r="DI246" s="48"/>
      <c r="DJ246" s="48"/>
      <c r="DK246" s="75"/>
      <c r="DL246" s="48"/>
      <c r="DM246" s="48"/>
      <c r="DN246" s="75"/>
      <c r="DO246" s="52"/>
      <c r="DP246" s="48"/>
      <c r="DQ246" s="75"/>
      <c r="DR246" s="52"/>
      <c r="DS246" s="48"/>
      <c r="DT246" s="75"/>
      <c r="DU246" s="52"/>
      <c r="DV246" s="48"/>
      <c r="DW246" s="75"/>
      <c r="DX246" s="52"/>
      <c r="DY246" s="48"/>
      <c r="DZ246" s="75"/>
      <c r="EA246" s="48"/>
      <c r="EB246" s="48"/>
      <c r="EC246" s="75"/>
      <c r="ED246" s="48"/>
      <c r="EE246" s="48"/>
      <c r="EF246" s="75"/>
      <c r="EG246" s="48">
        <v>2314.12</v>
      </c>
      <c r="EH246" s="48"/>
      <c r="EI246" s="48">
        <f t="shared" ref="EI246:EI254" si="1099">EH246/EG246*100</f>
        <v>0</v>
      </c>
      <c r="EJ246" s="48"/>
      <c r="EK246" s="48"/>
      <c r="EL246" s="75"/>
      <c r="EM246" s="48"/>
      <c r="EN246" s="48"/>
      <c r="EO246" s="75"/>
      <c r="EP246" s="48"/>
      <c r="EQ246" s="48"/>
      <c r="ER246" s="75"/>
      <c r="ES246" s="48"/>
      <c r="ET246" s="48"/>
      <c r="EU246" s="75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52"/>
      <c r="GS246" s="48"/>
      <c r="GT246" s="75"/>
    </row>
    <row r="247" spans="1:202" s="18" customFormat="1" ht="15.75" x14ac:dyDescent="0.25">
      <c r="A247" s="26" t="s">
        <v>302</v>
      </c>
      <c r="B247" s="136">
        <f t="shared" si="923"/>
        <v>21266.582249999999</v>
      </c>
      <c r="C247" s="136">
        <f t="shared" si="924"/>
        <v>4765.8</v>
      </c>
      <c r="D247" s="48">
        <f t="shared" si="216"/>
        <v>22.409806822626614</v>
      </c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116"/>
      <c r="BE247" s="116"/>
      <c r="BF247" s="116"/>
      <c r="BG247" s="48"/>
      <c r="BH247" s="48"/>
      <c r="BI247" s="75"/>
      <c r="BJ247" s="48"/>
      <c r="BK247" s="48"/>
      <c r="BL247" s="75"/>
      <c r="BM247" s="48"/>
      <c r="BN247" s="48"/>
      <c r="BO247" s="75"/>
      <c r="BP247" s="48"/>
      <c r="BQ247" s="48"/>
      <c r="BR247" s="75"/>
      <c r="BS247" s="48"/>
      <c r="BT247" s="48"/>
      <c r="BU247" s="48"/>
      <c r="BV247" s="48"/>
      <c r="BW247" s="48"/>
      <c r="BX247" s="48"/>
      <c r="BY247" s="48"/>
      <c r="BZ247" s="48"/>
      <c r="CA247" s="75"/>
      <c r="CB247" s="48"/>
      <c r="CC247" s="48"/>
      <c r="CD247" s="75"/>
      <c r="CE247" s="48"/>
      <c r="CF247" s="48"/>
      <c r="CG247" s="75"/>
      <c r="CH247" s="48"/>
      <c r="CI247" s="48"/>
      <c r="CJ247" s="75"/>
      <c r="CK247" s="48"/>
      <c r="CL247" s="48"/>
      <c r="CM247" s="75"/>
      <c r="CN247" s="48"/>
      <c r="CO247" s="48"/>
      <c r="CP247" s="52"/>
      <c r="CQ247" s="52"/>
      <c r="CR247" s="48"/>
      <c r="CS247" s="75"/>
      <c r="CT247" s="52"/>
      <c r="CU247" s="48"/>
      <c r="CV247" s="75"/>
      <c r="CW247" s="52"/>
      <c r="CX247" s="48"/>
      <c r="CY247" s="75"/>
      <c r="CZ247" s="52">
        <v>2253</v>
      </c>
      <c r="DA247" s="48">
        <v>675.9</v>
      </c>
      <c r="DB247" s="48">
        <f t="shared" si="1052"/>
        <v>30</v>
      </c>
      <c r="DC247" s="52"/>
      <c r="DD247" s="48"/>
      <c r="DE247" s="75"/>
      <c r="DF247" s="52"/>
      <c r="DG247" s="48"/>
      <c r="DH247" s="75"/>
      <c r="DI247" s="48"/>
      <c r="DJ247" s="48"/>
      <c r="DK247" s="75"/>
      <c r="DL247" s="48"/>
      <c r="DM247" s="48"/>
      <c r="DN247" s="75"/>
      <c r="DO247" s="52"/>
      <c r="DP247" s="48"/>
      <c r="DQ247" s="75"/>
      <c r="DR247" s="52"/>
      <c r="DS247" s="48"/>
      <c r="DT247" s="75"/>
      <c r="DU247" s="52"/>
      <c r="DV247" s="48"/>
      <c r="DW247" s="75"/>
      <c r="DX247" s="52"/>
      <c r="DY247" s="48"/>
      <c r="DZ247" s="75"/>
      <c r="EA247" s="48"/>
      <c r="EB247" s="48"/>
      <c r="EC247" s="75"/>
      <c r="ED247" s="48"/>
      <c r="EE247" s="48"/>
      <c r="EF247" s="75"/>
      <c r="EG247" s="48">
        <v>2307.9699999999998</v>
      </c>
      <c r="EH247" s="48">
        <v>1089.9000000000001</v>
      </c>
      <c r="EI247" s="48">
        <f t="shared" si="1099"/>
        <v>47.223317460798889</v>
      </c>
      <c r="EJ247" s="48"/>
      <c r="EK247" s="48"/>
      <c r="EL247" s="75"/>
      <c r="EM247" s="48"/>
      <c r="EN247" s="48"/>
      <c r="EO247" s="75"/>
      <c r="EP247" s="48"/>
      <c r="EQ247" s="48"/>
      <c r="ER247" s="75"/>
      <c r="ES247" s="48"/>
      <c r="ET247" s="48"/>
      <c r="EU247" s="75"/>
      <c r="EV247" s="48"/>
      <c r="EW247" s="48"/>
      <c r="EX247" s="48"/>
      <c r="EY247" s="48"/>
      <c r="EZ247" s="48"/>
      <c r="FA247" s="48"/>
      <c r="FB247" s="48">
        <v>16705.612249999998</v>
      </c>
      <c r="FC247" s="48">
        <v>3000</v>
      </c>
      <c r="FD247" s="48">
        <f>FC247/FB247*100</f>
        <v>17.958036826815494</v>
      </c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52"/>
      <c r="GS247" s="48"/>
      <c r="GT247" s="75"/>
    </row>
    <row r="248" spans="1:202" s="18" customFormat="1" ht="15.75" x14ac:dyDescent="0.25">
      <c r="A248" s="26" t="s">
        <v>449</v>
      </c>
      <c r="B248" s="136">
        <f t="shared" si="923"/>
        <v>4305.8999999999996</v>
      </c>
      <c r="C248" s="136">
        <f t="shared" si="924"/>
        <v>638.1</v>
      </c>
      <c r="D248" s="48">
        <f t="shared" si="216"/>
        <v>14.819201560649342</v>
      </c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116"/>
      <c r="BE248" s="116"/>
      <c r="BF248" s="116"/>
      <c r="BG248" s="48"/>
      <c r="BH248" s="48"/>
      <c r="BI248" s="75"/>
      <c r="BJ248" s="48"/>
      <c r="BK248" s="48"/>
      <c r="BL248" s="75"/>
      <c r="BM248" s="48"/>
      <c r="BN248" s="48"/>
      <c r="BO248" s="75"/>
      <c r="BP248" s="48"/>
      <c r="BQ248" s="48"/>
      <c r="BR248" s="75"/>
      <c r="BS248" s="48"/>
      <c r="BT248" s="48"/>
      <c r="BU248" s="48"/>
      <c r="BV248" s="48"/>
      <c r="BW248" s="48"/>
      <c r="BX248" s="48"/>
      <c r="BY248" s="48"/>
      <c r="BZ248" s="48"/>
      <c r="CA248" s="75"/>
      <c r="CB248" s="48"/>
      <c r="CC248" s="48"/>
      <c r="CD248" s="75"/>
      <c r="CE248" s="48"/>
      <c r="CF248" s="48"/>
      <c r="CG248" s="75"/>
      <c r="CH248" s="48"/>
      <c r="CI248" s="48"/>
      <c r="CJ248" s="75"/>
      <c r="CK248" s="48"/>
      <c r="CL248" s="48"/>
      <c r="CM248" s="75"/>
      <c r="CN248" s="48"/>
      <c r="CO248" s="48"/>
      <c r="CP248" s="52"/>
      <c r="CQ248" s="52"/>
      <c r="CR248" s="48"/>
      <c r="CS248" s="75"/>
      <c r="CT248" s="52"/>
      <c r="CU248" s="48"/>
      <c r="CV248" s="75"/>
      <c r="CW248" s="52"/>
      <c r="CX248" s="48"/>
      <c r="CY248" s="75"/>
      <c r="CZ248" s="52">
        <v>2127</v>
      </c>
      <c r="DA248" s="48">
        <v>638.1</v>
      </c>
      <c r="DB248" s="48">
        <f t="shared" si="1052"/>
        <v>30</v>
      </c>
      <c r="DC248" s="52"/>
      <c r="DD248" s="48"/>
      <c r="DE248" s="75"/>
      <c r="DF248" s="52"/>
      <c r="DG248" s="48"/>
      <c r="DH248" s="75"/>
      <c r="DI248" s="48"/>
      <c r="DJ248" s="48"/>
      <c r="DK248" s="75"/>
      <c r="DL248" s="48"/>
      <c r="DM248" s="48"/>
      <c r="DN248" s="75"/>
      <c r="DO248" s="52"/>
      <c r="DP248" s="48"/>
      <c r="DQ248" s="75"/>
      <c r="DR248" s="52"/>
      <c r="DS248" s="48"/>
      <c r="DT248" s="75"/>
      <c r="DU248" s="52"/>
      <c r="DV248" s="48"/>
      <c r="DW248" s="75"/>
      <c r="DX248" s="52"/>
      <c r="DY248" s="48"/>
      <c r="DZ248" s="75"/>
      <c r="EA248" s="48"/>
      <c r="EB248" s="48"/>
      <c r="EC248" s="75"/>
      <c r="ED248" s="48"/>
      <c r="EE248" s="48"/>
      <c r="EF248" s="75"/>
      <c r="EG248" s="48">
        <v>2178.9</v>
      </c>
      <c r="EH248" s="48"/>
      <c r="EI248" s="48">
        <f t="shared" si="1099"/>
        <v>0</v>
      </c>
      <c r="EJ248" s="48"/>
      <c r="EK248" s="48"/>
      <c r="EL248" s="75"/>
      <c r="EM248" s="48"/>
      <c r="EN248" s="48"/>
      <c r="EO248" s="75"/>
      <c r="EP248" s="48"/>
      <c r="EQ248" s="48"/>
      <c r="ER248" s="75"/>
      <c r="ES248" s="48"/>
      <c r="ET248" s="48"/>
      <c r="EU248" s="75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52"/>
      <c r="GS248" s="48"/>
      <c r="GT248" s="75"/>
    </row>
    <row r="249" spans="1:202" s="18" customFormat="1" ht="15.75" x14ac:dyDescent="0.25">
      <c r="A249" s="26" t="s">
        <v>288</v>
      </c>
      <c r="B249" s="136">
        <f t="shared" si="923"/>
        <v>11397.88661</v>
      </c>
      <c r="C249" s="136">
        <f t="shared" si="924"/>
        <v>402.976</v>
      </c>
      <c r="D249" s="48">
        <f t="shared" si="216"/>
        <v>3.5355326280088342</v>
      </c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>
        <v>1397.88661</v>
      </c>
      <c r="AY249" s="48"/>
      <c r="AZ249" s="48"/>
      <c r="BA249" s="48">
        <v>10000</v>
      </c>
      <c r="BB249" s="48">
        <v>402.976</v>
      </c>
      <c r="BC249" s="48">
        <f>BB249/BA249*100</f>
        <v>4.0297600000000005</v>
      </c>
      <c r="BD249" s="116"/>
      <c r="BE249" s="116"/>
      <c r="BF249" s="116"/>
      <c r="BG249" s="48"/>
      <c r="BH249" s="48"/>
      <c r="BI249" s="75"/>
      <c r="BJ249" s="48"/>
      <c r="BK249" s="48"/>
      <c r="BL249" s="75"/>
      <c r="BM249" s="48"/>
      <c r="BN249" s="48"/>
      <c r="BO249" s="75"/>
      <c r="BP249" s="48"/>
      <c r="BQ249" s="48"/>
      <c r="BR249" s="75"/>
      <c r="BS249" s="48"/>
      <c r="BT249" s="48"/>
      <c r="BU249" s="48"/>
      <c r="BV249" s="48"/>
      <c r="BW249" s="48"/>
      <c r="BX249" s="48"/>
      <c r="BY249" s="48"/>
      <c r="BZ249" s="48"/>
      <c r="CA249" s="75"/>
      <c r="CB249" s="48"/>
      <c r="CC249" s="48"/>
      <c r="CD249" s="75"/>
      <c r="CE249" s="48"/>
      <c r="CF249" s="48"/>
      <c r="CG249" s="75"/>
      <c r="CH249" s="48"/>
      <c r="CI249" s="48"/>
      <c r="CJ249" s="75"/>
      <c r="CK249" s="52"/>
      <c r="CL249" s="48"/>
      <c r="CM249" s="75"/>
      <c r="CN249" s="48"/>
      <c r="CO249" s="48"/>
      <c r="CP249" s="52"/>
      <c r="CQ249" s="52"/>
      <c r="CR249" s="48"/>
      <c r="CS249" s="75"/>
      <c r="CT249" s="52"/>
      <c r="CU249" s="48"/>
      <c r="CV249" s="75"/>
      <c r="CW249" s="52"/>
      <c r="CX249" s="48"/>
      <c r="CY249" s="75"/>
      <c r="CZ249" s="52"/>
      <c r="DA249" s="48"/>
      <c r="DB249" s="48"/>
      <c r="DC249" s="52"/>
      <c r="DD249" s="48"/>
      <c r="DE249" s="75"/>
      <c r="DF249" s="52"/>
      <c r="DG249" s="48"/>
      <c r="DH249" s="75"/>
      <c r="DI249" s="48"/>
      <c r="DJ249" s="48"/>
      <c r="DK249" s="75"/>
      <c r="DL249" s="48"/>
      <c r="DM249" s="48"/>
      <c r="DN249" s="75"/>
      <c r="DO249" s="52"/>
      <c r="DP249" s="48"/>
      <c r="DQ249" s="75"/>
      <c r="DR249" s="52"/>
      <c r="DS249" s="48"/>
      <c r="DT249" s="75"/>
      <c r="DU249" s="52"/>
      <c r="DV249" s="48"/>
      <c r="DW249" s="75"/>
      <c r="DX249" s="52"/>
      <c r="DY249" s="48"/>
      <c r="DZ249" s="75"/>
      <c r="EA249" s="48"/>
      <c r="EB249" s="48"/>
      <c r="EC249" s="75"/>
      <c r="ED249" s="48"/>
      <c r="EE249" s="48"/>
      <c r="EF249" s="75"/>
      <c r="EG249" s="48"/>
      <c r="EH249" s="48"/>
      <c r="EI249" s="48"/>
      <c r="EJ249" s="48"/>
      <c r="EK249" s="48"/>
      <c r="EL249" s="75"/>
      <c r="EM249" s="48"/>
      <c r="EN249" s="48"/>
      <c r="EO249" s="75"/>
      <c r="EP249" s="48"/>
      <c r="EQ249" s="48"/>
      <c r="ER249" s="75"/>
      <c r="ES249" s="48"/>
      <c r="ET249" s="48"/>
      <c r="EU249" s="75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52"/>
      <c r="GS249" s="48"/>
      <c r="GT249" s="75"/>
    </row>
    <row r="250" spans="1:202" s="18" customFormat="1" ht="15.75" x14ac:dyDescent="0.25">
      <c r="A250" s="26" t="s">
        <v>497</v>
      </c>
      <c r="B250" s="136">
        <f t="shared" si="923"/>
        <v>3741.09</v>
      </c>
      <c r="C250" s="136">
        <f t="shared" si="924"/>
        <v>1154.3</v>
      </c>
      <c r="D250" s="48">
        <f t="shared" si="216"/>
        <v>30.854643967399873</v>
      </c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116"/>
      <c r="BE250" s="116"/>
      <c r="BF250" s="116"/>
      <c r="BG250" s="48"/>
      <c r="BH250" s="48"/>
      <c r="BI250" s="75"/>
      <c r="BJ250" s="48"/>
      <c r="BK250" s="48"/>
      <c r="BL250" s="75"/>
      <c r="BM250" s="48"/>
      <c r="BN250" s="48"/>
      <c r="BO250" s="75"/>
      <c r="BP250" s="48"/>
      <c r="BQ250" s="48"/>
      <c r="BR250" s="75"/>
      <c r="BS250" s="48"/>
      <c r="BT250" s="48"/>
      <c r="BU250" s="48"/>
      <c r="BV250" s="48"/>
      <c r="BW250" s="48"/>
      <c r="BX250" s="48"/>
      <c r="BY250" s="48"/>
      <c r="BZ250" s="48"/>
      <c r="CA250" s="75"/>
      <c r="CB250" s="48"/>
      <c r="CC250" s="48"/>
      <c r="CD250" s="75"/>
      <c r="CE250" s="48"/>
      <c r="CF250" s="48"/>
      <c r="CG250" s="75"/>
      <c r="CH250" s="48"/>
      <c r="CI250" s="48"/>
      <c r="CJ250" s="75"/>
      <c r="CK250" s="48"/>
      <c r="CL250" s="48"/>
      <c r="CM250" s="75"/>
      <c r="CN250" s="48"/>
      <c r="CO250" s="48"/>
      <c r="CP250" s="52"/>
      <c r="CQ250" s="52"/>
      <c r="CR250" s="48"/>
      <c r="CS250" s="75"/>
      <c r="CT250" s="52"/>
      <c r="CU250" s="48"/>
      <c r="CV250" s="75"/>
      <c r="CW250" s="52"/>
      <c r="CX250" s="48"/>
      <c r="CY250" s="75"/>
      <c r="CZ250" s="52">
        <v>1848</v>
      </c>
      <c r="DA250" s="48">
        <v>554.4</v>
      </c>
      <c r="DB250" s="48">
        <f t="shared" si="1052"/>
        <v>30</v>
      </c>
      <c r="DC250" s="52"/>
      <c r="DD250" s="48"/>
      <c r="DE250" s="75"/>
      <c r="DF250" s="52"/>
      <c r="DG250" s="48"/>
      <c r="DH250" s="75"/>
      <c r="DI250" s="48"/>
      <c r="DJ250" s="48"/>
      <c r="DK250" s="75"/>
      <c r="DL250" s="48"/>
      <c r="DM250" s="48"/>
      <c r="DN250" s="75"/>
      <c r="DO250" s="52"/>
      <c r="DP250" s="48"/>
      <c r="DQ250" s="75"/>
      <c r="DR250" s="52"/>
      <c r="DS250" s="48"/>
      <c r="DT250" s="75"/>
      <c r="DU250" s="52"/>
      <c r="DV250" s="48"/>
      <c r="DW250" s="75"/>
      <c r="DX250" s="52"/>
      <c r="DY250" s="48"/>
      <c r="DZ250" s="75"/>
      <c r="EA250" s="48"/>
      <c r="EB250" s="48"/>
      <c r="EC250" s="75"/>
      <c r="ED250" s="48"/>
      <c r="EE250" s="48"/>
      <c r="EF250" s="75"/>
      <c r="EG250" s="48">
        <v>1893.09</v>
      </c>
      <c r="EH250" s="48">
        <v>599.9</v>
      </c>
      <c r="EI250" s="48">
        <f t="shared" si="1099"/>
        <v>31.688931852157054</v>
      </c>
      <c r="EJ250" s="48"/>
      <c r="EK250" s="48"/>
      <c r="EL250" s="75"/>
      <c r="EM250" s="48"/>
      <c r="EN250" s="48"/>
      <c r="EO250" s="75"/>
      <c r="EP250" s="48"/>
      <c r="EQ250" s="48"/>
      <c r="ER250" s="75"/>
      <c r="ES250" s="48"/>
      <c r="ET250" s="48"/>
      <c r="EU250" s="75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52"/>
      <c r="GS250" s="48"/>
      <c r="GT250" s="75"/>
    </row>
    <row r="251" spans="1:202" s="18" customFormat="1" ht="15.75" x14ac:dyDescent="0.25">
      <c r="A251" s="26" t="s">
        <v>498</v>
      </c>
      <c r="B251" s="136">
        <f t="shared" si="923"/>
        <v>2981.94</v>
      </c>
      <c r="C251" s="136">
        <f t="shared" si="924"/>
        <v>441.9</v>
      </c>
      <c r="D251" s="48">
        <f t="shared" si="216"/>
        <v>14.81921165415803</v>
      </c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116"/>
      <c r="BE251" s="116"/>
      <c r="BF251" s="116"/>
      <c r="BG251" s="48"/>
      <c r="BH251" s="48"/>
      <c r="BI251" s="75"/>
      <c r="BJ251" s="48"/>
      <c r="BK251" s="48"/>
      <c r="BL251" s="75"/>
      <c r="BM251" s="48"/>
      <c r="BN251" s="48"/>
      <c r="BO251" s="75"/>
      <c r="BP251" s="48"/>
      <c r="BQ251" s="48"/>
      <c r="BR251" s="75"/>
      <c r="BS251" s="48"/>
      <c r="BT251" s="48"/>
      <c r="BU251" s="48"/>
      <c r="BV251" s="48"/>
      <c r="BW251" s="48"/>
      <c r="BX251" s="48"/>
      <c r="BY251" s="48"/>
      <c r="BZ251" s="48"/>
      <c r="CA251" s="75"/>
      <c r="CB251" s="48"/>
      <c r="CC251" s="48"/>
      <c r="CD251" s="75"/>
      <c r="CE251" s="48"/>
      <c r="CF251" s="48"/>
      <c r="CG251" s="75"/>
      <c r="CH251" s="48"/>
      <c r="CI251" s="48"/>
      <c r="CJ251" s="75"/>
      <c r="CK251" s="48"/>
      <c r="CL251" s="48"/>
      <c r="CM251" s="75"/>
      <c r="CN251" s="48"/>
      <c r="CO251" s="48"/>
      <c r="CP251" s="52"/>
      <c r="CQ251" s="52"/>
      <c r="CR251" s="48"/>
      <c r="CS251" s="75"/>
      <c r="CT251" s="52"/>
      <c r="CU251" s="48"/>
      <c r="CV251" s="75"/>
      <c r="CW251" s="52"/>
      <c r="CX251" s="48"/>
      <c r="CY251" s="75"/>
      <c r="CZ251" s="52">
        <v>1473</v>
      </c>
      <c r="DA251" s="48">
        <v>441.9</v>
      </c>
      <c r="DB251" s="48">
        <f t="shared" si="1052"/>
        <v>30</v>
      </c>
      <c r="DC251" s="52"/>
      <c r="DD251" s="48"/>
      <c r="DE251" s="75"/>
      <c r="DF251" s="52"/>
      <c r="DG251" s="48"/>
      <c r="DH251" s="75"/>
      <c r="DI251" s="48"/>
      <c r="DJ251" s="48"/>
      <c r="DK251" s="75"/>
      <c r="DL251" s="48"/>
      <c r="DM251" s="48"/>
      <c r="DN251" s="75"/>
      <c r="DO251" s="52"/>
      <c r="DP251" s="48"/>
      <c r="DQ251" s="75"/>
      <c r="DR251" s="52"/>
      <c r="DS251" s="48"/>
      <c r="DT251" s="75"/>
      <c r="DU251" s="52"/>
      <c r="DV251" s="48"/>
      <c r="DW251" s="75"/>
      <c r="DX251" s="52"/>
      <c r="DY251" s="48"/>
      <c r="DZ251" s="75"/>
      <c r="EA251" s="48"/>
      <c r="EB251" s="48"/>
      <c r="EC251" s="75"/>
      <c r="ED251" s="48"/>
      <c r="EE251" s="48"/>
      <c r="EF251" s="75"/>
      <c r="EG251" s="48">
        <v>1508.94</v>
      </c>
      <c r="EH251" s="48"/>
      <c r="EI251" s="48">
        <f t="shared" si="1099"/>
        <v>0</v>
      </c>
      <c r="EJ251" s="48"/>
      <c r="EK251" s="48"/>
      <c r="EL251" s="75"/>
      <c r="EM251" s="48"/>
      <c r="EN251" s="48"/>
      <c r="EO251" s="75"/>
      <c r="EP251" s="48"/>
      <c r="EQ251" s="48"/>
      <c r="ER251" s="75"/>
      <c r="ES251" s="48"/>
      <c r="ET251" s="48"/>
      <c r="EU251" s="75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52"/>
      <c r="GS251" s="48"/>
      <c r="GT251" s="75"/>
    </row>
    <row r="252" spans="1:202" s="18" customFormat="1" ht="15.75" x14ac:dyDescent="0.25">
      <c r="A252" s="26" t="s">
        <v>287</v>
      </c>
      <c r="B252" s="136">
        <f t="shared" si="923"/>
        <v>8016.25</v>
      </c>
      <c r="C252" s="136">
        <f t="shared" si="924"/>
        <v>995.4</v>
      </c>
      <c r="D252" s="48">
        <f t="shared" si="216"/>
        <v>12.417277405270543</v>
      </c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>
        <v>1299.3</v>
      </c>
      <c r="AY252" s="48"/>
      <c r="AZ252" s="48"/>
      <c r="BA252" s="48"/>
      <c r="BB252" s="48"/>
      <c r="BC252" s="48"/>
      <c r="BD252" s="116"/>
      <c r="BE252" s="116"/>
      <c r="BF252" s="116"/>
      <c r="BG252" s="48"/>
      <c r="BH252" s="48"/>
      <c r="BI252" s="75"/>
      <c r="BJ252" s="48"/>
      <c r="BK252" s="48"/>
      <c r="BL252" s="75"/>
      <c r="BM252" s="48"/>
      <c r="BN252" s="48"/>
      <c r="BO252" s="75"/>
      <c r="BP252" s="48"/>
      <c r="BQ252" s="48"/>
      <c r="BR252" s="75"/>
      <c r="BS252" s="48"/>
      <c r="BT252" s="48"/>
      <c r="BU252" s="48"/>
      <c r="BV252" s="48"/>
      <c r="BW252" s="48"/>
      <c r="BX252" s="48"/>
      <c r="BY252" s="48"/>
      <c r="BZ252" s="48"/>
      <c r="CA252" s="75"/>
      <c r="CB252" s="48"/>
      <c r="CC252" s="48"/>
      <c r="CD252" s="75"/>
      <c r="CE252" s="48"/>
      <c r="CF252" s="48"/>
      <c r="CG252" s="75"/>
      <c r="CH252" s="48"/>
      <c r="CI252" s="48"/>
      <c r="CJ252" s="75"/>
      <c r="CK252" s="48"/>
      <c r="CL252" s="48"/>
      <c r="CM252" s="75"/>
      <c r="CN252" s="48"/>
      <c r="CO252" s="48"/>
      <c r="CP252" s="52"/>
      <c r="CQ252" s="52"/>
      <c r="CR252" s="48"/>
      <c r="CS252" s="75"/>
      <c r="CT252" s="52"/>
      <c r="CU252" s="48"/>
      <c r="CV252" s="75"/>
      <c r="CW252" s="52"/>
      <c r="CX252" s="48"/>
      <c r="CY252" s="75"/>
      <c r="CZ252" s="52">
        <v>3318</v>
      </c>
      <c r="DA252" s="48">
        <v>995.4</v>
      </c>
      <c r="DB252" s="48">
        <f t="shared" si="1052"/>
        <v>30</v>
      </c>
      <c r="DC252" s="52"/>
      <c r="DD252" s="48"/>
      <c r="DE252" s="75"/>
      <c r="DF252" s="52"/>
      <c r="DG252" s="48"/>
      <c r="DH252" s="75"/>
      <c r="DI252" s="48"/>
      <c r="DJ252" s="48"/>
      <c r="DK252" s="75"/>
      <c r="DL252" s="48"/>
      <c r="DM252" s="48"/>
      <c r="DN252" s="75"/>
      <c r="DO252" s="52"/>
      <c r="DP252" s="48"/>
      <c r="DQ252" s="75"/>
      <c r="DR252" s="52"/>
      <c r="DS252" s="48"/>
      <c r="DT252" s="75"/>
      <c r="DU252" s="52"/>
      <c r="DV252" s="48"/>
      <c r="DW252" s="75"/>
      <c r="DX252" s="52"/>
      <c r="DY252" s="48"/>
      <c r="DZ252" s="75"/>
      <c r="EA252" s="48"/>
      <c r="EB252" s="48"/>
      <c r="EC252" s="75"/>
      <c r="ED252" s="48"/>
      <c r="EE252" s="48"/>
      <c r="EF252" s="75"/>
      <c r="EG252" s="48">
        <v>3398.95</v>
      </c>
      <c r="EH252" s="48"/>
      <c r="EI252" s="48">
        <f t="shared" si="1099"/>
        <v>0</v>
      </c>
      <c r="EJ252" s="48"/>
      <c r="EK252" s="48"/>
      <c r="EL252" s="75"/>
      <c r="EM252" s="48"/>
      <c r="EN252" s="48"/>
      <c r="EO252" s="75"/>
      <c r="EP252" s="48"/>
      <c r="EQ252" s="48"/>
      <c r="ER252" s="75"/>
      <c r="ES252" s="48"/>
      <c r="ET252" s="48"/>
      <c r="EU252" s="75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52"/>
      <c r="GS252" s="48"/>
      <c r="GT252" s="75"/>
    </row>
    <row r="253" spans="1:202" s="18" customFormat="1" ht="15.75" x14ac:dyDescent="0.25">
      <c r="A253" s="26" t="s">
        <v>499</v>
      </c>
      <c r="B253" s="136">
        <f t="shared" si="923"/>
        <v>5040.75</v>
      </c>
      <c r="C253" s="136">
        <f t="shared" si="924"/>
        <v>747</v>
      </c>
      <c r="D253" s="48">
        <f t="shared" si="216"/>
        <v>14.819223329861627</v>
      </c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116"/>
      <c r="BE253" s="116"/>
      <c r="BF253" s="116"/>
      <c r="BG253" s="48"/>
      <c r="BH253" s="48"/>
      <c r="BI253" s="75"/>
      <c r="BJ253" s="48"/>
      <c r="BK253" s="48"/>
      <c r="BL253" s="75"/>
      <c r="BM253" s="48"/>
      <c r="BN253" s="48"/>
      <c r="BO253" s="75"/>
      <c r="BP253" s="48"/>
      <c r="BQ253" s="48"/>
      <c r="BR253" s="75"/>
      <c r="BS253" s="48"/>
      <c r="BT253" s="48"/>
      <c r="BU253" s="48"/>
      <c r="BV253" s="48"/>
      <c r="BW253" s="48"/>
      <c r="BX253" s="48"/>
      <c r="BY253" s="48"/>
      <c r="BZ253" s="48"/>
      <c r="CA253" s="75"/>
      <c r="CB253" s="48"/>
      <c r="CC253" s="48"/>
      <c r="CD253" s="75"/>
      <c r="CE253" s="48"/>
      <c r="CF253" s="48"/>
      <c r="CG253" s="75"/>
      <c r="CH253" s="48"/>
      <c r="CI253" s="48"/>
      <c r="CJ253" s="75"/>
      <c r="CK253" s="48"/>
      <c r="CL253" s="48"/>
      <c r="CM253" s="75"/>
      <c r="CN253" s="48"/>
      <c r="CO253" s="48"/>
      <c r="CP253" s="52"/>
      <c r="CQ253" s="52"/>
      <c r="CR253" s="48"/>
      <c r="CS253" s="75"/>
      <c r="CT253" s="52"/>
      <c r="CU253" s="48"/>
      <c r="CV253" s="75"/>
      <c r="CW253" s="52"/>
      <c r="CX253" s="48"/>
      <c r="CY253" s="75"/>
      <c r="CZ253" s="52">
        <v>2490</v>
      </c>
      <c r="DA253" s="48">
        <v>747</v>
      </c>
      <c r="DB253" s="48">
        <f t="shared" si="1052"/>
        <v>30</v>
      </c>
      <c r="DC253" s="52"/>
      <c r="DD253" s="48"/>
      <c r="DE253" s="75"/>
      <c r="DF253" s="52"/>
      <c r="DG253" s="48"/>
      <c r="DH253" s="75"/>
      <c r="DI253" s="48"/>
      <c r="DJ253" s="48"/>
      <c r="DK253" s="75"/>
      <c r="DL253" s="48"/>
      <c r="DM253" s="48"/>
      <c r="DN253" s="75"/>
      <c r="DO253" s="52"/>
      <c r="DP253" s="48"/>
      <c r="DQ253" s="75"/>
      <c r="DR253" s="52"/>
      <c r="DS253" s="48"/>
      <c r="DT253" s="75"/>
      <c r="DU253" s="52"/>
      <c r="DV253" s="48"/>
      <c r="DW253" s="75"/>
      <c r="DX253" s="52"/>
      <c r="DY253" s="48"/>
      <c r="DZ253" s="75"/>
      <c r="EA253" s="48"/>
      <c r="EB253" s="48"/>
      <c r="EC253" s="75"/>
      <c r="ED253" s="48"/>
      <c r="EE253" s="48"/>
      <c r="EF253" s="75"/>
      <c r="EG253" s="48">
        <v>2550.75</v>
      </c>
      <c r="EH253" s="48"/>
      <c r="EI253" s="48">
        <f t="shared" si="1099"/>
        <v>0</v>
      </c>
      <c r="EJ253" s="48"/>
      <c r="EK253" s="48"/>
      <c r="EL253" s="75"/>
      <c r="EM253" s="48"/>
      <c r="EN253" s="48"/>
      <c r="EO253" s="75"/>
      <c r="EP253" s="48"/>
      <c r="EQ253" s="48"/>
      <c r="ER253" s="75"/>
      <c r="ES253" s="48"/>
      <c r="ET253" s="48"/>
      <c r="EU253" s="75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52"/>
      <c r="GS253" s="48"/>
      <c r="GT253" s="75"/>
    </row>
    <row r="254" spans="1:202" s="18" customFormat="1" ht="15.75" x14ac:dyDescent="0.25">
      <c r="A254" s="26" t="s">
        <v>500</v>
      </c>
      <c r="B254" s="136">
        <f t="shared" si="923"/>
        <v>2824.04</v>
      </c>
      <c r="C254" s="136">
        <f t="shared" si="924"/>
        <v>2550</v>
      </c>
      <c r="D254" s="48">
        <f t="shared" si="216"/>
        <v>90.296171442330845</v>
      </c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116"/>
      <c r="BE254" s="116"/>
      <c r="BF254" s="116"/>
      <c r="BG254" s="48"/>
      <c r="BH254" s="48"/>
      <c r="BI254" s="75"/>
      <c r="BJ254" s="48"/>
      <c r="BK254" s="48"/>
      <c r="BL254" s="75"/>
      <c r="BM254" s="48"/>
      <c r="BN254" s="48"/>
      <c r="BO254" s="75"/>
      <c r="BP254" s="48"/>
      <c r="BQ254" s="48"/>
      <c r="BR254" s="75"/>
      <c r="BS254" s="48"/>
      <c r="BT254" s="48"/>
      <c r="BU254" s="75"/>
      <c r="BV254" s="48"/>
      <c r="BW254" s="48"/>
      <c r="BX254" s="75"/>
      <c r="BY254" s="48"/>
      <c r="BZ254" s="48"/>
      <c r="CA254" s="75"/>
      <c r="CB254" s="48"/>
      <c r="CC254" s="48"/>
      <c r="CD254" s="75"/>
      <c r="CE254" s="48"/>
      <c r="CF254" s="48"/>
      <c r="CG254" s="75"/>
      <c r="CH254" s="48"/>
      <c r="CI254" s="48"/>
      <c r="CJ254" s="75"/>
      <c r="CK254" s="48"/>
      <c r="CL254" s="48"/>
      <c r="CM254" s="75"/>
      <c r="CN254" s="48"/>
      <c r="CO254" s="48"/>
      <c r="CP254" s="52"/>
      <c r="CQ254" s="52"/>
      <c r="CR254" s="48"/>
      <c r="CS254" s="75"/>
      <c r="CT254" s="52"/>
      <c r="CU254" s="48"/>
      <c r="CV254" s="75"/>
      <c r="CW254" s="52"/>
      <c r="CX254" s="48"/>
      <c r="CY254" s="75"/>
      <c r="CZ254" s="52">
        <v>1395</v>
      </c>
      <c r="DA254" s="48">
        <v>1395</v>
      </c>
      <c r="DB254" s="48">
        <f t="shared" si="1052"/>
        <v>100</v>
      </c>
      <c r="DC254" s="52"/>
      <c r="DD254" s="48"/>
      <c r="DE254" s="75"/>
      <c r="DF254" s="52"/>
      <c r="DG254" s="48"/>
      <c r="DH254" s="75"/>
      <c r="DI254" s="48"/>
      <c r="DJ254" s="48"/>
      <c r="DK254" s="75"/>
      <c r="DL254" s="48"/>
      <c r="DM254" s="48"/>
      <c r="DN254" s="75"/>
      <c r="DO254" s="52"/>
      <c r="DP254" s="48"/>
      <c r="DQ254" s="75"/>
      <c r="DR254" s="52"/>
      <c r="DS254" s="48"/>
      <c r="DT254" s="75"/>
      <c r="DU254" s="52"/>
      <c r="DV254" s="48"/>
      <c r="DW254" s="75"/>
      <c r="DX254" s="52"/>
      <c r="DY254" s="48"/>
      <c r="DZ254" s="75"/>
      <c r="EA254" s="48"/>
      <c r="EB254" s="48"/>
      <c r="EC254" s="75"/>
      <c r="ED254" s="48"/>
      <c r="EE254" s="48"/>
      <c r="EF254" s="75"/>
      <c r="EG254" s="48">
        <v>1429.04</v>
      </c>
      <c r="EH254" s="48">
        <v>1155</v>
      </c>
      <c r="EI254" s="48">
        <f t="shared" si="1099"/>
        <v>80.823489895314339</v>
      </c>
      <c r="EJ254" s="48"/>
      <c r="EK254" s="48"/>
      <c r="EL254" s="75"/>
      <c r="EM254" s="48"/>
      <c r="EN254" s="48"/>
      <c r="EO254" s="75"/>
      <c r="EP254" s="48"/>
      <c r="EQ254" s="48"/>
      <c r="ER254" s="75"/>
      <c r="ES254" s="48"/>
      <c r="ET254" s="48"/>
      <c r="EU254" s="75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52"/>
      <c r="GS254" s="48"/>
      <c r="GT254" s="75"/>
    </row>
    <row r="255" spans="1:202" s="19" customFormat="1" ht="31.5" x14ac:dyDescent="0.25">
      <c r="A255" s="25" t="s">
        <v>325</v>
      </c>
      <c r="B255" s="135">
        <f t="shared" si="923"/>
        <v>217100.07683000001</v>
      </c>
      <c r="C255" s="135">
        <f t="shared" si="924"/>
        <v>48474.226370000004</v>
      </c>
      <c r="D255" s="54">
        <f t="shared" ref="D255" si="1100">C255/B255*100</f>
        <v>22.328055833880565</v>
      </c>
      <c r="E255" s="55"/>
      <c r="F255" s="55"/>
      <c r="G255" s="54"/>
      <c r="H255" s="55">
        <f t="shared" ref="H255:BF255" si="1101">H256+H257+H258+H259+H260+H261+H262+H263+H264+H265</f>
        <v>0</v>
      </c>
      <c r="I255" s="55">
        <f t="shared" si="1101"/>
        <v>0</v>
      </c>
      <c r="J255" s="55">
        <f t="shared" si="1101"/>
        <v>0</v>
      </c>
      <c r="K255" s="55">
        <f t="shared" ref="K255:M255" si="1102">K256+K257+K258+K259+K260+K261+K262+K263+K264+K265</f>
        <v>0</v>
      </c>
      <c r="L255" s="55">
        <f t="shared" si="1102"/>
        <v>0</v>
      </c>
      <c r="M255" s="55">
        <f t="shared" si="1102"/>
        <v>0</v>
      </c>
      <c r="N255" s="55">
        <f t="shared" ref="N255:P255" si="1103">N256+N257+N258+N259+N260+N261+N262+N263+N264+N265</f>
        <v>0</v>
      </c>
      <c r="O255" s="55">
        <f t="shared" si="1103"/>
        <v>0</v>
      </c>
      <c r="P255" s="55">
        <f t="shared" si="1103"/>
        <v>0</v>
      </c>
      <c r="Q255" s="55">
        <f t="shared" ref="Q255:S255" si="1104">Q256+Q257+Q258+Q259+Q260+Q261+Q262+Q263+Q264+Q265</f>
        <v>0</v>
      </c>
      <c r="R255" s="55">
        <f t="shared" si="1104"/>
        <v>0</v>
      </c>
      <c r="S255" s="55">
        <f t="shared" si="1104"/>
        <v>0</v>
      </c>
      <c r="T255" s="55">
        <f t="shared" ref="T255:V255" si="1105">T256+T257+T258+T259+T260+T261+T262+T263+T264+T265</f>
        <v>0</v>
      </c>
      <c r="U255" s="55">
        <f t="shared" si="1105"/>
        <v>0</v>
      </c>
      <c r="V255" s="55">
        <f t="shared" si="1105"/>
        <v>0</v>
      </c>
      <c r="W255" s="55">
        <f t="shared" si="1101"/>
        <v>0</v>
      </c>
      <c r="X255" s="55">
        <f t="shared" si="1101"/>
        <v>0</v>
      </c>
      <c r="Y255" s="55">
        <f t="shared" si="1101"/>
        <v>0</v>
      </c>
      <c r="Z255" s="55">
        <f t="shared" si="1101"/>
        <v>0</v>
      </c>
      <c r="AA255" s="55">
        <f t="shared" si="1101"/>
        <v>0</v>
      </c>
      <c r="AB255" s="55">
        <f t="shared" si="1101"/>
        <v>0</v>
      </c>
      <c r="AC255" s="55">
        <f t="shared" si="1101"/>
        <v>0</v>
      </c>
      <c r="AD255" s="55">
        <f t="shared" si="1101"/>
        <v>0</v>
      </c>
      <c r="AE255" s="55">
        <f t="shared" si="1101"/>
        <v>0</v>
      </c>
      <c r="AF255" s="55">
        <f t="shared" si="1101"/>
        <v>0</v>
      </c>
      <c r="AG255" s="55">
        <f t="shared" si="1101"/>
        <v>0</v>
      </c>
      <c r="AH255" s="55"/>
      <c r="AI255" s="55">
        <f t="shared" si="1101"/>
        <v>102.04082000000001</v>
      </c>
      <c r="AJ255" s="55">
        <f t="shared" si="1101"/>
        <v>102.04082000000001</v>
      </c>
      <c r="AK255" s="54">
        <f>AJ255/AI255*100</f>
        <v>100</v>
      </c>
      <c r="AL255" s="55">
        <f t="shared" si="1101"/>
        <v>51.020410000000005</v>
      </c>
      <c r="AM255" s="55">
        <f t="shared" si="1101"/>
        <v>51.020410000000005</v>
      </c>
      <c r="AN255" s="54">
        <f>AM255/AL255*100</f>
        <v>100</v>
      </c>
      <c r="AO255" s="55">
        <f t="shared" ref="AO255:AP255" si="1106">AO256+AO257+AO258+AO259+AO260+AO261+AO262+AO263+AO264+AO265</f>
        <v>51.442660000000004</v>
      </c>
      <c r="AP255" s="55">
        <f t="shared" si="1106"/>
        <v>51.442660000000004</v>
      </c>
      <c r="AQ255" s="54">
        <f>AP255/AO255*100</f>
        <v>100</v>
      </c>
      <c r="AR255" s="55"/>
      <c r="AS255" s="55"/>
      <c r="AT255" s="54"/>
      <c r="AU255" s="55">
        <f t="shared" si="1101"/>
        <v>0</v>
      </c>
      <c r="AV255" s="55">
        <f t="shared" si="1101"/>
        <v>0</v>
      </c>
      <c r="AW255" s="55">
        <f t="shared" si="1101"/>
        <v>0</v>
      </c>
      <c r="AX255" s="55">
        <f>SUM(AX256:AX268)</f>
        <v>3955.9076799999998</v>
      </c>
      <c r="AY255" s="55">
        <f t="shared" si="1101"/>
        <v>0</v>
      </c>
      <c r="AZ255" s="54"/>
      <c r="BA255" s="55">
        <f t="shared" si="1101"/>
        <v>10000</v>
      </c>
      <c r="BB255" s="55">
        <f t="shared" si="1101"/>
        <v>2245.1109999999999</v>
      </c>
      <c r="BC255" s="54">
        <f t="shared" ref="BC255" si="1107">BB255/BA255*100</f>
        <v>22.45111</v>
      </c>
      <c r="BD255" s="55">
        <f t="shared" si="1101"/>
        <v>21188.2</v>
      </c>
      <c r="BE255" s="55">
        <f t="shared" si="1101"/>
        <v>7148.7714100000003</v>
      </c>
      <c r="BF255" s="55">
        <f t="shared" si="1101"/>
        <v>33.739399335479177</v>
      </c>
      <c r="BG255" s="55">
        <f t="shared" ref="BG255:CO255" si="1108">BG256+BG257+BG258+BG259+BG260+BG261+BG262+BG263+BG264+BG265</f>
        <v>0</v>
      </c>
      <c r="BH255" s="55">
        <f t="shared" si="1108"/>
        <v>0</v>
      </c>
      <c r="BI255" s="55">
        <f t="shared" si="1108"/>
        <v>0</v>
      </c>
      <c r="BJ255" s="55">
        <f t="shared" ref="BJ255:BL255" si="1109">BJ256+BJ257+BJ258+BJ259+BJ260+BJ261+BJ262+BJ263+BJ264+BJ265</f>
        <v>0</v>
      </c>
      <c r="BK255" s="55">
        <f t="shared" si="1109"/>
        <v>0</v>
      </c>
      <c r="BL255" s="55">
        <f t="shared" si="1109"/>
        <v>0</v>
      </c>
      <c r="BM255" s="55">
        <f t="shared" si="1108"/>
        <v>3367.8</v>
      </c>
      <c r="BN255" s="55">
        <f t="shared" si="1108"/>
        <v>1611.14213</v>
      </c>
      <c r="BO255" s="55">
        <f t="shared" si="1108"/>
        <v>47.839602411069535</v>
      </c>
      <c r="BP255" s="55">
        <f t="shared" ref="BP255:BQ255" si="1110">BP256+BP257+BP258+BP259+BP260+BP261+BP262+BP263+BP264+BP265</f>
        <v>560</v>
      </c>
      <c r="BQ255" s="55">
        <f t="shared" si="1110"/>
        <v>60</v>
      </c>
      <c r="BR255" s="55">
        <f t="shared" ref="BR255:BR256" si="1111">BQ255/BP255*100</f>
        <v>10.714285714285714</v>
      </c>
      <c r="BS255" s="55">
        <f t="shared" si="1108"/>
        <v>74384.381250000006</v>
      </c>
      <c r="BT255" s="55">
        <f t="shared" si="1108"/>
        <v>21849.1185</v>
      </c>
      <c r="BU255" s="54">
        <f t="shared" ref="BU255:BU260" si="1112">BT255/BS255*100</f>
        <v>29.373261070179296</v>
      </c>
      <c r="BV255" s="55">
        <f t="shared" si="1108"/>
        <v>0</v>
      </c>
      <c r="BW255" s="55">
        <f t="shared" si="1108"/>
        <v>0</v>
      </c>
      <c r="BX255" s="55">
        <f t="shared" si="1108"/>
        <v>0</v>
      </c>
      <c r="BY255" s="55">
        <f t="shared" si="1108"/>
        <v>0</v>
      </c>
      <c r="BZ255" s="55">
        <f t="shared" si="1108"/>
        <v>0</v>
      </c>
      <c r="CA255" s="55">
        <f t="shared" si="1108"/>
        <v>0</v>
      </c>
      <c r="CB255" s="55">
        <f t="shared" ref="CB255:CD255" si="1113">CB256+CB257+CB258+CB259+CB260+CB261+CB262+CB263+CB264+CB265</f>
        <v>0</v>
      </c>
      <c r="CC255" s="55">
        <f t="shared" si="1113"/>
        <v>0</v>
      </c>
      <c r="CD255" s="55">
        <f t="shared" si="1113"/>
        <v>0</v>
      </c>
      <c r="CE255" s="55">
        <f t="shared" si="1108"/>
        <v>0</v>
      </c>
      <c r="CF255" s="55">
        <f t="shared" si="1108"/>
        <v>0</v>
      </c>
      <c r="CG255" s="55">
        <f t="shared" si="1108"/>
        <v>0</v>
      </c>
      <c r="CH255" s="55">
        <f t="shared" si="1108"/>
        <v>0</v>
      </c>
      <c r="CI255" s="55">
        <f t="shared" si="1108"/>
        <v>0</v>
      </c>
      <c r="CJ255" s="55">
        <f t="shared" si="1108"/>
        <v>0</v>
      </c>
      <c r="CK255" s="55">
        <f t="shared" si="1108"/>
        <v>733.92200000000003</v>
      </c>
      <c r="CL255" s="55">
        <f t="shared" si="1108"/>
        <v>733.92200000000003</v>
      </c>
      <c r="CM255" s="54">
        <f t="shared" ref="CM255" si="1114">CL255/CK255*100</f>
        <v>100</v>
      </c>
      <c r="CN255" s="55">
        <f t="shared" si="1108"/>
        <v>130.5</v>
      </c>
      <c r="CO255" s="55">
        <f t="shared" si="1108"/>
        <v>0</v>
      </c>
      <c r="CP255" s="55">
        <f t="shared" ref="CP255:CP256" si="1115">CO255/CN255*100</f>
        <v>0</v>
      </c>
      <c r="CQ255" s="55">
        <f t="shared" ref="CQ255:CX255" si="1116">CQ256+CQ257+CQ258+CQ259+CQ260+CQ261+CQ262+CQ263+CQ264+CQ265</f>
        <v>0</v>
      </c>
      <c r="CR255" s="55">
        <f t="shared" si="1116"/>
        <v>0</v>
      </c>
      <c r="CS255" s="55">
        <f t="shared" si="1116"/>
        <v>0</v>
      </c>
      <c r="CT255" s="55">
        <f t="shared" ref="CT255:CV255" si="1117">CT256+CT257+CT258+CT259+CT260+CT261+CT262+CT263+CT264+CT265</f>
        <v>0</v>
      </c>
      <c r="CU255" s="55">
        <f t="shared" si="1117"/>
        <v>0</v>
      </c>
      <c r="CV255" s="55">
        <f t="shared" si="1117"/>
        <v>0</v>
      </c>
      <c r="CW255" s="55">
        <f t="shared" si="1116"/>
        <v>7296.3</v>
      </c>
      <c r="CX255" s="55">
        <f t="shared" si="1116"/>
        <v>4280</v>
      </c>
      <c r="CY255" s="55">
        <f t="shared" si="147"/>
        <v>58.659868700574258</v>
      </c>
      <c r="CZ255" s="55">
        <f>SUM(CZ256:CZ268)</f>
        <v>36165</v>
      </c>
      <c r="DA255" s="55">
        <f>SUM(DA256:DA268)</f>
        <v>0</v>
      </c>
      <c r="DB255" s="54">
        <f t="shared" si="1052"/>
        <v>0</v>
      </c>
      <c r="DC255" s="55">
        <f t="shared" ref="DC255:DD255" si="1118">DC256+DC257+DC258+DC259+DC260+DC261+DC262+DC263+DC264+DC265</f>
        <v>4105.1000000000004</v>
      </c>
      <c r="DD255" s="55">
        <f t="shared" si="1118"/>
        <v>1473.6196100000002</v>
      </c>
      <c r="DE255" s="55">
        <f>DD255/DC255*100</f>
        <v>35.897288981998003</v>
      </c>
      <c r="DF255" s="55">
        <f t="shared" ref="DF255:DG255" si="1119">DF256+DF257+DF258+DF259+DF260+DF261+DF262+DF263+DF264+DF265</f>
        <v>720</v>
      </c>
      <c r="DG255" s="55">
        <f t="shared" si="1119"/>
        <v>80</v>
      </c>
      <c r="DH255" s="55">
        <f>DG255/DF255*100</f>
        <v>11.111111111111111</v>
      </c>
      <c r="DI255" s="55">
        <f t="shared" ref="DI255:DN255" si="1120">DI256+DI257+DI258+DI259+DI260+DI261+DI262+DI263+DI264+DI265</f>
        <v>7000</v>
      </c>
      <c r="DJ255" s="55">
        <f t="shared" si="1120"/>
        <v>2768.2878300000002</v>
      </c>
      <c r="DK255" s="55">
        <f t="shared" si="1120"/>
        <v>39.546969000000004</v>
      </c>
      <c r="DL255" s="55">
        <f t="shared" si="1120"/>
        <v>4000</v>
      </c>
      <c r="DM255" s="55">
        <f t="shared" si="1120"/>
        <v>600</v>
      </c>
      <c r="DN255" s="55">
        <f t="shared" si="1120"/>
        <v>15</v>
      </c>
      <c r="DO255" s="55">
        <f t="shared" ref="DO255:DQ255" si="1121">DO256+DO257+DO258+DO259+DO260+DO261+DO262+DO263+DO264+DO265</f>
        <v>0</v>
      </c>
      <c r="DP255" s="55">
        <f t="shared" si="1121"/>
        <v>0</v>
      </c>
      <c r="DQ255" s="55">
        <f t="shared" si="1121"/>
        <v>0</v>
      </c>
      <c r="DR255" s="55">
        <f t="shared" ref="DR255:DT255" si="1122">DR256+DR257+DR258+DR259+DR260+DR261+DR262+DR263+DR264+DR265</f>
        <v>0</v>
      </c>
      <c r="DS255" s="55">
        <f t="shared" si="1122"/>
        <v>0</v>
      </c>
      <c r="DT255" s="55">
        <f t="shared" si="1122"/>
        <v>0</v>
      </c>
      <c r="DU255" s="55">
        <f t="shared" ref="DU255:DW255" si="1123">DU256+DU257+DU258+DU259+DU260+DU261+DU262+DU263+DU264+DU265</f>
        <v>0</v>
      </c>
      <c r="DV255" s="55">
        <f t="shared" si="1123"/>
        <v>0</v>
      </c>
      <c r="DW255" s="55">
        <f t="shared" si="1123"/>
        <v>0</v>
      </c>
      <c r="DX255" s="55">
        <f t="shared" ref="DX255:EB255" si="1124">DX256+DX257+DX258+DX259+DX260+DX261+DX262+DX263+DX264+DX265</f>
        <v>0</v>
      </c>
      <c r="DY255" s="55">
        <f t="shared" si="1124"/>
        <v>0</v>
      </c>
      <c r="DZ255" s="55">
        <f t="shared" si="1124"/>
        <v>0</v>
      </c>
      <c r="EA255" s="55"/>
      <c r="EB255" s="55">
        <f t="shared" si="1124"/>
        <v>0</v>
      </c>
      <c r="EC255" s="55"/>
      <c r="ED255" s="55">
        <f>ED256+ED257+ED258+ED259+ED260+ED261+ED262+ED263+ED264+ED266+ED265+ED267+ED268</f>
        <v>1607.9920099999999</v>
      </c>
      <c r="EE255" s="55">
        <f>EE256+EE257+EE258+EE259+EE260+EE261+EE262+EE263+EE264+EE266+EE265+EE267+EE268</f>
        <v>0</v>
      </c>
      <c r="EF255" s="55"/>
      <c r="EG255" s="55">
        <f>SUM(EG256:EG268)</f>
        <v>37047.37000000001</v>
      </c>
      <c r="EH255" s="55">
        <f>SUM(EH256:EH268)</f>
        <v>2886.65</v>
      </c>
      <c r="EI255" s="55">
        <f>EH255/EG255*100</f>
        <v>7.7917811709711087</v>
      </c>
      <c r="EJ255" s="55">
        <f t="shared" ref="EJ255:EK255" si="1125">EJ256+EJ257+EJ258+EJ259+EJ260+EJ261+EJ262+EJ263+EJ264+EJ265</f>
        <v>0</v>
      </c>
      <c r="EK255" s="55">
        <f t="shared" si="1125"/>
        <v>0</v>
      </c>
      <c r="EL255" s="55"/>
      <c r="EM255" s="55">
        <f t="shared" ref="EM255:EN255" si="1126">EM256+EM257+EM258+EM259+EM260+EM261+EM262+EM263+EM264+EM265</f>
        <v>0</v>
      </c>
      <c r="EN255" s="55">
        <f t="shared" si="1126"/>
        <v>0</v>
      </c>
      <c r="EO255" s="55"/>
      <c r="EP255" s="55">
        <f t="shared" ref="EP255:ER255" si="1127">EP256+EP257+EP258+EP259+EP260+EP261+EP262+EP263+EP264+EP265</f>
        <v>0</v>
      </c>
      <c r="EQ255" s="55">
        <f t="shared" si="1127"/>
        <v>0</v>
      </c>
      <c r="ER255" s="55">
        <f t="shared" si="1127"/>
        <v>0</v>
      </c>
      <c r="ES255" s="55">
        <f t="shared" ref="ES255:EU255" si="1128">ES256+ES257+ES258+ES259+ES260+ES261+ES262+ES263+ES264+ES265</f>
        <v>0</v>
      </c>
      <c r="ET255" s="55">
        <f t="shared" si="1128"/>
        <v>0</v>
      </c>
      <c r="EU255" s="55">
        <f t="shared" si="1128"/>
        <v>0</v>
      </c>
      <c r="EV255" s="55">
        <f t="shared" ref="EV255:EX255" si="1129">EV256+EV257+EV258+EV259+EV260+EV261+EV262+EV263+EV264+EV265</f>
        <v>0</v>
      </c>
      <c r="EW255" s="55">
        <f t="shared" si="1129"/>
        <v>0</v>
      </c>
      <c r="EX255" s="55">
        <f t="shared" si="1129"/>
        <v>0</v>
      </c>
      <c r="EY255" s="55"/>
      <c r="EZ255" s="55"/>
      <c r="FA255" s="54"/>
      <c r="FB255" s="55">
        <f t="shared" ref="FB255:FC255" si="1130">FB256+FB257+FB258+FB259+FB260+FB261+FB262+FB263+FB264+FB265</f>
        <v>0</v>
      </c>
      <c r="FC255" s="55">
        <f t="shared" si="1130"/>
        <v>0</v>
      </c>
      <c r="FD255" s="54"/>
      <c r="FE255" s="55">
        <f t="shared" ref="FE255:FF255" si="1131">FE256+FE257+FE258+FE259+FE260+FE261+FE262+FE263+FE264+FE265</f>
        <v>0</v>
      </c>
      <c r="FF255" s="55">
        <f t="shared" si="1131"/>
        <v>0</v>
      </c>
      <c r="FG255" s="54"/>
      <c r="FH255" s="55">
        <f t="shared" ref="FH255:FI255" si="1132">FH256+FH257+FH258+FH259+FH260+FH261+FH262+FH263+FH264+FH265</f>
        <v>3000</v>
      </c>
      <c r="FI255" s="55">
        <f t="shared" si="1132"/>
        <v>900</v>
      </c>
      <c r="FJ255" s="54">
        <f t="shared" ref="FJ255:FJ256" si="1133">FI255/FH255*100</f>
        <v>30</v>
      </c>
      <c r="FK255" s="55">
        <f t="shared" ref="FK255:FL255" si="1134">FK256+FK257+FK258+FK259+FK260+FK261+FK262+FK263+FK264+FK265</f>
        <v>1633.1</v>
      </c>
      <c r="FL255" s="55">
        <f t="shared" si="1134"/>
        <v>1633.1</v>
      </c>
      <c r="FM255" s="54">
        <f t="shared" ref="FM255:FM256" si="1135">FL255/FK255*100</f>
        <v>100</v>
      </c>
      <c r="FN255" s="55">
        <f t="shared" ref="FN255:FO255" si="1136">FN256+FN257+FN258+FN259+FN260+FN261+FN262+FN263+FN264+FN265</f>
        <v>0</v>
      </c>
      <c r="FO255" s="55">
        <f t="shared" si="1136"/>
        <v>0</v>
      </c>
      <c r="FP255" s="54"/>
      <c r="FQ255" s="55">
        <f t="shared" ref="FQ255:FR255" si="1137">FQ256+FQ257+FQ258+FQ259+FQ260+FQ261+FQ262+FQ263+FQ264+FQ265</f>
        <v>0</v>
      </c>
      <c r="FR255" s="55">
        <f t="shared" si="1137"/>
        <v>0</v>
      </c>
      <c r="FS255" s="54"/>
      <c r="FT255" s="55"/>
      <c r="FU255" s="55"/>
      <c r="FV255" s="54"/>
      <c r="FW255" s="55"/>
      <c r="FX255" s="55"/>
      <c r="FY255" s="54"/>
      <c r="FZ255" s="55"/>
      <c r="GA255" s="55"/>
      <c r="GB255" s="54"/>
      <c r="GC255" s="55"/>
      <c r="GD255" s="55"/>
      <c r="GE255" s="54"/>
      <c r="GF255" s="55"/>
      <c r="GG255" s="55"/>
      <c r="GH255" s="54"/>
      <c r="GI255" s="55"/>
      <c r="GJ255" s="55"/>
      <c r="GK255" s="54"/>
      <c r="GL255" s="55"/>
      <c r="GM255" s="55"/>
      <c r="GN255" s="54"/>
      <c r="GO255" s="55">
        <f t="shared" ref="GO255:GP255" si="1138">GO256+GO257+GO258+GO259+GO260+GO261+GO262+GO263+GO264+GO265</f>
        <v>0</v>
      </c>
      <c r="GP255" s="55">
        <f t="shared" si="1138"/>
        <v>0</v>
      </c>
      <c r="GQ255" s="54"/>
      <c r="GR255" s="55">
        <f t="shared" ref="GR255:GT255" si="1139">GR256+GR257+GR258+GR259+GR260+GR261+GR262+GR263+GR264+GR265</f>
        <v>0</v>
      </c>
      <c r="GS255" s="55">
        <f t="shared" si="1139"/>
        <v>0</v>
      </c>
      <c r="GT255" s="55">
        <f t="shared" si="1139"/>
        <v>0</v>
      </c>
    </row>
    <row r="256" spans="1:202" s="18" customFormat="1" ht="21.75" customHeight="1" x14ac:dyDescent="0.25">
      <c r="A256" s="30" t="s">
        <v>286</v>
      </c>
      <c r="B256" s="136">
        <f t="shared" si="923"/>
        <v>53205.50389</v>
      </c>
      <c r="C256" s="136">
        <f t="shared" si="924"/>
        <v>20759.424869999999</v>
      </c>
      <c r="D256" s="48">
        <f t="shared" si="216"/>
        <v>39.017438708820769</v>
      </c>
      <c r="E256" s="48"/>
      <c r="F256" s="48"/>
      <c r="G256" s="48"/>
      <c r="H256" s="52"/>
      <c r="I256" s="52"/>
      <c r="J256" s="48"/>
      <c r="K256" s="52"/>
      <c r="L256" s="52"/>
      <c r="M256" s="48"/>
      <c r="N256" s="52"/>
      <c r="O256" s="52"/>
      <c r="P256" s="48"/>
      <c r="Q256" s="52"/>
      <c r="R256" s="52"/>
      <c r="S256" s="48"/>
      <c r="T256" s="52"/>
      <c r="U256" s="52"/>
      <c r="V256" s="48"/>
      <c r="W256" s="48"/>
      <c r="X256" s="48"/>
      <c r="Y256" s="52"/>
      <c r="Z256" s="48"/>
      <c r="AA256" s="48"/>
      <c r="AB256" s="52"/>
      <c r="AC256" s="52">
        <v>0</v>
      </c>
      <c r="AD256" s="52">
        <v>0</v>
      </c>
      <c r="AE256" s="48"/>
      <c r="AF256" s="52"/>
      <c r="AG256" s="52"/>
      <c r="AH256" s="52"/>
      <c r="AI256" s="52">
        <v>102.04082000000001</v>
      </c>
      <c r="AJ256" s="52">
        <v>102.04082000000001</v>
      </c>
      <c r="AK256" s="48">
        <f>AJ256/AI256*100</f>
        <v>100</v>
      </c>
      <c r="AL256" s="52">
        <v>51.020410000000005</v>
      </c>
      <c r="AM256" s="52">
        <v>51.020410000000005</v>
      </c>
      <c r="AN256" s="48">
        <f>AM256/AL256*100</f>
        <v>100</v>
      </c>
      <c r="AO256" s="52">
        <v>51.442660000000004</v>
      </c>
      <c r="AP256" s="52">
        <v>51.442660000000004</v>
      </c>
      <c r="AQ256" s="48">
        <f>AP256/AO256*100</f>
        <v>100</v>
      </c>
      <c r="AR256" s="52"/>
      <c r="AS256" s="52"/>
      <c r="AT256" s="48"/>
      <c r="AU256" s="52"/>
      <c r="AV256" s="52"/>
      <c r="AW256" s="48"/>
      <c r="AX256" s="48"/>
      <c r="AY256" s="48"/>
      <c r="AZ256" s="48"/>
      <c r="BA256" s="52">
        <v>0</v>
      </c>
      <c r="BB256" s="52"/>
      <c r="BC256" s="48"/>
      <c r="BD256" s="52">
        <v>21188.2</v>
      </c>
      <c r="BE256" s="48">
        <v>7148.7714100000003</v>
      </c>
      <c r="BF256" s="52">
        <f t="shared" si="138"/>
        <v>33.739399335479177</v>
      </c>
      <c r="BG256" s="52"/>
      <c r="BH256" s="52"/>
      <c r="BI256" s="52"/>
      <c r="BJ256" s="52"/>
      <c r="BK256" s="52"/>
      <c r="BL256" s="52"/>
      <c r="BM256" s="52">
        <v>3367.8</v>
      </c>
      <c r="BN256" s="52">
        <v>1611.14213</v>
      </c>
      <c r="BO256" s="52">
        <f t="shared" si="141"/>
        <v>47.839602411069535</v>
      </c>
      <c r="BP256" s="52">
        <v>560</v>
      </c>
      <c r="BQ256" s="52">
        <v>60</v>
      </c>
      <c r="BR256" s="52">
        <f t="shared" si="1111"/>
        <v>10.714285714285714</v>
      </c>
      <c r="BS256" s="52"/>
      <c r="BT256" s="74"/>
      <c r="BU256" s="48"/>
      <c r="BV256" s="52"/>
      <c r="BW256" s="74"/>
      <c r="BX256" s="74"/>
      <c r="BY256" s="52"/>
      <c r="BZ256" s="74"/>
      <c r="CA256" s="74"/>
      <c r="CB256" s="52"/>
      <c r="CC256" s="74"/>
      <c r="CD256" s="74"/>
      <c r="CE256" s="52"/>
      <c r="CF256" s="74"/>
      <c r="CG256" s="74"/>
      <c r="CH256" s="52"/>
      <c r="CI256" s="74"/>
      <c r="CJ256" s="74"/>
      <c r="CK256" s="52"/>
      <c r="CL256" s="131"/>
      <c r="CM256" s="48"/>
      <c r="CN256" s="52">
        <v>130.5</v>
      </c>
      <c r="CO256" s="52"/>
      <c r="CP256" s="52">
        <f t="shared" si="1115"/>
        <v>0</v>
      </c>
      <c r="CQ256" s="52"/>
      <c r="CR256" s="74"/>
      <c r="CS256" s="74"/>
      <c r="CT256" s="52"/>
      <c r="CU256" s="74"/>
      <c r="CV256" s="74"/>
      <c r="CW256" s="52">
        <v>7296.3</v>
      </c>
      <c r="CX256" s="52">
        <v>4280</v>
      </c>
      <c r="CY256" s="52">
        <f t="shared" si="147"/>
        <v>58.659868700574258</v>
      </c>
      <c r="CZ256" s="52"/>
      <c r="DA256" s="74"/>
      <c r="DB256" s="48"/>
      <c r="DC256" s="52">
        <v>4105.1000000000004</v>
      </c>
      <c r="DD256" s="52">
        <v>1473.6196100000002</v>
      </c>
      <c r="DE256" s="52">
        <f>DD256/DC256*100</f>
        <v>35.897288981998003</v>
      </c>
      <c r="DF256" s="52">
        <v>720</v>
      </c>
      <c r="DG256" s="52">
        <v>80</v>
      </c>
      <c r="DH256" s="52">
        <f>DG256/DF256*100</f>
        <v>11.111111111111111</v>
      </c>
      <c r="DI256" s="52">
        <v>7000</v>
      </c>
      <c r="DJ256" s="52">
        <v>2768.2878300000002</v>
      </c>
      <c r="DK256" s="52">
        <f t="shared" ref="DK256" si="1140">DJ256/DI256*100</f>
        <v>39.546969000000004</v>
      </c>
      <c r="DL256" s="52">
        <v>4000</v>
      </c>
      <c r="DM256" s="52">
        <v>600</v>
      </c>
      <c r="DN256" s="52">
        <f t="shared" ref="DN256" si="1141">DM256/DL256*100</f>
        <v>15</v>
      </c>
      <c r="DO256" s="52"/>
      <c r="DP256" s="74"/>
      <c r="DQ256" s="74"/>
      <c r="DR256" s="52"/>
      <c r="DS256" s="74"/>
      <c r="DT256" s="74"/>
      <c r="DU256" s="52"/>
      <c r="DV256" s="74"/>
      <c r="DW256" s="74"/>
      <c r="DX256" s="52"/>
      <c r="DY256" s="74"/>
      <c r="DZ256" s="74"/>
      <c r="EA256" s="52"/>
      <c r="EB256" s="52"/>
      <c r="EC256" s="52"/>
      <c r="ED256" s="16"/>
      <c r="EE256" s="55">
        <f>SUM(EE257:EE268)</f>
        <v>0</v>
      </c>
      <c r="EF256" s="52"/>
      <c r="EG256" s="52"/>
      <c r="EH256" s="52"/>
      <c r="EI256" s="52"/>
      <c r="EJ256" s="52"/>
      <c r="EK256" s="52"/>
      <c r="EL256" s="52"/>
      <c r="EM256" s="52"/>
      <c r="EN256" s="52"/>
      <c r="EO256" s="52"/>
      <c r="EP256" s="52"/>
      <c r="EQ256" s="52"/>
      <c r="ER256" s="52"/>
      <c r="ES256" s="52"/>
      <c r="ET256" s="52"/>
      <c r="EU256" s="52"/>
      <c r="EV256" s="52">
        <v>0</v>
      </c>
      <c r="EW256" s="52">
        <v>0</v>
      </c>
      <c r="EX256" s="48"/>
      <c r="EY256" s="52"/>
      <c r="EZ256" s="52"/>
      <c r="FA256" s="48"/>
      <c r="FB256" s="52"/>
      <c r="FC256" s="52"/>
      <c r="FD256" s="48"/>
      <c r="FE256" s="52"/>
      <c r="FF256" s="52"/>
      <c r="FG256" s="48"/>
      <c r="FH256" s="52">
        <v>3000</v>
      </c>
      <c r="FI256" s="52">
        <v>900</v>
      </c>
      <c r="FJ256" s="48">
        <f t="shared" si="1133"/>
        <v>30</v>
      </c>
      <c r="FK256" s="52">
        <v>1633.1</v>
      </c>
      <c r="FL256" s="52">
        <v>1633.1</v>
      </c>
      <c r="FM256" s="48">
        <f t="shared" si="1135"/>
        <v>100</v>
      </c>
      <c r="FN256" s="52"/>
      <c r="FO256" s="52"/>
      <c r="FP256" s="48"/>
      <c r="FQ256" s="52"/>
      <c r="FR256" s="52"/>
      <c r="FS256" s="48"/>
      <c r="FT256" s="52"/>
      <c r="FU256" s="52"/>
      <c r="FV256" s="48"/>
      <c r="FW256" s="52"/>
      <c r="FX256" s="52"/>
      <c r="FY256" s="48"/>
      <c r="FZ256" s="52"/>
      <c r="GA256" s="52"/>
      <c r="GB256" s="48"/>
      <c r="GC256" s="52"/>
      <c r="GD256" s="52"/>
      <c r="GE256" s="48"/>
      <c r="GF256" s="52"/>
      <c r="GG256" s="52"/>
      <c r="GH256" s="48"/>
      <c r="GI256" s="52"/>
      <c r="GJ256" s="52"/>
      <c r="GK256" s="48"/>
      <c r="GL256" s="52"/>
      <c r="GM256" s="52"/>
      <c r="GN256" s="48"/>
      <c r="GO256" s="52"/>
      <c r="GP256" s="52"/>
      <c r="GQ256" s="48"/>
      <c r="GR256" s="52"/>
      <c r="GS256" s="74"/>
      <c r="GT256" s="74"/>
    </row>
    <row r="257" spans="1:202" s="18" customFormat="1" ht="15.75" x14ac:dyDescent="0.25">
      <c r="A257" s="26" t="s">
        <v>314</v>
      </c>
      <c r="B257" s="136">
        <f t="shared" si="923"/>
        <v>4281.6000000000004</v>
      </c>
      <c r="C257" s="136">
        <f t="shared" si="924"/>
        <v>600</v>
      </c>
      <c r="D257" s="48">
        <f t="shared" si="216"/>
        <v>14.013452914798204</v>
      </c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116"/>
      <c r="BE257" s="116"/>
      <c r="BF257" s="116"/>
      <c r="BG257" s="48"/>
      <c r="BH257" s="48"/>
      <c r="BI257" s="75"/>
      <c r="BJ257" s="48"/>
      <c r="BK257" s="48"/>
      <c r="BL257" s="75"/>
      <c r="BM257" s="48"/>
      <c r="BN257" s="48"/>
      <c r="BO257" s="75"/>
      <c r="BP257" s="48"/>
      <c r="BQ257" s="48"/>
      <c r="BR257" s="75"/>
      <c r="BS257" s="48"/>
      <c r="BT257" s="48"/>
      <c r="BU257" s="48"/>
      <c r="BV257" s="48"/>
      <c r="BW257" s="48"/>
      <c r="BX257" s="75"/>
      <c r="BY257" s="48"/>
      <c r="BZ257" s="48"/>
      <c r="CA257" s="75"/>
      <c r="CB257" s="48"/>
      <c r="CC257" s="48"/>
      <c r="CD257" s="75"/>
      <c r="CE257" s="48"/>
      <c r="CF257" s="48"/>
      <c r="CG257" s="75"/>
      <c r="CH257" s="48"/>
      <c r="CI257" s="48"/>
      <c r="CJ257" s="75"/>
      <c r="CK257" s="48"/>
      <c r="CL257" s="48"/>
      <c r="CM257" s="48"/>
      <c r="CN257" s="48"/>
      <c r="CO257" s="48"/>
      <c r="CP257" s="75"/>
      <c r="CQ257" s="52"/>
      <c r="CR257" s="48"/>
      <c r="CS257" s="75"/>
      <c r="CT257" s="52"/>
      <c r="CU257" s="48"/>
      <c r="CV257" s="75"/>
      <c r="CW257" s="52"/>
      <c r="CX257" s="48"/>
      <c r="CY257" s="75"/>
      <c r="CZ257" s="52">
        <v>2115</v>
      </c>
      <c r="DA257" s="48"/>
      <c r="DB257" s="48">
        <f t="shared" si="1052"/>
        <v>0</v>
      </c>
      <c r="DC257" s="52"/>
      <c r="DD257" s="48"/>
      <c r="DE257" s="75"/>
      <c r="DF257" s="52"/>
      <c r="DG257" s="48"/>
      <c r="DH257" s="75"/>
      <c r="DI257" s="48"/>
      <c r="DJ257" s="48"/>
      <c r="DK257" s="75"/>
      <c r="DL257" s="48"/>
      <c r="DM257" s="48"/>
      <c r="DN257" s="75"/>
      <c r="DO257" s="52"/>
      <c r="DP257" s="48"/>
      <c r="DQ257" s="75"/>
      <c r="DR257" s="52"/>
      <c r="DS257" s="48"/>
      <c r="DT257" s="75"/>
      <c r="DU257" s="52"/>
      <c r="DV257" s="48"/>
      <c r="DW257" s="75"/>
      <c r="DX257" s="52"/>
      <c r="DY257" s="48"/>
      <c r="DZ257" s="75"/>
      <c r="EA257" s="48"/>
      <c r="EB257" s="48"/>
      <c r="EC257" s="75"/>
      <c r="ED257" s="48"/>
      <c r="EE257" s="48"/>
      <c r="EF257" s="75"/>
      <c r="EG257" s="48">
        <v>2166.6</v>
      </c>
      <c r="EH257" s="48">
        <v>600</v>
      </c>
      <c r="EI257" s="52">
        <f t="shared" ref="EI257:EI268" si="1142">EH257/EG257*100</f>
        <v>27.693159789531986</v>
      </c>
      <c r="EJ257" s="48"/>
      <c r="EK257" s="48"/>
      <c r="EL257" s="75"/>
      <c r="EM257" s="48"/>
      <c r="EN257" s="48"/>
      <c r="EO257" s="75"/>
      <c r="EP257" s="48"/>
      <c r="EQ257" s="48"/>
      <c r="ER257" s="75"/>
      <c r="ES257" s="48"/>
      <c r="ET257" s="48"/>
      <c r="EU257" s="75"/>
      <c r="EV257" s="48"/>
      <c r="EW257" s="48"/>
      <c r="EX257" s="48"/>
      <c r="EY257" s="48"/>
      <c r="EZ257" s="48"/>
      <c r="FA257" s="48"/>
      <c r="FB257" s="48"/>
      <c r="FC257" s="48"/>
      <c r="FD257" s="48"/>
      <c r="FE257" s="48"/>
      <c r="FF257" s="48"/>
      <c r="FG257" s="48"/>
      <c r="FH257" s="48"/>
      <c r="FI257" s="48"/>
      <c r="FJ257" s="48"/>
      <c r="FK257" s="48"/>
      <c r="FL257" s="48"/>
      <c r="FM257" s="48"/>
      <c r="FN257" s="48"/>
      <c r="FO257" s="48"/>
      <c r="FP257" s="48"/>
      <c r="FQ257" s="48"/>
      <c r="FR257" s="48"/>
      <c r="FS257" s="48"/>
      <c r="FT257" s="48"/>
      <c r="FU257" s="48"/>
      <c r="FV257" s="48"/>
      <c r="FW257" s="48"/>
      <c r="FX257" s="48"/>
      <c r="FY257" s="48"/>
      <c r="FZ257" s="48"/>
      <c r="GA257" s="48"/>
      <c r="GB257" s="48"/>
      <c r="GC257" s="48"/>
      <c r="GD257" s="48"/>
      <c r="GE257" s="48"/>
      <c r="GF257" s="48"/>
      <c r="GG257" s="48"/>
      <c r="GH257" s="48"/>
      <c r="GI257" s="48"/>
      <c r="GJ257" s="48"/>
      <c r="GK257" s="48"/>
      <c r="GL257" s="48"/>
      <c r="GM257" s="48"/>
      <c r="GN257" s="48"/>
      <c r="GO257" s="48"/>
      <c r="GP257" s="48"/>
      <c r="GQ257" s="48"/>
      <c r="GR257" s="52"/>
      <c r="GS257" s="48"/>
      <c r="GT257" s="75"/>
    </row>
    <row r="258" spans="1:202" s="18" customFormat="1" ht="15.75" x14ac:dyDescent="0.25">
      <c r="A258" s="26" t="s">
        <v>315</v>
      </c>
      <c r="B258" s="136">
        <f t="shared" si="923"/>
        <v>3947.58</v>
      </c>
      <c r="C258" s="136">
        <f t="shared" si="924"/>
        <v>0</v>
      </c>
      <c r="D258" s="48">
        <f t="shared" si="216"/>
        <v>0</v>
      </c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116"/>
      <c r="BE258" s="116"/>
      <c r="BF258" s="116"/>
      <c r="BG258" s="48"/>
      <c r="BH258" s="48"/>
      <c r="BI258" s="75"/>
      <c r="BJ258" s="48"/>
      <c r="BK258" s="48"/>
      <c r="BL258" s="75"/>
      <c r="BM258" s="48"/>
      <c r="BN258" s="48"/>
      <c r="BO258" s="75"/>
      <c r="BP258" s="48"/>
      <c r="BQ258" s="48"/>
      <c r="BR258" s="75"/>
      <c r="BS258" s="48"/>
      <c r="BT258" s="48"/>
      <c r="BU258" s="48"/>
      <c r="BV258" s="48"/>
      <c r="BW258" s="48"/>
      <c r="BX258" s="75"/>
      <c r="BY258" s="48"/>
      <c r="BZ258" s="48"/>
      <c r="CA258" s="75"/>
      <c r="CB258" s="48"/>
      <c r="CC258" s="48"/>
      <c r="CD258" s="75"/>
      <c r="CE258" s="48"/>
      <c r="CF258" s="48"/>
      <c r="CG258" s="75"/>
      <c r="CH258" s="48"/>
      <c r="CI258" s="48"/>
      <c r="CJ258" s="75"/>
      <c r="CK258" s="48"/>
      <c r="CL258" s="48"/>
      <c r="CM258" s="48"/>
      <c r="CN258" s="48"/>
      <c r="CO258" s="48"/>
      <c r="CP258" s="75"/>
      <c r="CQ258" s="52"/>
      <c r="CR258" s="48"/>
      <c r="CS258" s="75"/>
      <c r="CT258" s="52"/>
      <c r="CU258" s="48"/>
      <c r="CV258" s="75"/>
      <c r="CW258" s="52"/>
      <c r="CX258" s="48"/>
      <c r="CY258" s="75"/>
      <c r="CZ258" s="52">
        <v>1950</v>
      </c>
      <c r="DA258" s="48"/>
      <c r="DB258" s="48">
        <f t="shared" si="1052"/>
        <v>0</v>
      </c>
      <c r="DC258" s="52"/>
      <c r="DD258" s="48"/>
      <c r="DE258" s="75"/>
      <c r="DF258" s="52"/>
      <c r="DG258" s="48"/>
      <c r="DH258" s="75"/>
      <c r="DI258" s="48"/>
      <c r="DJ258" s="48"/>
      <c r="DK258" s="75"/>
      <c r="DL258" s="48"/>
      <c r="DM258" s="48"/>
      <c r="DN258" s="75"/>
      <c r="DO258" s="52"/>
      <c r="DP258" s="48"/>
      <c r="DQ258" s="75"/>
      <c r="DR258" s="52"/>
      <c r="DS258" s="48"/>
      <c r="DT258" s="75"/>
      <c r="DU258" s="52"/>
      <c r="DV258" s="48"/>
      <c r="DW258" s="75"/>
      <c r="DX258" s="52"/>
      <c r="DY258" s="48"/>
      <c r="DZ258" s="75"/>
      <c r="EA258" s="48"/>
      <c r="EB258" s="48"/>
      <c r="EC258" s="75"/>
      <c r="ED258" s="48"/>
      <c r="EE258" s="48"/>
      <c r="EF258" s="75"/>
      <c r="EG258" s="48">
        <v>1997.58</v>
      </c>
      <c r="EH258" s="48"/>
      <c r="EI258" s="52">
        <f t="shared" si="1142"/>
        <v>0</v>
      </c>
      <c r="EJ258" s="48"/>
      <c r="EK258" s="48"/>
      <c r="EL258" s="75"/>
      <c r="EM258" s="48"/>
      <c r="EN258" s="48"/>
      <c r="EO258" s="75"/>
      <c r="EP258" s="48"/>
      <c r="EQ258" s="48"/>
      <c r="ER258" s="75"/>
      <c r="ES258" s="48"/>
      <c r="ET258" s="48"/>
      <c r="EU258" s="75"/>
      <c r="EV258" s="48"/>
      <c r="EW258" s="48"/>
      <c r="EX258" s="48"/>
      <c r="EY258" s="48"/>
      <c r="EZ258" s="48"/>
      <c r="FA258" s="48"/>
      <c r="FB258" s="48"/>
      <c r="FC258" s="48"/>
      <c r="FD258" s="48"/>
      <c r="FE258" s="48"/>
      <c r="FF258" s="48"/>
      <c r="FG258" s="48"/>
      <c r="FH258" s="48"/>
      <c r="FI258" s="48"/>
      <c r="FJ258" s="48"/>
      <c r="FK258" s="48"/>
      <c r="FL258" s="48"/>
      <c r="FM258" s="48"/>
      <c r="FN258" s="48"/>
      <c r="FO258" s="48"/>
      <c r="FP258" s="48"/>
      <c r="FQ258" s="48"/>
      <c r="FR258" s="48"/>
      <c r="FS258" s="48"/>
      <c r="FT258" s="48"/>
      <c r="FU258" s="48"/>
      <c r="FV258" s="48"/>
      <c r="FW258" s="48"/>
      <c r="FX258" s="48"/>
      <c r="FY258" s="48"/>
      <c r="FZ258" s="48"/>
      <c r="GA258" s="48"/>
      <c r="GB258" s="48"/>
      <c r="GC258" s="48"/>
      <c r="GD258" s="48"/>
      <c r="GE258" s="48"/>
      <c r="GF258" s="48"/>
      <c r="GG258" s="48"/>
      <c r="GH258" s="48"/>
      <c r="GI258" s="48"/>
      <c r="GJ258" s="48"/>
      <c r="GK258" s="48"/>
      <c r="GL258" s="48"/>
      <c r="GM258" s="48"/>
      <c r="GN258" s="48"/>
      <c r="GO258" s="48"/>
      <c r="GP258" s="48"/>
      <c r="GQ258" s="48"/>
      <c r="GR258" s="52"/>
      <c r="GS258" s="48"/>
      <c r="GT258" s="75"/>
    </row>
    <row r="259" spans="1:202" s="18" customFormat="1" ht="15.75" x14ac:dyDescent="0.25">
      <c r="A259" s="26" t="s">
        <v>316</v>
      </c>
      <c r="B259" s="136">
        <f t="shared" si="923"/>
        <v>3054.8199999999997</v>
      </c>
      <c r="C259" s="136">
        <f t="shared" si="924"/>
        <v>0</v>
      </c>
      <c r="D259" s="48">
        <f t="shared" si="216"/>
        <v>0</v>
      </c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116"/>
      <c r="BE259" s="116"/>
      <c r="BF259" s="116"/>
      <c r="BG259" s="48"/>
      <c r="BH259" s="48"/>
      <c r="BI259" s="75"/>
      <c r="BJ259" s="48"/>
      <c r="BK259" s="48"/>
      <c r="BL259" s="75"/>
      <c r="BM259" s="48"/>
      <c r="BN259" s="48"/>
      <c r="BO259" s="75"/>
      <c r="BP259" s="48"/>
      <c r="BQ259" s="48"/>
      <c r="BR259" s="75"/>
      <c r="BS259" s="48"/>
      <c r="BT259" s="48"/>
      <c r="BU259" s="48"/>
      <c r="BV259" s="48"/>
      <c r="BW259" s="48"/>
      <c r="BX259" s="75"/>
      <c r="BY259" s="48"/>
      <c r="BZ259" s="48"/>
      <c r="CA259" s="75"/>
      <c r="CB259" s="48"/>
      <c r="CC259" s="48"/>
      <c r="CD259" s="75"/>
      <c r="CE259" s="48"/>
      <c r="CF259" s="48"/>
      <c r="CG259" s="75"/>
      <c r="CH259" s="48"/>
      <c r="CI259" s="48"/>
      <c r="CJ259" s="75"/>
      <c r="CK259" s="48"/>
      <c r="CL259" s="48"/>
      <c r="CM259" s="48"/>
      <c r="CN259" s="48"/>
      <c r="CO259" s="48"/>
      <c r="CP259" s="75"/>
      <c r="CQ259" s="52"/>
      <c r="CR259" s="48"/>
      <c r="CS259" s="75"/>
      <c r="CT259" s="52"/>
      <c r="CU259" s="48"/>
      <c r="CV259" s="75"/>
      <c r="CW259" s="52"/>
      <c r="CX259" s="48"/>
      <c r="CY259" s="75"/>
      <c r="CZ259" s="52">
        <v>1509</v>
      </c>
      <c r="DA259" s="48"/>
      <c r="DB259" s="48">
        <f t="shared" si="1052"/>
        <v>0</v>
      </c>
      <c r="DC259" s="52"/>
      <c r="DD259" s="48"/>
      <c r="DE259" s="75"/>
      <c r="DF259" s="52"/>
      <c r="DG259" s="48"/>
      <c r="DH259" s="75"/>
      <c r="DI259" s="48"/>
      <c r="DJ259" s="48"/>
      <c r="DK259" s="75"/>
      <c r="DL259" s="48"/>
      <c r="DM259" s="48"/>
      <c r="DN259" s="75"/>
      <c r="DO259" s="52"/>
      <c r="DP259" s="48"/>
      <c r="DQ259" s="75"/>
      <c r="DR259" s="52"/>
      <c r="DS259" s="48"/>
      <c r="DT259" s="75"/>
      <c r="DU259" s="52"/>
      <c r="DV259" s="48"/>
      <c r="DW259" s="75"/>
      <c r="DX259" s="52"/>
      <c r="DY259" s="48"/>
      <c r="DZ259" s="75"/>
      <c r="EA259" s="48"/>
      <c r="EB259" s="48"/>
      <c r="EC259" s="75"/>
      <c r="ED259" s="48"/>
      <c r="EE259" s="48"/>
      <c r="EF259" s="75"/>
      <c r="EG259" s="48">
        <v>1545.82</v>
      </c>
      <c r="EH259" s="48"/>
      <c r="EI259" s="52">
        <f t="shared" si="1142"/>
        <v>0</v>
      </c>
      <c r="EJ259" s="48"/>
      <c r="EK259" s="48"/>
      <c r="EL259" s="75"/>
      <c r="EM259" s="48"/>
      <c r="EN259" s="48"/>
      <c r="EO259" s="75"/>
      <c r="EP259" s="48"/>
      <c r="EQ259" s="48"/>
      <c r="ER259" s="75"/>
      <c r="ES259" s="48"/>
      <c r="ET259" s="48"/>
      <c r="EU259" s="75"/>
      <c r="EV259" s="48"/>
      <c r="EW259" s="48"/>
      <c r="EX259" s="48"/>
      <c r="EY259" s="48"/>
      <c r="EZ259" s="48"/>
      <c r="FA259" s="48"/>
      <c r="FB259" s="48"/>
      <c r="FC259" s="48"/>
      <c r="FD259" s="48"/>
      <c r="FE259" s="48"/>
      <c r="FF259" s="48"/>
      <c r="FG259" s="48"/>
      <c r="FH259" s="48"/>
      <c r="FI259" s="48"/>
      <c r="FJ259" s="48"/>
      <c r="FK259" s="48"/>
      <c r="FL259" s="48"/>
      <c r="FM259" s="48"/>
      <c r="FN259" s="48"/>
      <c r="FO259" s="48"/>
      <c r="FP259" s="48"/>
      <c r="FQ259" s="48"/>
      <c r="FR259" s="48"/>
      <c r="FS259" s="48"/>
      <c r="FT259" s="48"/>
      <c r="FU259" s="48"/>
      <c r="FV259" s="48"/>
      <c r="FW259" s="48"/>
      <c r="FX259" s="48"/>
      <c r="FY259" s="48"/>
      <c r="FZ259" s="48"/>
      <c r="GA259" s="48"/>
      <c r="GB259" s="48"/>
      <c r="GC259" s="48"/>
      <c r="GD259" s="48"/>
      <c r="GE259" s="48"/>
      <c r="GF259" s="48"/>
      <c r="GG259" s="48"/>
      <c r="GH259" s="48"/>
      <c r="GI259" s="48"/>
      <c r="GJ259" s="48"/>
      <c r="GK259" s="48"/>
      <c r="GL259" s="48"/>
      <c r="GM259" s="48"/>
      <c r="GN259" s="48"/>
      <c r="GO259" s="48"/>
      <c r="GP259" s="48"/>
      <c r="GQ259" s="48"/>
      <c r="GR259" s="52"/>
      <c r="GS259" s="48"/>
      <c r="GT259" s="75"/>
    </row>
    <row r="260" spans="1:202" s="18" customFormat="1" ht="15.75" x14ac:dyDescent="0.25">
      <c r="A260" s="26" t="s">
        <v>317</v>
      </c>
      <c r="B260" s="136">
        <f t="shared" si="923"/>
        <v>81585.783260000011</v>
      </c>
      <c r="C260" s="136">
        <f t="shared" si="924"/>
        <v>21849.1185</v>
      </c>
      <c r="D260" s="48">
        <f t="shared" si="216"/>
        <v>26.780546348829642</v>
      </c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116"/>
      <c r="BE260" s="116"/>
      <c r="BF260" s="116"/>
      <c r="BG260" s="48"/>
      <c r="BH260" s="48"/>
      <c r="BI260" s="75"/>
      <c r="BJ260" s="48"/>
      <c r="BK260" s="48"/>
      <c r="BL260" s="75"/>
      <c r="BM260" s="48"/>
      <c r="BN260" s="48"/>
      <c r="BO260" s="75"/>
      <c r="BP260" s="48"/>
      <c r="BQ260" s="48"/>
      <c r="BR260" s="75"/>
      <c r="BS260" s="48">
        <v>74384.381250000006</v>
      </c>
      <c r="BT260" s="48">
        <v>21849.1185</v>
      </c>
      <c r="BU260" s="48">
        <f t="shared" si="1112"/>
        <v>29.373261070179296</v>
      </c>
      <c r="BV260" s="48"/>
      <c r="BW260" s="48"/>
      <c r="BX260" s="75"/>
      <c r="BY260" s="48"/>
      <c r="BZ260" s="48"/>
      <c r="CA260" s="75"/>
      <c r="CB260" s="48"/>
      <c r="CC260" s="48"/>
      <c r="CD260" s="75"/>
      <c r="CE260" s="48"/>
      <c r="CF260" s="48"/>
      <c r="CG260" s="75"/>
      <c r="CH260" s="48"/>
      <c r="CI260" s="48"/>
      <c r="CJ260" s="75"/>
      <c r="CK260" s="48"/>
      <c r="CL260" s="48"/>
      <c r="CM260" s="48"/>
      <c r="CN260" s="48"/>
      <c r="CO260" s="48"/>
      <c r="CP260" s="75"/>
      <c r="CQ260" s="52"/>
      <c r="CR260" s="48"/>
      <c r="CS260" s="75"/>
      <c r="CT260" s="52"/>
      <c r="CU260" s="48"/>
      <c r="CV260" s="75"/>
      <c r="CW260" s="52"/>
      <c r="CX260" s="48"/>
      <c r="CY260" s="75"/>
      <c r="CZ260" s="52">
        <v>2763</v>
      </c>
      <c r="DA260" s="48"/>
      <c r="DB260" s="48">
        <f t="shared" si="1052"/>
        <v>0</v>
      </c>
      <c r="DC260" s="52"/>
      <c r="DD260" s="48"/>
      <c r="DE260" s="75"/>
      <c r="DF260" s="52"/>
      <c r="DG260" s="48"/>
      <c r="DH260" s="75"/>
      <c r="DI260" s="48"/>
      <c r="DJ260" s="48"/>
      <c r="DK260" s="75"/>
      <c r="DL260" s="48"/>
      <c r="DM260" s="48"/>
      <c r="DN260" s="75"/>
      <c r="DO260" s="52"/>
      <c r="DP260" s="48"/>
      <c r="DQ260" s="75"/>
      <c r="DR260" s="52"/>
      <c r="DS260" s="48"/>
      <c r="DT260" s="75"/>
      <c r="DU260" s="52"/>
      <c r="DV260" s="48"/>
      <c r="DW260" s="75"/>
      <c r="DX260" s="52"/>
      <c r="DY260" s="48"/>
      <c r="DZ260" s="75"/>
      <c r="EA260" s="48"/>
      <c r="EB260" s="48"/>
      <c r="EC260" s="75"/>
      <c r="ED260" s="48">
        <v>1607.9920099999999</v>
      </c>
      <c r="EE260" s="48"/>
      <c r="EF260" s="75"/>
      <c r="EG260" s="48">
        <v>2830.41</v>
      </c>
      <c r="EH260" s="48"/>
      <c r="EI260" s="52">
        <f t="shared" si="1142"/>
        <v>0</v>
      </c>
      <c r="EJ260" s="48"/>
      <c r="EK260" s="48"/>
      <c r="EL260" s="75"/>
      <c r="EM260" s="48"/>
      <c r="EN260" s="48"/>
      <c r="EO260" s="75"/>
      <c r="EP260" s="48"/>
      <c r="EQ260" s="48"/>
      <c r="ER260" s="75"/>
      <c r="ES260" s="48"/>
      <c r="ET260" s="48"/>
      <c r="EU260" s="75"/>
      <c r="EV260" s="48"/>
      <c r="EW260" s="48"/>
      <c r="EX260" s="48"/>
      <c r="EY260" s="48"/>
      <c r="EZ260" s="48"/>
      <c r="FA260" s="48"/>
      <c r="FB260" s="48"/>
      <c r="FC260" s="48"/>
      <c r="FD260" s="48"/>
      <c r="FE260" s="48"/>
      <c r="FF260" s="48"/>
      <c r="FG260" s="48"/>
      <c r="FH260" s="48"/>
      <c r="FI260" s="48"/>
      <c r="FJ260" s="48"/>
      <c r="FK260" s="48"/>
      <c r="FL260" s="48"/>
      <c r="FM260" s="48"/>
      <c r="FN260" s="48"/>
      <c r="FO260" s="48"/>
      <c r="FP260" s="48"/>
      <c r="FQ260" s="48"/>
      <c r="FR260" s="48"/>
      <c r="FS260" s="48"/>
      <c r="FT260" s="48"/>
      <c r="FU260" s="48"/>
      <c r="FV260" s="48"/>
      <c r="FW260" s="48"/>
      <c r="FX260" s="48"/>
      <c r="FY260" s="48"/>
      <c r="FZ260" s="48"/>
      <c r="GA260" s="48"/>
      <c r="GB260" s="48"/>
      <c r="GC260" s="48"/>
      <c r="GD260" s="48"/>
      <c r="GE260" s="48"/>
      <c r="GF260" s="48"/>
      <c r="GG260" s="48"/>
      <c r="GH260" s="48"/>
      <c r="GI260" s="48"/>
      <c r="GJ260" s="48"/>
      <c r="GK260" s="48"/>
      <c r="GL260" s="48"/>
      <c r="GM260" s="48"/>
      <c r="GN260" s="48"/>
      <c r="GO260" s="48"/>
      <c r="GP260" s="48"/>
      <c r="GQ260" s="48"/>
      <c r="GR260" s="52"/>
      <c r="GS260" s="48"/>
      <c r="GT260" s="75"/>
    </row>
    <row r="261" spans="1:202" s="18" customFormat="1" ht="15.75" x14ac:dyDescent="0.25">
      <c r="A261" s="26" t="s">
        <v>318</v>
      </c>
      <c r="B261" s="136">
        <f t="shared" si="923"/>
        <v>6996.24</v>
      </c>
      <c r="C261" s="136">
        <f t="shared" si="924"/>
        <v>960</v>
      </c>
      <c r="D261" s="48">
        <f t="shared" si="216"/>
        <v>13.721656203903812</v>
      </c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>
        <v>1500</v>
      </c>
      <c r="AY261" s="48"/>
      <c r="AZ261" s="48"/>
      <c r="BA261" s="48"/>
      <c r="BB261" s="48"/>
      <c r="BC261" s="48"/>
      <c r="BD261" s="116"/>
      <c r="BE261" s="116"/>
      <c r="BF261" s="116"/>
      <c r="BG261" s="48"/>
      <c r="BH261" s="48"/>
      <c r="BI261" s="75"/>
      <c r="BJ261" s="48"/>
      <c r="BK261" s="48"/>
      <c r="BL261" s="75"/>
      <c r="BM261" s="48"/>
      <c r="BN261" s="48"/>
      <c r="BO261" s="75"/>
      <c r="BP261" s="48"/>
      <c r="BQ261" s="48"/>
      <c r="BR261" s="75"/>
      <c r="BS261" s="48"/>
      <c r="BT261" s="48"/>
      <c r="BU261" s="48"/>
      <c r="BV261" s="48"/>
      <c r="BW261" s="48"/>
      <c r="BX261" s="75"/>
      <c r="BY261" s="48"/>
      <c r="BZ261" s="48"/>
      <c r="CA261" s="75"/>
      <c r="CB261" s="48"/>
      <c r="CC261" s="48"/>
      <c r="CD261" s="75"/>
      <c r="CE261" s="48"/>
      <c r="CF261" s="48"/>
      <c r="CG261" s="75"/>
      <c r="CH261" s="48"/>
      <c r="CI261" s="48"/>
      <c r="CJ261" s="75"/>
      <c r="CK261" s="48"/>
      <c r="CL261" s="48"/>
      <c r="CM261" s="48"/>
      <c r="CN261" s="48"/>
      <c r="CO261" s="48"/>
      <c r="CP261" s="75"/>
      <c r="CQ261" s="52"/>
      <c r="CR261" s="48"/>
      <c r="CS261" s="75"/>
      <c r="CT261" s="52"/>
      <c r="CU261" s="48"/>
      <c r="CV261" s="75"/>
      <c r="CW261" s="52"/>
      <c r="CX261" s="48"/>
      <c r="CY261" s="75"/>
      <c r="CZ261" s="52">
        <v>2715</v>
      </c>
      <c r="DA261" s="48"/>
      <c r="DB261" s="48">
        <f t="shared" si="1052"/>
        <v>0</v>
      </c>
      <c r="DC261" s="52"/>
      <c r="DD261" s="48"/>
      <c r="DE261" s="75"/>
      <c r="DF261" s="52"/>
      <c r="DG261" s="48"/>
      <c r="DH261" s="75"/>
      <c r="DI261" s="48"/>
      <c r="DJ261" s="48"/>
      <c r="DK261" s="75"/>
      <c r="DL261" s="48"/>
      <c r="DM261" s="48"/>
      <c r="DN261" s="75"/>
      <c r="DO261" s="52"/>
      <c r="DP261" s="48"/>
      <c r="DQ261" s="75"/>
      <c r="DR261" s="52"/>
      <c r="DS261" s="48"/>
      <c r="DT261" s="75"/>
      <c r="DU261" s="52"/>
      <c r="DV261" s="48"/>
      <c r="DW261" s="75"/>
      <c r="DX261" s="52"/>
      <c r="DY261" s="48"/>
      <c r="DZ261" s="75"/>
      <c r="EA261" s="48"/>
      <c r="EB261" s="48"/>
      <c r="EC261" s="75"/>
      <c r="ED261" s="48"/>
      <c r="EE261" s="48"/>
      <c r="EF261" s="75"/>
      <c r="EG261" s="48">
        <v>2781.24</v>
      </c>
      <c r="EH261" s="48">
        <v>960</v>
      </c>
      <c r="EI261" s="52">
        <f t="shared" si="1142"/>
        <v>34.516978038572724</v>
      </c>
      <c r="EJ261" s="48"/>
      <c r="EK261" s="48"/>
      <c r="EL261" s="75"/>
      <c r="EM261" s="48"/>
      <c r="EN261" s="48"/>
      <c r="EO261" s="75"/>
      <c r="EP261" s="48"/>
      <c r="EQ261" s="48"/>
      <c r="ER261" s="75"/>
      <c r="ES261" s="48"/>
      <c r="ET261" s="48"/>
      <c r="EU261" s="75"/>
      <c r="EV261" s="48"/>
      <c r="EW261" s="48"/>
      <c r="EX261" s="48"/>
      <c r="EY261" s="48"/>
      <c r="EZ261" s="48"/>
      <c r="FA261" s="48"/>
      <c r="FB261" s="48"/>
      <c r="FC261" s="48"/>
      <c r="FD261" s="48"/>
      <c r="FE261" s="48"/>
      <c r="FF261" s="48"/>
      <c r="FG261" s="48"/>
      <c r="FH261" s="48"/>
      <c r="FI261" s="48"/>
      <c r="FJ261" s="48"/>
      <c r="FK261" s="48"/>
      <c r="FL261" s="48"/>
      <c r="FM261" s="48"/>
      <c r="FN261" s="48"/>
      <c r="FO261" s="48"/>
      <c r="FP261" s="48"/>
      <c r="FQ261" s="48"/>
      <c r="FR261" s="48"/>
      <c r="FS261" s="48"/>
      <c r="FT261" s="48"/>
      <c r="FU261" s="48"/>
      <c r="FV261" s="48"/>
      <c r="FW261" s="48"/>
      <c r="FX261" s="48"/>
      <c r="FY261" s="48"/>
      <c r="FZ261" s="48"/>
      <c r="GA261" s="48"/>
      <c r="GB261" s="48"/>
      <c r="GC261" s="48"/>
      <c r="GD261" s="48"/>
      <c r="GE261" s="48"/>
      <c r="GF261" s="48"/>
      <c r="GG261" s="48"/>
      <c r="GH261" s="48"/>
      <c r="GI261" s="48"/>
      <c r="GJ261" s="48"/>
      <c r="GK261" s="48"/>
      <c r="GL261" s="48"/>
      <c r="GM261" s="48"/>
      <c r="GN261" s="48"/>
      <c r="GO261" s="48"/>
      <c r="GP261" s="48"/>
      <c r="GQ261" s="48"/>
      <c r="GR261" s="52"/>
      <c r="GS261" s="48"/>
      <c r="GT261" s="75"/>
    </row>
    <row r="262" spans="1:202" s="18" customFormat="1" ht="15.75" x14ac:dyDescent="0.25">
      <c r="A262" s="26" t="s">
        <v>319</v>
      </c>
      <c r="B262" s="136">
        <f t="shared" si="923"/>
        <v>3789.67</v>
      </c>
      <c r="C262" s="136">
        <f t="shared" si="924"/>
        <v>1042.6500000000001</v>
      </c>
      <c r="D262" s="48">
        <f t="shared" si="216"/>
        <v>27.512949676357046</v>
      </c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116"/>
      <c r="BE262" s="116"/>
      <c r="BF262" s="116"/>
      <c r="BG262" s="48"/>
      <c r="BH262" s="48"/>
      <c r="BI262" s="75"/>
      <c r="BJ262" s="48"/>
      <c r="BK262" s="48"/>
      <c r="BL262" s="75"/>
      <c r="BM262" s="48"/>
      <c r="BN262" s="48"/>
      <c r="BO262" s="75"/>
      <c r="BP262" s="48"/>
      <c r="BQ262" s="48"/>
      <c r="BR262" s="75"/>
      <c r="BS262" s="48"/>
      <c r="BT262" s="48"/>
      <c r="BU262" s="48"/>
      <c r="BV262" s="48"/>
      <c r="BW262" s="48"/>
      <c r="BX262" s="75"/>
      <c r="BY262" s="48"/>
      <c r="BZ262" s="48"/>
      <c r="CA262" s="75"/>
      <c r="CB262" s="48"/>
      <c r="CC262" s="48"/>
      <c r="CD262" s="75"/>
      <c r="CE262" s="48"/>
      <c r="CF262" s="48"/>
      <c r="CG262" s="75"/>
      <c r="CH262" s="48"/>
      <c r="CI262" s="48"/>
      <c r="CJ262" s="75"/>
      <c r="CK262" s="48"/>
      <c r="CL262" s="48"/>
      <c r="CM262" s="48"/>
      <c r="CN262" s="48"/>
      <c r="CO262" s="48"/>
      <c r="CP262" s="75"/>
      <c r="CQ262" s="52"/>
      <c r="CR262" s="48"/>
      <c r="CS262" s="75"/>
      <c r="CT262" s="52"/>
      <c r="CU262" s="48"/>
      <c r="CV262" s="75"/>
      <c r="CW262" s="52"/>
      <c r="CX262" s="48"/>
      <c r="CY262" s="75"/>
      <c r="CZ262" s="52">
        <v>1872</v>
      </c>
      <c r="DA262" s="48"/>
      <c r="DB262" s="48">
        <f t="shared" si="1052"/>
        <v>0</v>
      </c>
      <c r="DC262" s="52"/>
      <c r="DD262" s="48"/>
      <c r="DE262" s="75"/>
      <c r="DF262" s="52"/>
      <c r="DG262" s="48"/>
      <c r="DH262" s="75"/>
      <c r="DI262" s="48"/>
      <c r="DJ262" s="48"/>
      <c r="DK262" s="75"/>
      <c r="DL262" s="48"/>
      <c r="DM262" s="48"/>
      <c r="DN262" s="75"/>
      <c r="DO262" s="52"/>
      <c r="DP262" s="48"/>
      <c r="DQ262" s="75"/>
      <c r="DR262" s="52"/>
      <c r="DS262" s="48"/>
      <c r="DT262" s="75"/>
      <c r="DU262" s="52"/>
      <c r="DV262" s="48"/>
      <c r="DW262" s="75"/>
      <c r="DX262" s="52"/>
      <c r="DY262" s="48"/>
      <c r="DZ262" s="75"/>
      <c r="EA262" s="48"/>
      <c r="EB262" s="48"/>
      <c r="EC262" s="75"/>
      <c r="ED262" s="48"/>
      <c r="EE262" s="48"/>
      <c r="EF262" s="75"/>
      <c r="EG262" s="48">
        <v>1917.67</v>
      </c>
      <c r="EH262" s="48">
        <v>1042.6500000000001</v>
      </c>
      <c r="EI262" s="52">
        <f t="shared" si="1142"/>
        <v>54.370668571756354</v>
      </c>
      <c r="EJ262" s="48"/>
      <c r="EK262" s="48"/>
      <c r="EL262" s="75"/>
      <c r="EM262" s="48"/>
      <c r="EN262" s="48"/>
      <c r="EO262" s="75"/>
      <c r="EP262" s="48"/>
      <c r="EQ262" s="48"/>
      <c r="ER262" s="75"/>
      <c r="ES262" s="48"/>
      <c r="ET262" s="48"/>
      <c r="EU262" s="75"/>
      <c r="EV262" s="48"/>
      <c r="EW262" s="48"/>
      <c r="EX262" s="48"/>
      <c r="EY262" s="48"/>
      <c r="EZ262" s="48"/>
      <c r="FA262" s="48"/>
      <c r="FB262" s="48"/>
      <c r="FC262" s="48"/>
      <c r="FD262" s="48"/>
      <c r="FE262" s="48"/>
      <c r="FF262" s="48"/>
      <c r="FG262" s="48"/>
      <c r="FH262" s="48"/>
      <c r="FI262" s="48"/>
      <c r="FJ262" s="48"/>
      <c r="FK262" s="48"/>
      <c r="FL262" s="48"/>
      <c r="FM262" s="48"/>
      <c r="FN262" s="48"/>
      <c r="FO262" s="48"/>
      <c r="FP262" s="48"/>
      <c r="FQ262" s="48"/>
      <c r="FR262" s="48"/>
      <c r="FS262" s="48"/>
      <c r="FT262" s="48"/>
      <c r="FU262" s="48"/>
      <c r="FV262" s="48"/>
      <c r="FW262" s="48"/>
      <c r="FX262" s="48"/>
      <c r="FY262" s="48"/>
      <c r="FZ262" s="48"/>
      <c r="GA262" s="48"/>
      <c r="GB262" s="48"/>
      <c r="GC262" s="48"/>
      <c r="GD262" s="48"/>
      <c r="GE262" s="48"/>
      <c r="GF262" s="48"/>
      <c r="GG262" s="48"/>
      <c r="GH262" s="48"/>
      <c r="GI262" s="48"/>
      <c r="GJ262" s="48"/>
      <c r="GK262" s="48"/>
      <c r="GL262" s="48"/>
      <c r="GM262" s="48"/>
      <c r="GN262" s="48"/>
      <c r="GO262" s="48"/>
      <c r="GP262" s="48"/>
      <c r="GQ262" s="48"/>
      <c r="GR262" s="52"/>
      <c r="GS262" s="48"/>
      <c r="GT262" s="75"/>
    </row>
    <row r="263" spans="1:202" s="18" customFormat="1" ht="15.75" x14ac:dyDescent="0.25">
      <c r="A263" s="26" t="s">
        <v>223</v>
      </c>
      <c r="B263" s="136">
        <f t="shared" si="923"/>
        <v>4056.89</v>
      </c>
      <c r="C263" s="136">
        <f t="shared" si="924"/>
        <v>284</v>
      </c>
      <c r="D263" s="48">
        <f t="shared" si="216"/>
        <v>7.0004362947972467</v>
      </c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116"/>
      <c r="BE263" s="116"/>
      <c r="BF263" s="116"/>
      <c r="BG263" s="48"/>
      <c r="BH263" s="48"/>
      <c r="BI263" s="75"/>
      <c r="BJ263" s="48"/>
      <c r="BK263" s="48"/>
      <c r="BL263" s="75"/>
      <c r="BM263" s="48"/>
      <c r="BN263" s="48"/>
      <c r="BO263" s="75"/>
      <c r="BP263" s="48"/>
      <c r="BQ263" s="48"/>
      <c r="BR263" s="75"/>
      <c r="BS263" s="48"/>
      <c r="BT263" s="48"/>
      <c r="BU263" s="48"/>
      <c r="BV263" s="48"/>
      <c r="BW263" s="48"/>
      <c r="BX263" s="75"/>
      <c r="BY263" s="48"/>
      <c r="BZ263" s="48"/>
      <c r="CA263" s="75"/>
      <c r="CB263" s="48"/>
      <c r="CC263" s="48"/>
      <c r="CD263" s="75"/>
      <c r="CE263" s="48"/>
      <c r="CF263" s="48"/>
      <c r="CG263" s="75"/>
      <c r="CH263" s="48"/>
      <c r="CI263" s="48"/>
      <c r="CJ263" s="75"/>
      <c r="CK263" s="48"/>
      <c r="CL263" s="48"/>
      <c r="CM263" s="48"/>
      <c r="CN263" s="48"/>
      <c r="CO263" s="48"/>
      <c r="CP263" s="75"/>
      <c r="CQ263" s="52"/>
      <c r="CR263" s="48"/>
      <c r="CS263" s="75"/>
      <c r="CT263" s="52"/>
      <c r="CU263" s="48"/>
      <c r="CV263" s="75"/>
      <c r="CW263" s="52"/>
      <c r="CX263" s="48"/>
      <c r="CY263" s="75"/>
      <c r="CZ263" s="52">
        <v>2004</v>
      </c>
      <c r="DA263" s="48"/>
      <c r="DB263" s="48">
        <f t="shared" si="1052"/>
        <v>0</v>
      </c>
      <c r="DC263" s="52"/>
      <c r="DD263" s="48"/>
      <c r="DE263" s="75"/>
      <c r="DF263" s="52"/>
      <c r="DG263" s="48"/>
      <c r="DH263" s="75"/>
      <c r="DI263" s="48"/>
      <c r="DJ263" s="48"/>
      <c r="DK263" s="75"/>
      <c r="DL263" s="48"/>
      <c r="DM263" s="48"/>
      <c r="DN263" s="75"/>
      <c r="DO263" s="52"/>
      <c r="DP263" s="48"/>
      <c r="DQ263" s="75"/>
      <c r="DR263" s="52"/>
      <c r="DS263" s="48"/>
      <c r="DT263" s="75"/>
      <c r="DU263" s="52"/>
      <c r="DV263" s="48"/>
      <c r="DW263" s="75"/>
      <c r="DX263" s="52"/>
      <c r="DY263" s="48"/>
      <c r="DZ263" s="75"/>
      <c r="EA263" s="48"/>
      <c r="EB263" s="48"/>
      <c r="EC263" s="75"/>
      <c r="ED263" s="48"/>
      <c r="EE263" s="48"/>
      <c r="EF263" s="75"/>
      <c r="EG263" s="48">
        <v>2052.89</v>
      </c>
      <c r="EH263" s="48">
        <v>284</v>
      </c>
      <c r="EI263" s="52">
        <f t="shared" si="1142"/>
        <v>13.834155751160559</v>
      </c>
      <c r="EJ263" s="48"/>
      <c r="EK263" s="48"/>
      <c r="EL263" s="75"/>
      <c r="EM263" s="48"/>
      <c r="EN263" s="48"/>
      <c r="EO263" s="75"/>
      <c r="EP263" s="48"/>
      <c r="EQ263" s="48"/>
      <c r="ER263" s="75"/>
      <c r="ES263" s="48"/>
      <c r="ET263" s="48"/>
      <c r="EU263" s="75"/>
      <c r="EV263" s="48"/>
      <c r="EW263" s="48"/>
      <c r="EX263" s="48"/>
      <c r="EY263" s="48"/>
      <c r="EZ263" s="48"/>
      <c r="FA263" s="48"/>
      <c r="FB263" s="48"/>
      <c r="FC263" s="48"/>
      <c r="FD263" s="48"/>
      <c r="FE263" s="48"/>
      <c r="FF263" s="48"/>
      <c r="FG263" s="48"/>
      <c r="FH263" s="48"/>
      <c r="FI263" s="48"/>
      <c r="FJ263" s="48"/>
      <c r="FK263" s="48"/>
      <c r="FL263" s="48"/>
      <c r="FM263" s="48"/>
      <c r="FN263" s="48"/>
      <c r="FO263" s="48"/>
      <c r="FP263" s="48"/>
      <c r="FQ263" s="48"/>
      <c r="FR263" s="48"/>
      <c r="FS263" s="48"/>
      <c r="FT263" s="48"/>
      <c r="FU263" s="48"/>
      <c r="FV263" s="48"/>
      <c r="FW263" s="48"/>
      <c r="FX263" s="48"/>
      <c r="FY263" s="48"/>
      <c r="FZ263" s="48"/>
      <c r="GA263" s="48"/>
      <c r="GB263" s="48"/>
      <c r="GC263" s="48"/>
      <c r="GD263" s="48"/>
      <c r="GE263" s="48"/>
      <c r="GF263" s="48"/>
      <c r="GG263" s="48"/>
      <c r="GH263" s="48"/>
      <c r="GI263" s="48"/>
      <c r="GJ263" s="48"/>
      <c r="GK263" s="48"/>
      <c r="GL263" s="48"/>
      <c r="GM263" s="48"/>
      <c r="GN263" s="48"/>
      <c r="GO263" s="48"/>
      <c r="GP263" s="48"/>
      <c r="GQ263" s="48"/>
      <c r="GR263" s="52"/>
      <c r="GS263" s="48"/>
      <c r="GT263" s="75"/>
    </row>
    <row r="264" spans="1:202" s="18" customFormat="1" ht="15.75" x14ac:dyDescent="0.25">
      <c r="A264" s="26" t="s">
        <v>320</v>
      </c>
      <c r="B264" s="136">
        <f t="shared" si="923"/>
        <v>3507.5268399999995</v>
      </c>
      <c r="C264" s="136">
        <f t="shared" si="924"/>
        <v>0</v>
      </c>
      <c r="D264" s="48">
        <f t="shared" si="216"/>
        <v>0</v>
      </c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>
        <v>1005.3668399999999</v>
      </c>
      <c r="AY264" s="48"/>
      <c r="AZ264" s="48"/>
      <c r="BA264" s="48"/>
      <c r="BB264" s="48"/>
      <c r="BC264" s="48"/>
      <c r="BD264" s="116"/>
      <c r="BE264" s="116"/>
      <c r="BF264" s="116"/>
      <c r="BG264" s="48"/>
      <c r="BH264" s="48"/>
      <c r="BI264" s="75"/>
      <c r="BJ264" s="48"/>
      <c r="BK264" s="48"/>
      <c r="BL264" s="75"/>
      <c r="BM264" s="48"/>
      <c r="BN264" s="48"/>
      <c r="BO264" s="75"/>
      <c r="BP264" s="48"/>
      <c r="BQ264" s="48"/>
      <c r="BR264" s="75"/>
      <c r="BS264" s="48"/>
      <c r="BT264" s="48"/>
      <c r="BU264" s="48"/>
      <c r="BV264" s="48"/>
      <c r="BW264" s="48"/>
      <c r="BX264" s="75"/>
      <c r="BY264" s="48"/>
      <c r="BZ264" s="48"/>
      <c r="CA264" s="75"/>
      <c r="CB264" s="48"/>
      <c r="CC264" s="48"/>
      <c r="CD264" s="75"/>
      <c r="CE264" s="48"/>
      <c r="CF264" s="48"/>
      <c r="CG264" s="75"/>
      <c r="CH264" s="48"/>
      <c r="CI264" s="48"/>
      <c r="CJ264" s="75"/>
      <c r="CK264" s="48"/>
      <c r="CL264" s="48"/>
      <c r="CM264" s="48"/>
      <c r="CN264" s="48"/>
      <c r="CO264" s="48"/>
      <c r="CP264" s="75"/>
      <c r="CQ264" s="52"/>
      <c r="CR264" s="48"/>
      <c r="CS264" s="75"/>
      <c r="CT264" s="52"/>
      <c r="CU264" s="48"/>
      <c r="CV264" s="75"/>
      <c r="CW264" s="52"/>
      <c r="CX264" s="48"/>
      <c r="CY264" s="75"/>
      <c r="CZ264" s="52">
        <v>1236</v>
      </c>
      <c r="DA264" s="48"/>
      <c r="DB264" s="48">
        <f t="shared" si="1052"/>
        <v>0</v>
      </c>
      <c r="DC264" s="52"/>
      <c r="DD264" s="48"/>
      <c r="DE264" s="75"/>
      <c r="DF264" s="52"/>
      <c r="DG264" s="48"/>
      <c r="DH264" s="75"/>
      <c r="DI264" s="48"/>
      <c r="DJ264" s="48"/>
      <c r="DK264" s="75"/>
      <c r="DL264" s="48"/>
      <c r="DM264" s="48"/>
      <c r="DN264" s="75"/>
      <c r="DO264" s="52"/>
      <c r="DP264" s="48"/>
      <c r="DQ264" s="75"/>
      <c r="DR264" s="52"/>
      <c r="DS264" s="48"/>
      <c r="DT264" s="75"/>
      <c r="DU264" s="52"/>
      <c r="DV264" s="48"/>
      <c r="DW264" s="75"/>
      <c r="DX264" s="52"/>
      <c r="DY264" s="48"/>
      <c r="DZ264" s="75"/>
      <c r="EA264" s="48"/>
      <c r="EB264" s="48"/>
      <c r="EC264" s="75"/>
      <c r="ED264" s="48"/>
      <c r="EE264" s="48"/>
      <c r="EF264" s="75"/>
      <c r="EG264" s="48">
        <v>1266.1600000000001</v>
      </c>
      <c r="EH264" s="48"/>
      <c r="EI264" s="52">
        <f t="shared" si="1142"/>
        <v>0</v>
      </c>
      <c r="EJ264" s="48"/>
      <c r="EK264" s="48"/>
      <c r="EL264" s="75"/>
      <c r="EM264" s="48"/>
      <c r="EN264" s="48"/>
      <c r="EO264" s="75"/>
      <c r="EP264" s="48"/>
      <c r="EQ264" s="48"/>
      <c r="ER264" s="75"/>
      <c r="ES264" s="48"/>
      <c r="ET264" s="48"/>
      <c r="EU264" s="75"/>
      <c r="EV264" s="48"/>
      <c r="EW264" s="48"/>
      <c r="EX264" s="48"/>
      <c r="EY264" s="48"/>
      <c r="EZ264" s="48"/>
      <c r="FA264" s="48"/>
      <c r="FB264" s="48"/>
      <c r="FC264" s="48"/>
      <c r="FD264" s="48"/>
      <c r="FE264" s="48"/>
      <c r="FF264" s="48"/>
      <c r="FG264" s="48"/>
      <c r="FH264" s="48"/>
      <c r="FI264" s="48"/>
      <c r="FJ264" s="48"/>
      <c r="FK264" s="48"/>
      <c r="FL264" s="48"/>
      <c r="FM264" s="48"/>
      <c r="FN264" s="48"/>
      <c r="FO264" s="48"/>
      <c r="FP264" s="48"/>
      <c r="FQ264" s="48"/>
      <c r="FR264" s="48"/>
      <c r="FS264" s="48"/>
      <c r="FT264" s="48"/>
      <c r="FU264" s="48"/>
      <c r="FV264" s="48"/>
      <c r="FW264" s="48"/>
      <c r="FX264" s="48"/>
      <c r="FY264" s="48"/>
      <c r="FZ264" s="48"/>
      <c r="GA264" s="48"/>
      <c r="GB264" s="48"/>
      <c r="GC264" s="48"/>
      <c r="GD264" s="48"/>
      <c r="GE264" s="48"/>
      <c r="GF264" s="48"/>
      <c r="GG264" s="48"/>
      <c r="GH264" s="48"/>
      <c r="GI264" s="48"/>
      <c r="GJ264" s="48"/>
      <c r="GK264" s="48"/>
      <c r="GL264" s="48"/>
      <c r="GM264" s="48"/>
      <c r="GN264" s="48"/>
      <c r="GO264" s="48"/>
      <c r="GP264" s="48"/>
      <c r="GQ264" s="48"/>
      <c r="GR264" s="52"/>
      <c r="GS264" s="48"/>
      <c r="GT264" s="75"/>
    </row>
    <row r="265" spans="1:202" s="18" customFormat="1" ht="15.75" x14ac:dyDescent="0.25">
      <c r="A265" s="26" t="s">
        <v>321</v>
      </c>
      <c r="B265" s="136">
        <f t="shared" si="923"/>
        <v>39320.451999999997</v>
      </c>
      <c r="C265" s="136">
        <f t="shared" si="924"/>
        <v>2979.0329999999999</v>
      </c>
      <c r="D265" s="48">
        <f t="shared" si="216"/>
        <v>7.5762938839055067</v>
      </c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>
        <v>10000</v>
      </c>
      <c r="BB265" s="48">
        <v>2245.1109999999999</v>
      </c>
      <c r="BC265" s="48">
        <f>BB265/BA265*100</f>
        <v>22.45111</v>
      </c>
      <c r="BD265" s="116"/>
      <c r="BE265" s="116"/>
      <c r="BF265" s="116"/>
      <c r="BG265" s="48"/>
      <c r="BH265" s="48"/>
      <c r="BI265" s="75"/>
      <c r="BJ265" s="48"/>
      <c r="BK265" s="48"/>
      <c r="BL265" s="75"/>
      <c r="BM265" s="48"/>
      <c r="BN265" s="48"/>
      <c r="BO265" s="75"/>
      <c r="BP265" s="48"/>
      <c r="BQ265" s="48"/>
      <c r="BR265" s="75"/>
      <c r="BS265" s="48"/>
      <c r="BT265" s="48"/>
      <c r="BU265" s="48"/>
      <c r="BV265" s="48"/>
      <c r="BW265" s="48"/>
      <c r="BX265" s="75"/>
      <c r="BY265" s="48"/>
      <c r="BZ265" s="48"/>
      <c r="CA265" s="75"/>
      <c r="CB265" s="48"/>
      <c r="CC265" s="48"/>
      <c r="CD265" s="75"/>
      <c r="CE265" s="48"/>
      <c r="CF265" s="48"/>
      <c r="CG265" s="75"/>
      <c r="CH265" s="48"/>
      <c r="CI265" s="48"/>
      <c r="CJ265" s="75"/>
      <c r="CK265" s="48">
        <v>733.92200000000003</v>
      </c>
      <c r="CL265" s="48">
        <v>733.92200000000003</v>
      </c>
      <c r="CM265" s="48">
        <f>CL265/CK265*100</f>
        <v>100</v>
      </c>
      <c r="CN265" s="48"/>
      <c r="CO265" s="48"/>
      <c r="CP265" s="75"/>
      <c r="CQ265" s="52"/>
      <c r="CR265" s="48"/>
      <c r="CS265" s="75"/>
      <c r="CT265" s="52"/>
      <c r="CU265" s="48"/>
      <c r="CV265" s="75"/>
      <c r="CW265" s="52"/>
      <c r="CX265" s="48"/>
      <c r="CY265" s="75"/>
      <c r="CZ265" s="52">
        <v>14121</v>
      </c>
      <c r="DA265" s="48"/>
      <c r="DB265" s="48">
        <f t="shared" si="1052"/>
        <v>0</v>
      </c>
      <c r="DC265" s="52"/>
      <c r="DD265" s="48"/>
      <c r="DE265" s="75"/>
      <c r="DF265" s="52"/>
      <c r="DG265" s="48"/>
      <c r="DH265" s="75"/>
      <c r="DI265" s="48"/>
      <c r="DJ265" s="48"/>
      <c r="DK265" s="75"/>
      <c r="DL265" s="48"/>
      <c r="DM265" s="48"/>
      <c r="DN265" s="75"/>
      <c r="DO265" s="52"/>
      <c r="DP265" s="48"/>
      <c r="DQ265" s="75"/>
      <c r="DR265" s="52"/>
      <c r="DS265" s="48"/>
      <c r="DT265" s="75"/>
      <c r="DU265" s="52"/>
      <c r="DV265" s="48"/>
      <c r="DW265" s="75"/>
      <c r="DX265" s="52"/>
      <c r="DY265" s="48"/>
      <c r="DZ265" s="75"/>
      <c r="EA265" s="48"/>
      <c r="EB265" s="48"/>
      <c r="EC265" s="75"/>
      <c r="ED265" s="48"/>
      <c r="EE265" s="48"/>
      <c r="EF265" s="75"/>
      <c r="EG265" s="48">
        <v>14465.53</v>
      </c>
      <c r="EH265" s="48"/>
      <c r="EI265" s="52">
        <f t="shared" si="1142"/>
        <v>0</v>
      </c>
      <c r="EJ265" s="48"/>
      <c r="EK265" s="48"/>
      <c r="EL265" s="75"/>
      <c r="EM265" s="48"/>
      <c r="EN265" s="48"/>
      <c r="EO265" s="75"/>
      <c r="EP265" s="48"/>
      <c r="EQ265" s="48"/>
      <c r="ER265" s="75"/>
      <c r="ES265" s="48"/>
      <c r="ET265" s="48"/>
      <c r="EU265" s="75"/>
      <c r="EV265" s="48"/>
      <c r="EW265" s="48"/>
      <c r="EX265" s="48"/>
      <c r="EY265" s="48"/>
      <c r="EZ265" s="48"/>
      <c r="FA265" s="48"/>
      <c r="FB265" s="48"/>
      <c r="FC265" s="48"/>
      <c r="FD265" s="48"/>
      <c r="FE265" s="48"/>
      <c r="FF265" s="48"/>
      <c r="FG265" s="48"/>
      <c r="FH265" s="48"/>
      <c r="FI265" s="48"/>
      <c r="FJ265" s="48"/>
      <c r="FK265" s="48"/>
      <c r="FL265" s="48"/>
      <c r="FM265" s="48"/>
      <c r="FN265" s="48"/>
      <c r="FO265" s="48"/>
      <c r="FP265" s="48"/>
      <c r="FQ265" s="48"/>
      <c r="FR265" s="48"/>
      <c r="FS265" s="48"/>
      <c r="FT265" s="48"/>
      <c r="FU265" s="48"/>
      <c r="FV265" s="48"/>
      <c r="FW265" s="48"/>
      <c r="FX265" s="48"/>
      <c r="FY265" s="48"/>
      <c r="FZ265" s="48"/>
      <c r="GA265" s="48"/>
      <c r="GB265" s="48"/>
      <c r="GC265" s="48"/>
      <c r="GD265" s="48"/>
      <c r="GE265" s="48"/>
      <c r="GF265" s="48"/>
      <c r="GG265" s="48"/>
      <c r="GH265" s="48"/>
      <c r="GI265" s="48"/>
      <c r="GJ265" s="48"/>
      <c r="GK265" s="48"/>
      <c r="GL265" s="48"/>
      <c r="GM265" s="48"/>
      <c r="GN265" s="48"/>
      <c r="GO265" s="48"/>
      <c r="GP265" s="48"/>
      <c r="GQ265" s="48"/>
      <c r="GR265" s="52"/>
      <c r="GS265" s="48"/>
      <c r="GT265" s="75"/>
    </row>
    <row r="266" spans="1:202" s="18" customFormat="1" ht="15.75" x14ac:dyDescent="0.25">
      <c r="A266" s="26" t="s">
        <v>322</v>
      </c>
      <c r="B266" s="136">
        <f t="shared" si="923"/>
        <v>5295.83</v>
      </c>
      <c r="C266" s="136">
        <f t="shared" si="924"/>
        <v>0</v>
      </c>
      <c r="D266" s="48">
        <f t="shared" si="216"/>
        <v>0</v>
      </c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116"/>
      <c r="BE266" s="116"/>
      <c r="BF266" s="116"/>
      <c r="BG266" s="48"/>
      <c r="BH266" s="48"/>
      <c r="BI266" s="75"/>
      <c r="BJ266" s="48"/>
      <c r="BK266" s="48"/>
      <c r="BL266" s="75"/>
      <c r="BM266" s="48"/>
      <c r="BN266" s="48"/>
      <c r="BO266" s="75"/>
      <c r="BP266" s="48"/>
      <c r="BQ266" s="48"/>
      <c r="BR266" s="75"/>
      <c r="BS266" s="48"/>
      <c r="BT266" s="48"/>
      <c r="BU266" s="48"/>
      <c r="BV266" s="48"/>
      <c r="BW266" s="48"/>
      <c r="BX266" s="75"/>
      <c r="BY266" s="48"/>
      <c r="BZ266" s="48"/>
      <c r="CA266" s="75"/>
      <c r="CB266" s="48"/>
      <c r="CC266" s="48"/>
      <c r="CD266" s="75"/>
      <c r="CE266" s="48"/>
      <c r="CF266" s="48"/>
      <c r="CG266" s="75"/>
      <c r="CH266" s="48"/>
      <c r="CI266" s="48"/>
      <c r="CJ266" s="75"/>
      <c r="CK266" s="48"/>
      <c r="CL266" s="48"/>
      <c r="CM266" s="48"/>
      <c r="CN266" s="48"/>
      <c r="CO266" s="48"/>
      <c r="CP266" s="75"/>
      <c r="CQ266" s="52"/>
      <c r="CR266" s="48"/>
      <c r="CS266" s="75"/>
      <c r="CT266" s="52"/>
      <c r="CU266" s="48"/>
      <c r="CV266" s="75"/>
      <c r="CW266" s="52"/>
      <c r="CX266" s="48"/>
      <c r="CY266" s="75"/>
      <c r="CZ266" s="52">
        <v>2616</v>
      </c>
      <c r="DA266" s="48"/>
      <c r="DB266" s="48">
        <f t="shared" si="1052"/>
        <v>0</v>
      </c>
      <c r="DC266" s="52"/>
      <c r="DD266" s="48"/>
      <c r="DE266" s="75"/>
      <c r="DF266" s="52"/>
      <c r="DG266" s="48"/>
      <c r="DH266" s="75"/>
      <c r="DI266" s="48"/>
      <c r="DJ266" s="48"/>
      <c r="DK266" s="75"/>
      <c r="DL266" s="48"/>
      <c r="DM266" s="48"/>
      <c r="DN266" s="75"/>
      <c r="DO266" s="52"/>
      <c r="DP266" s="48"/>
      <c r="DQ266" s="75"/>
      <c r="DR266" s="52"/>
      <c r="DS266" s="48"/>
      <c r="DT266" s="75"/>
      <c r="DU266" s="52"/>
      <c r="DV266" s="48"/>
      <c r="DW266" s="75"/>
      <c r="DX266" s="52"/>
      <c r="DY266" s="48"/>
      <c r="DZ266" s="75"/>
      <c r="EA266" s="48"/>
      <c r="EB266" s="48"/>
      <c r="EC266" s="75"/>
      <c r="ED266" s="48"/>
      <c r="EE266" s="48"/>
      <c r="EF266" s="75"/>
      <c r="EG266" s="48">
        <v>2679.83</v>
      </c>
      <c r="EH266" s="48"/>
      <c r="EI266" s="52">
        <f t="shared" si="1142"/>
        <v>0</v>
      </c>
      <c r="EJ266" s="48"/>
      <c r="EK266" s="48"/>
      <c r="EL266" s="75"/>
      <c r="EM266" s="48"/>
      <c r="EN266" s="48"/>
      <c r="EO266" s="75"/>
      <c r="EP266" s="48"/>
      <c r="EQ266" s="48"/>
      <c r="ER266" s="75"/>
      <c r="ES266" s="48"/>
      <c r="ET266" s="48"/>
      <c r="EU266" s="75"/>
      <c r="EV266" s="48"/>
      <c r="EW266" s="48"/>
      <c r="EX266" s="48"/>
      <c r="EY266" s="48"/>
      <c r="EZ266" s="48"/>
      <c r="FA266" s="48"/>
      <c r="FB266" s="48"/>
      <c r="FC266" s="48"/>
      <c r="FD266" s="48"/>
      <c r="FE266" s="48"/>
      <c r="FF266" s="48"/>
      <c r="FG266" s="48"/>
      <c r="FH266" s="48"/>
      <c r="FI266" s="48"/>
      <c r="FJ266" s="48"/>
      <c r="FK266" s="48"/>
      <c r="FL266" s="48"/>
      <c r="FM266" s="48"/>
      <c r="FN266" s="48"/>
      <c r="FO266" s="48"/>
      <c r="FP266" s="48"/>
      <c r="FQ266" s="48"/>
      <c r="FR266" s="48"/>
      <c r="FS266" s="48"/>
      <c r="FT266" s="48"/>
      <c r="FU266" s="48"/>
      <c r="FV266" s="48"/>
      <c r="FW266" s="48"/>
      <c r="FX266" s="48"/>
      <c r="FY266" s="48"/>
      <c r="FZ266" s="48"/>
      <c r="GA266" s="48"/>
      <c r="GB266" s="48"/>
      <c r="GC266" s="48"/>
      <c r="GD266" s="48"/>
      <c r="GE266" s="48"/>
      <c r="GF266" s="48"/>
      <c r="GG266" s="48"/>
      <c r="GH266" s="48"/>
      <c r="GI266" s="48"/>
      <c r="GJ266" s="48"/>
      <c r="GK266" s="48"/>
      <c r="GL266" s="48"/>
      <c r="GM266" s="48"/>
      <c r="GN266" s="48"/>
      <c r="GO266" s="48"/>
      <c r="GP266" s="48"/>
      <c r="GQ266" s="48"/>
      <c r="GR266" s="52"/>
      <c r="GS266" s="48"/>
      <c r="GT266" s="75"/>
    </row>
    <row r="267" spans="1:202" s="18" customFormat="1" ht="15.75" x14ac:dyDescent="0.25">
      <c r="A267" s="26" t="s">
        <v>323</v>
      </c>
      <c r="B267" s="136">
        <f t="shared" si="923"/>
        <v>2508.23</v>
      </c>
      <c r="C267" s="136">
        <f t="shared" si="924"/>
        <v>0</v>
      </c>
      <c r="D267" s="48">
        <f t="shared" si="216"/>
        <v>0</v>
      </c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116"/>
      <c r="BE267" s="116"/>
      <c r="BF267" s="116"/>
      <c r="BG267" s="48"/>
      <c r="BH267" s="48"/>
      <c r="BI267" s="75"/>
      <c r="BJ267" s="48"/>
      <c r="BK267" s="48"/>
      <c r="BL267" s="75"/>
      <c r="BM267" s="48"/>
      <c r="BN267" s="48"/>
      <c r="BO267" s="75"/>
      <c r="BP267" s="48"/>
      <c r="BQ267" s="48"/>
      <c r="BR267" s="75"/>
      <c r="BS267" s="48"/>
      <c r="BT267" s="48"/>
      <c r="BU267" s="48"/>
      <c r="BV267" s="48"/>
      <c r="BW267" s="48"/>
      <c r="BX267" s="75"/>
      <c r="BY267" s="48"/>
      <c r="BZ267" s="48"/>
      <c r="CA267" s="75"/>
      <c r="CB267" s="48"/>
      <c r="CC267" s="48"/>
      <c r="CD267" s="75"/>
      <c r="CE267" s="48"/>
      <c r="CF267" s="48"/>
      <c r="CG267" s="75"/>
      <c r="CH267" s="48"/>
      <c r="CI267" s="48"/>
      <c r="CJ267" s="75"/>
      <c r="CK267" s="48"/>
      <c r="CL267" s="48"/>
      <c r="CM267" s="48"/>
      <c r="CN267" s="48"/>
      <c r="CO267" s="48"/>
      <c r="CP267" s="75"/>
      <c r="CQ267" s="52"/>
      <c r="CR267" s="48"/>
      <c r="CS267" s="75"/>
      <c r="CT267" s="52"/>
      <c r="CU267" s="48"/>
      <c r="CV267" s="75"/>
      <c r="CW267" s="52"/>
      <c r="CX267" s="48"/>
      <c r="CY267" s="75"/>
      <c r="CZ267" s="52">
        <v>1239</v>
      </c>
      <c r="DA267" s="48"/>
      <c r="DB267" s="48">
        <f t="shared" si="1052"/>
        <v>0</v>
      </c>
      <c r="DC267" s="52"/>
      <c r="DD267" s="48"/>
      <c r="DE267" s="75"/>
      <c r="DF267" s="52"/>
      <c r="DG267" s="48"/>
      <c r="DH267" s="75"/>
      <c r="DI267" s="48"/>
      <c r="DJ267" s="48"/>
      <c r="DK267" s="75"/>
      <c r="DL267" s="48"/>
      <c r="DM267" s="48"/>
      <c r="DN267" s="75"/>
      <c r="DO267" s="52"/>
      <c r="DP267" s="48"/>
      <c r="DQ267" s="75"/>
      <c r="DR267" s="52"/>
      <c r="DS267" s="48"/>
      <c r="DT267" s="75"/>
      <c r="DU267" s="52"/>
      <c r="DV267" s="48"/>
      <c r="DW267" s="75"/>
      <c r="DX267" s="52"/>
      <c r="DY267" s="48"/>
      <c r="DZ267" s="75"/>
      <c r="EA267" s="48"/>
      <c r="EB267" s="48"/>
      <c r="EC267" s="75"/>
      <c r="ED267" s="48"/>
      <c r="EE267" s="48"/>
      <c r="EF267" s="75"/>
      <c r="EG267" s="48">
        <v>1269.23</v>
      </c>
      <c r="EH267" s="48"/>
      <c r="EI267" s="52">
        <f t="shared" si="1142"/>
        <v>0</v>
      </c>
      <c r="EJ267" s="48"/>
      <c r="EK267" s="48"/>
      <c r="EL267" s="75"/>
      <c r="EM267" s="48"/>
      <c r="EN267" s="48"/>
      <c r="EO267" s="75"/>
      <c r="EP267" s="48"/>
      <c r="EQ267" s="48"/>
      <c r="ER267" s="75"/>
      <c r="ES267" s="48"/>
      <c r="ET267" s="48"/>
      <c r="EU267" s="75"/>
      <c r="EV267" s="48"/>
      <c r="EW267" s="48"/>
      <c r="EX267" s="48"/>
      <c r="EY267" s="48"/>
      <c r="EZ267" s="48"/>
      <c r="FA267" s="48"/>
      <c r="FB267" s="48"/>
      <c r="FC267" s="48"/>
      <c r="FD267" s="48"/>
      <c r="FE267" s="48"/>
      <c r="FF267" s="48"/>
      <c r="FG267" s="48"/>
      <c r="FH267" s="48"/>
      <c r="FI267" s="48"/>
      <c r="FJ267" s="48"/>
      <c r="FK267" s="48"/>
      <c r="FL267" s="48"/>
      <c r="FM267" s="48"/>
      <c r="FN267" s="48"/>
      <c r="FO267" s="48"/>
      <c r="FP267" s="48"/>
      <c r="FQ267" s="48"/>
      <c r="FR267" s="48"/>
      <c r="FS267" s="48"/>
      <c r="FT267" s="48"/>
      <c r="FU267" s="48"/>
      <c r="FV267" s="48"/>
      <c r="FW267" s="48"/>
      <c r="FX267" s="48"/>
      <c r="FY267" s="48"/>
      <c r="FZ267" s="48"/>
      <c r="GA267" s="48"/>
      <c r="GB267" s="48"/>
      <c r="GC267" s="48"/>
      <c r="GD267" s="48"/>
      <c r="GE267" s="48"/>
      <c r="GF267" s="48"/>
      <c r="GG267" s="48"/>
      <c r="GH267" s="48"/>
      <c r="GI267" s="48"/>
      <c r="GJ267" s="48"/>
      <c r="GK267" s="48"/>
      <c r="GL267" s="48"/>
      <c r="GM267" s="48"/>
      <c r="GN267" s="48"/>
      <c r="GO267" s="48"/>
      <c r="GP267" s="48"/>
      <c r="GQ267" s="48"/>
      <c r="GR267" s="52"/>
      <c r="GS267" s="48"/>
      <c r="GT267" s="75"/>
    </row>
    <row r="268" spans="1:202" s="18" customFormat="1" ht="15.75" x14ac:dyDescent="0.25">
      <c r="A268" s="26" t="s">
        <v>324</v>
      </c>
      <c r="B268" s="136">
        <f t="shared" ref="B268:B331" si="1143">E268+H268+K268+N268+Q268+T268+W268+Z268+AC268+AF268+AI268+AL268+AO268+AR268+AU268+AX268+BA268+BD268+BG268+BJ268+BM268+BP268+BS268+BV268+BY268+CB268+CE268+CH268+CK268+CN268+CQ268+CT268+CW268+CZ268+DC268+DF268+DI268+DL268+DO268+DR268+DU268+DX268+EA268+ED268+EG268+EJ268+EM268+EP268+ES268+EV268+EY268+FB268+FE268+FH268+FK268+FN268+FQ268+FT268+FW268+FZ268+GC268+GF268+GI268+GL268+GO268+GR268</f>
        <v>5549.9508399999995</v>
      </c>
      <c r="C268" s="136">
        <f t="shared" ref="C268:C331" si="1144">F268+I268+L268+O268+R268+U268+X268+AA268+AD268+AG268+AJ268+AM268+AP268+AS268+AV268+AY268+BB268+BE268+BH268+BK268+BN268+BQ268+BT268+BW268+BZ268+CC268+CF268+CI268+CL268+CO268+CR268+CU268+CX268+DA268+DD268+DG268+DJ268+DM268+DP268+DS268+DV268+DY268+EB268+EE268+EH268+EK268+EN268+EQ268+ET268+EW268+EZ268+FC268+FF268+FI268+FL268+FO268+FR268+FU268+FX268+GA268+GD268+GG268+GJ268+GM268+GP268+GS268</f>
        <v>0</v>
      </c>
      <c r="D268" s="48">
        <f t="shared" si="216"/>
        <v>0</v>
      </c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>
        <v>1450.5408400000001</v>
      </c>
      <c r="AY268" s="48"/>
      <c r="AZ268" s="48"/>
      <c r="BA268" s="48"/>
      <c r="BB268" s="48"/>
      <c r="BC268" s="48"/>
      <c r="BD268" s="116"/>
      <c r="BE268" s="116"/>
      <c r="BF268" s="116"/>
      <c r="BG268" s="48"/>
      <c r="BH268" s="48"/>
      <c r="BI268" s="75"/>
      <c r="BJ268" s="48"/>
      <c r="BK268" s="48"/>
      <c r="BL268" s="75"/>
      <c r="BM268" s="48"/>
      <c r="BN268" s="48"/>
      <c r="BO268" s="75"/>
      <c r="BP268" s="48"/>
      <c r="BQ268" s="48"/>
      <c r="BR268" s="75"/>
      <c r="BS268" s="48"/>
      <c r="BT268" s="48"/>
      <c r="BU268" s="48"/>
      <c r="BV268" s="48"/>
      <c r="BW268" s="48"/>
      <c r="BX268" s="75"/>
      <c r="BY268" s="48"/>
      <c r="BZ268" s="48"/>
      <c r="CA268" s="75"/>
      <c r="CB268" s="48"/>
      <c r="CC268" s="48"/>
      <c r="CD268" s="75"/>
      <c r="CE268" s="48"/>
      <c r="CF268" s="48"/>
      <c r="CG268" s="75"/>
      <c r="CH268" s="48"/>
      <c r="CI268" s="48"/>
      <c r="CJ268" s="75"/>
      <c r="CK268" s="48"/>
      <c r="CL268" s="48"/>
      <c r="CM268" s="75"/>
      <c r="CN268" s="48"/>
      <c r="CO268" s="48"/>
      <c r="CP268" s="75"/>
      <c r="CQ268" s="52"/>
      <c r="CR268" s="48"/>
      <c r="CS268" s="75"/>
      <c r="CT268" s="52"/>
      <c r="CU268" s="48"/>
      <c r="CV268" s="75"/>
      <c r="CW268" s="52"/>
      <c r="CX268" s="48"/>
      <c r="CY268" s="75"/>
      <c r="CZ268" s="52">
        <v>2025</v>
      </c>
      <c r="DA268" s="48"/>
      <c r="DB268" s="48">
        <f t="shared" si="1052"/>
        <v>0</v>
      </c>
      <c r="DC268" s="52"/>
      <c r="DD268" s="48"/>
      <c r="DE268" s="52"/>
      <c r="DF268" s="52"/>
      <c r="DG268" s="48"/>
      <c r="DH268" s="75"/>
      <c r="DI268" s="48"/>
      <c r="DJ268" s="48"/>
      <c r="DK268" s="75"/>
      <c r="DL268" s="48"/>
      <c r="DM268" s="48"/>
      <c r="DN268" s="75"/>
      <c r="DO268" s="52"/>
      <c r="DP268" s="48"/>
      <c r="DQ268" s="75"/>
      <c r="DR268" s="52"/>
      <c r="DS268" s="48"/>
      <c r="DT268" s="75"/>
      <c r="DU268" s="52"/>
      <c r="DV268" s="48"/>
      <c r="DW268" s="75"/>
      <c r="DX268" s="52"/>
      <c r="DY268" s="48"/>
      <c r="DZ268" s="75"/>
      <c r="EA268" s="48"/>
      <c r="EB268" s="48"/>
      <c r="EC268" s="75"/>
      <c r="ED268" s="48"/>
      <c r="EE268" s="48"/>
      <c r="EF268" s="75"/>
      <c r="EG268" s="48">
        <v>2074.41</v>
      </c>
      <c r="EH268" s="48"/>
      <c r="EI268" s="52">
        <f t="shared" si="1142"/>
        <v>0</v>
      </c>
      <c r="EJ268" s="48"/>
      <c r="EK268" s="48"/>
      <c r="EL268" s="75"/>
      <c r="EM268" s="48"/>
      <c r="EN268" s="48"/>
      <c r="EO268" s="75"/>
      <c r="EP268" s="48"/>
      <c r="EQ268" s="48"/>
      <c r="ER268" s="75"/>
      <c r="ES268" s="48"/>
      <c r="ET268" s="48"/>
      <c r="EU268" s="75"/>
      <c r="EV268" s="48"/>
      <c r="EW268" s="48"/>
      <c r="EX268" s="48"/>
      <c r="EY268" s="48"/>
      <c r="EZ268" s="48"/>
      <c r="FA268" s="48"/>
      <c r="FB268" s="48"/>
      <c r="FC268" s="48"/>
      <c r="FD268" s="48"/>
      <c r="FE268" s="48"/>
      <c r="FF268" s="48"/>
      <c r="FG268" s="48"/>
      <c r="FH268" s="48"/>
      <c r="FI268" s="48"/>
      <c r="FJ268" s="48"/>
      <c r="FK268" s="48"/>
      <c r="FL268" s="48"/>
      <c r="FM268" s="48"/>
      <c r="FN268" s="48"/>
      <c r="FO268" s="48"/>
      <c r="FP268" s="48"/>
      <c r="FQ268" s="48"/>
      <c r="FR268" s="48"/>
      <c r="FS268" s="48"/>
      <c r="FT268" s="48"/>
      <c r="FU268" s="48"/>
      <c r="FV268" s="48"/>
      <c r="FW268" s="48"/>
      <c r="FX268" s="48"/>
      <c r="FY268" s="48"/>
      <c r="FZ268" s="48"/>
      <c r="GA268" s="48"/>
      <c r="GB268" s="48"/>
      <c r="GC268" s="48"/>
      <c r="GD268" s="48"/>
      <c r="GE268" s="48"/>
      <c r="GF268" s="48"/>
      <c r="GG268" s="48"/>
      <c r="GH268" s="48"/>
      <c r="GI268" s="48"/>
      <c r="GJ268" s="48"/>
      <c r="GK268" s="48"/>
      <c r="GL268" s="48"/>
      <c r="GM268" s="48"/>
      <c r="GN268" s="48"/>
      <c r="GO268" s="48"/>
      <c r="GP268" s="48"/>
      <c r="GQ268" s="48"/>
      <c r="GR268" s="52"/>
      <c r="GS268" s="48"/>
      <c r="GT268" s="75"/>
    </row>
    <row r="269" spans="1:202" s="19" customFormat="1" ht="31.5" x14ac:dyDescent="0.25">
      <c r="A269" s="25" t="s">
        <v>313</v>
      </c>
      <c r="B269" s="135">
        <f t="shared" si="1143"/>
        <v>153427.258</v>
      </c>
      <c r="C269" s="135">
        <f t="shared" si="1144"/>
        <v>73188.648839999994</v>
      </c>
      <c r="D269" s="54">
        <f t="shared" ref="D269" si="1145">C269/B269*100</f>
        <v>47.702507229843079</v>
      </c>
      <c r="E269" s="55">
        <f t="shared" ref="E269:BF269" si="1146">E270+E271+E272+E273+E274+E275+E276</f>
        <v>0</v>
      </c>
      <c r="F269" s="55">
        <f t="shared" si="1146"/>
        <v>0</v>
      </c>
      <c r="G269" s="55">
        <f t="shared" si="1146"/>
        <v>0</v>
      </c>
      <c r="H269" s="55">
        <f t="shared" si="1146"/>
        <v>556.0856</v>
      </c>
      <c r="I269" s="55">
        <f t="shared" si="1146"/>
        <v>102.74543</v>
      </c>
      <c r="J269" s="54">
        <f>I269/H269*100</f>
        <v>18.476549293849722</v>
      </c>
      <c r="K269" s="55">
        <f t="shared" ref="K269:M269" si="1147">K270+K271+K272+K273+K274+K275+K276</f>
        <v>0</v>
      </c>
      <c r="L269" s="55">
        <f t="shared" si="1147"/>
        <v>0</v>
      </c>
      <c r="M269" s="55">
        <f t="shared" si="1147"/>
        <v>0</v>
      </c>
      <c r="N269" s="55">
        <f t="shared" ref="N269:P269" si="1148">N270+N271+N272+N273+N274+N275+N276</f>
        <v>0</v>
      </c>
      <c r="O269" s="55">
        <f t="shared" si="1148"/>
        <v>0</v>
      </c>
      <c r="P269" s="55">
        <f t="shared" si="1148"/>
        <v>0</v>
      </c>
      <c r="Q269" s="55">
        <f t="shared" ref="Q269:S269" si="1149">Q270+Q271+Q272+Q273+Q274+Q275+Q276</f>
        <v>0</v>
      </c>
      <c r="R269" s="55">
        <f t="shared" si="1149"/>
        <v>0</v>
      </c>
      <c r="S269" s="55">
        <f t="shared" si="1149"/>
        <v>0</v>
      </c>
      <c r="T269" s="55">
        <f t="shared" ref="T269:V269" si="1150">T270+T271+T272+T273+T274+T275+T276</f>
        <v>0</v>
      </c>
      <c r="U269" s="55">
        <f t="shared" si="1150"/>
        <v>0</v>
      </c>
      <c r="V269" s="55">
        <f t="shared" si="1150"/>
        <v>0</v>
      </c>
      <c r="W269" s="55">
        <f t="shared" si="1146"/>
        <v>2892.3615</v>
      </c>
      <c r="X269" s="55">
        <f t="shared" si="1146"/>
        <v>2892.3615</v>
      </c>
      <c r="Y269" s="55">
        <f t="shared" ref="Y269:Y287" si="1151">X269/W269*100</f>
        <v>100</v>
      </c>
      <c r="Z269" s="55">
        <f t="shared" si="1146"/>
        <v>0</v>
      </c>
      <c r="AA269" s="55">
        <f t="shared" si="1146"/>
        <v>0</v>
      </c>
      <c r="AB269" s="55">
        <f t="shared" si="1146"/>
        <v>0</v>
      </c>
      <c r="AC269" s="55">
        <f t="shared" si="1146"/>
        <v>0</v>
      </c>
      <c r="AD269" s="55">
        <f t="shared" si="1146"/>
        <v>0</v>
      </c>
      <c r="AE269" s="55">
        <f t="shared" si="1146"/>
        <v>0</v>
      </c>
      <c r="AF269" s="55">
        <f t="shared" si="1146"/>
        <v>2052.9468999999999</v>
      </c>
      <c r="AG269" s="55">
        <f t="shared" si="1146"/>
        <v>762</v>
      </c>
      <c r="AH269" s="55">
        <f t="shared" ref="AH269:AH270" si="1152">AG269/AF269*100</f>
        <v>37.117375028063321</v>
      </c>
      <c r="AI269" s="55">
        <f t="shared" si="1146"/>
        <v>102.04080999999999</v>
      </c>
      <c r="AJ269" s="55">
        <f t="shared" si="1146"/>
        <v>102.04080999999999</v>
      </c>
      <c r="AK269" s="55">
        <f>AJ269/AI269*100</f>
        <v>100</v>
      </c>
      <c r="AL269" s="55">
        <f t="shared" si="1146"/>
        <v>0</v>
      </c>
      <c r="AM269" s="55">
        <f t="shared" si="1146"/>
        <v>0</v>
      </c>
      <c r="AN269" s="55">
        <f t="shared" si="1146"/>
        <v>0</v>
      </c>
      <c r="AO269" s="55">
        <f t="shared" ref="AO269:AP269" si="1153">AO270+AO271+AO272+AO273+AO274+AO275+AO276</f>
        <v>168.91651000000002</v>
      </c>
      <c r="AP269" s="55">
        <f t="shared" si="1153"/>
        <v>168.91651000000002</v>
      </c>
      <c r="AQ269" s="54">
        <f>AP269/AO269*100</f>
        <v>100</v>
      </c>
      <c r="AR269" s="55"/>
      <c r="AS269" s="55"/>
      <c r="AT269" s="54"/>
      <c r="AU269" s="55">
        <f t="shared" si="1146"/>
        <v>0</v>
      </c>
      <c r="AV269" s="55">
        <f t="shared" si="1146"/>
        <v>0</v>
      </c>
      <c r="AW269" s="55">
        <f t="shared" si="1146"/>
        <v>0</v>
      </c>
      <c r="AX269" s="55">
        <f t="shared" si="1146"/>
        <v>3664.0376000000001</v>
      </c>
      <c r="AY269" s="55">
        <f t="shared" si="1146"/>
        <v>0</v>
      </c>
      <c r="AZ269" s="54"/>
      <c r="BA269" s="55">
        <f t="shared" si="1146"/>
        <v>15000</v>
      </c>
      <c r="BB269" s="55">
        <f t="shared" si="1146"/>
        <v>15000</v>
      </c>
      <c r="BC269" s="54">
        <f t="shared" ref="BC269" si="1154">BB269/BA269*100</f>
        <v>100</v>
      </c>
      <c r="BD269" s="55">
        <f t="shared" si="1146"/>
        <v>35637.4</v>
      </c>
      <c r="BE269" s="55">
        <f t="shared" si="1146"/>
        <v>13323.874169999999</v>
      </c>
      <c r="BF269" s="55">
        <f t="shared" si="1146"/>
        <v>37.387335131070166</v>
      </c>
      <c r="BG269" s="55">
        <f t="shared" ref="BG269:CO269" si="1155">BG270+BG271+BG272+BG273+BG274+BG275+BG276</f>
        <v>0</v>
      </c>
      <c r="BH269" s="55">
        <f t="shared" si="1155"/>
        <v>0</v>
      </c>
      <c r="BI269" s="55">
        <f t="shared" si="1155"/>
        <v>0</v>
      </c>
      <c r="BJ269" s="55">
        <f t="shared" ref="BJ269:BL269" si="1156">BJ270+BJ271+BJ272+BJ273+BJ274+BJ275+BJ276</f>
        <v>0</v>
      </c>
      <c r="BK269" s="55">
        <f t="shared" si="1156"/>
        <v>0</v>
      </c>
      <c r="BL269" s="55">
        <f t="shared" si="1156"/>
        <v>0</v>
      </c>
      <c r="BM269" s="55">
        <f t="shared" si="1155"/>
        <v>3411.8</v>
      </c>
      <c r="BN269" s="55">
        <f t="shared" si="1155"/>
        <v>2411.4929999999999</v>
      </c>
      <c r="BO269" s="55">
        <f t="shared" si="1155"/>
        <v>70.680960196963468</v>
      </c>
      <c r="BP269" s="55">
        <f t="shared" ref="BP269:BQ269" si="1157">BP270+BP271+BP272+BP273+BP274+BP275+BP276</f>
        <v>560</v>
      </c>
      <c r="BQ269" s="55">
        <f t="shared" si="1157"/>
        <v>92</v>
      </c>
      <c r="BR269" s="55">
        <f t="shared" ref="BR269:BR270" si="1158">BQ269/BP269*100</f>
        <v>16.428571428571427</v>
      </c>
      <c r="BS269" s="55">
        <f>BS270+BS271+BS272+BS273+BS274+BS275+BS276</f>
        <v>6465.8640800000003</v>
      </c>
      <c r="BT269" s="55">
        <f>BT270+BT271+BT272+BT273+BT274+BT275+BT276</f>
        <v>6286.7249400000001</v>
      </c>
      <c r="BU269" s="54">
        <f t="shared" ref="BU269" si="1159">BT269/BS269*100</f>
        <v>97.229463258373954</v>
      </c>
      <c r="BV269" s="55">
        <f t="shared" si="1155"/>
        <v>0</v>
      </c>
      <c r="BW269" s="55">
        <f t="shared" si="1155"/>
        <v>0</v>
      </c>
      <c r="BX269" s="55">
        <f t="shared" si="1155"/>
        <v>0</v>
      </c>
      <c r="BY269" s="55">
        <f t="shared" si="1155"/>
        <v>0</v>
      </c>
      <c r="BZ269" s="55">
        <f t="shared" si="1155"/>
        <v>0</v>
      </c>
      <c r="CA269" s="55">
        <f t="shared" si="1155"/>
        <v>0</v>
      </c>
      <c r="CB269" s="55">
        <f t="shared" ref="CB269:CD269" si="1160">CB270+CB271+CB272+CB273+CB274+CB275+CB276</f>
        <v>0</v>
      </c>
      <c r="CC269" s="55">
        <f t="shared" si="1160"/>
        <v>0</v>
      </c>
      <c r="CD269" s="55">
        <f t="shared" si="1160"/>
        <v>0</v>
      </c>
      <c r="CE269" s="55">
        <f t="shared" si="1155"/>
        <v>0</v>
      </c>
      <c r="CF269" s="55">
        <f t="shared" si="1155"/>
        <v>0</v>
      </c>
      <c r="CG269" s="55">
        <f t="shared" si="1155"/>
        <v>0</v>
      </c>
      <c r="CH269" s="55">
        <f t="shared" si="1155"/>
        <v>0</v>
      </c>
      <c r="CI269" s="55">
        <f t="shared" si="1155"/>
        <v>0</v>
      </c>
      <c r="CJ269" s="55">
        <f t="shared" si="1155"/>
        <v>0</v>
      </c>
      <c r="CK269" s="55">
        <f t="shared" si="1155"/>
        <v>0</v>
      </c>
      <c r="CL269" s="55">
        <f t="shared" si="1155"/>
        <v>0</v>
      </c>
      <c r="CM269" s="55">
        <f t="shared" si="1155"/>
        <v>0</v>
      </c>
      <c r="CN269" s="55">
        <f t="shared" si="1155"/>
        <v>208.8</v>
      </c>
      <c r="CO269" s="55">
        <f t="shared" si="1155"/>
        <v>0</v>
      </c>
      <c r="CP269" s="55">
        <f>CO269/CN269*100</f>
        <v>0</v>
      </c>
      <c r="CQ269" s="55">
        <f t="shared" ref="CQ269:DA269" si="1161">CQ270+CQ271+CQ272+CQ273+CQ274+CQ275+CQ276</f>
        <v>0</v>
      </c>
      <c r="CR269" s="55">
        <f t="shared" si="1161"/>
        <v>0</v>
      </c>
      <c r="CS269" s="55">
        <f t="shared" si="1161"/>
        <v>0</v>
      </c>
      <c r="CT269" s="55">
        <f t="shared" ref="CT269:CV269" si="1162">CT270+CT271+CT272+CT273+CT274+CT275+CT276</f>
        <v>0</v>
      </c>
      <c r="CU269" s="55">
        <f t="shared" si="1162"/>
        <v>0</v>
      </c>
      <c r="CV269" s="55">
        <f t="shared" si="1162"/>
        <v>0</v>
      </c>
      <c r="CW269" s="55">
        <f t="shared" si="1161"/>
        <v>14113.6</v>
      </c>
      <c r="CX269" s="55">
        <f t="shared" si="1161"/>
        <v>6170.3847000000005</v>
      </c>
      <c r="CY269" s="55">
        <f t="shared" si="147"/>
        <v>43.719424526697651</v>
      </c>
      <c r="CZ269" s="55">
        <f t="shared" si="1161"/>
        <v>35892</v>
      </c>
      <c r="DA269" s="55">
        <f t="shared" si="1161"/>
        <v>7786.4298799999997</v>
      </c>
      <c r="DB269" s="54">
        <f t="shared" si="1052"/>
        <v>21.694054051042013</v>
      </c>
      <c r="DC269" s="55">
        <f t="shared" ref="DC269:DD269" si="1163">DC270+DC271+DC272+DC273+DC274+DC275+DC276</f>
        <v>6450.9</v>
      </c>
      <c r="DD269" s="55">
        <f t="shared" si="1163"/>
        <v>2617.4319999999998</v>
      </c>
      <c r="DE269" s="55">
        <f t="shared" ref="DE269" si="1164">DD269/DC269*100</f>
        <v>40.574679502084983</v>
      </c>
      <c r="DF269" s="55">
        <f t="shared" ref="DF269:DG269" si="1165">DF270+DF271+DF272+DF273+DF274+DF275+DF276</f>
        <v>1160.0999999999999</v>
      </c>
      <c r="DG269" s="55">
        <f t="shared" si="1165"/>
        <v>126.5</v>
      </c>
      <c r="DH269" s="55">
        <f>DG269/DF269*100</f>
        <v>10.904232393759159</v>
      </c>
      <c r="DI269" s="55">
        <f t="shared" ref="DI269:DN269" si="1166">DI270+DI271+DI272+DI273+DI274+DI275+DI276</f>
        <v>7000</v>
      </c>
      <c r="DJ269" s="55">
        <f t="shared" si="1166"/>
        <v>6258.4451900000004</v>
      </c>
      <c r="DK269" s="55">
        <f t="shared" si="1166"/>
        <v>89.40635985714286</v>
      </c>
      <c r="DL269" s="55">
        <f t="shared" si="1166"/>
        <v>3000</v>
      </c>
      <c r="DM269" s="55">
        <f t="shared" si="1166"/>
        <v>2364.6543199999996</v>
      </c>
      <c r="DN269" s="55">
        <f t="shared" si="1166"/>
        <v>78.821810666666664</v>
      </c>
      <c r="DO269" s="55">
        <f t="shared" ref="DO269:DQ269" si="1167">DO270+DO271+DO272+DO273+DO274+DO275+DO276</f>
        <v>0</v>
      </c>
      <c r="DP269" s="55">
        <f t="shared" si="1167"/>
        <v>0</v>
      </c>
      <c r="DQ269" s="55">
        <f t="shared" si="1167"/>
        <v>0</v>
      </c>
      <c r="DR269" s="55">
        <f t="shared" ref="DR269:DT269" si="1168">DR270+DR271+DR272+DR273+DR274+DR275+DR276</f>
        <v>0</v>
      </c>
      <c r="DS269" s="55">
        <f t="shared" si="1168"/>
        <v>0</v>
      </c>
      <c r="DT269" s="55">
        <f t="shared" si="1168"/>
        <v>0</v>
      </c>
      <c r="DU269" s="55">
        <f t="shared" ref="DU269:DV269" si="1169">DU270+DU271+DU272+DU273+DU274+DU275+DU276</f>
        <v>0</v>
      </c>
      <c r="DV269" s="55">
        <f t="shared" si="1169"/>
        <v>0</v>
      </c>
      <c r="DW269" s="55"/>
      <c r="DX269" s="55">
        <f t="shared" ref="DX269:EB269" si="1170">DX270+DX271+DX272+DX273+DX274+DX275+DX276</f>
        <v>0</v>
      </c>
      <c r="DY269" s="55">
        <f t="shared" si="1170"/>
        <v>0</v>
      </c>
      <c r="DZ269" s="55">
        <f t="shared" si="1170"/>
        <v>0</v>
      </c>
      <c r="EA269" s="55">
        <f t="shared" si="1170"/>
        <v>0</v>
      </c>
      <c r="EB269" s="55">
        <f t="shared" si="1170"/>
        <v>0</v>
      </c>
      <c r="EC269" s="55"/>
      <c r="ED269" s="55">
        <f t="shared" ref="ED269:EL269" si="1171">ED270+ED271+ED272+ED273+ED274+ED275+ED276</f>
        <v>0</v>
      </c>
      <c r="EE269" s="55">
        <f t="shared" si="1171"/>
        <v>0</v>
      </c>
      <c r="EF269" s="55">
        <f t="shared" si="1171"/>
        <v>0</v>
      </c>
      <c r="EG269" s="55">
        <f t="shared" si="1171"/>
        <v>0</v>
      </c>
      <c r="EH269" s="55">
        <f t="shared" si="1171"/>
        <v>0</v>
      </c>
      <c r="EI269" s="55">
        <f t="shared" si="1171"/>
        <v>0</v>
      </c>
      <c r="EJ269" s="55">
        <f t="shared" si="1171"/>
        <v>0</v>
      </c>
      <c r="EK269" s="55">
        <f t="shared" si="1171"/>
        <v>0</v>
      </c>
      <c r="EL269" s="55">
        <f t="shared" si="1171"/>
        <v>0</v>
      </c>
      <c r="EM269" s="55">
        <f t="shared" ref="EM269:EO269" si="1172">EM270+EM271+EM272+EM273+EM274+EM275+EM276</f>
        <v>0</v>
      </c>
      <c r="EN269" s="55">
        <f t="shared" si="1172"/>
        <v>0</v>
      </c>
      <c r="EO269" s="55">
        <f t="shared" si="1172"/>
        <v>0</v>
      </c>
      <c r="EP269" s="55">
        <f t="shared" ref="EP269:EQ269" si="1173">EP270+EP271+EP272+EP273+EP274+EP275+EP276</f>
        <v>3870.7597599999999</v>
      </c>
      <c r="EQ269" s="55">
        <f t="shared" si="1173"/>
        <v>1643.5911599999999</v>
      </c>
      <c r="ER269" s="55">
        <f>EQ269/EP269*100</f>
        <v>42.461719711584479</v>
      </c>
      <c r="ES269" s="55">
        <f t="shared" ref="ES269:ET269" si="1174">ES270+ES271+ES272+ES273+ES274+ES275+ES276</f>
        <v>2129.2452400000002</v>
      </c>
      <c r="ET269" s="55">
        <f t="shared" si="1174"/>
        <v>966.40883999999994</v>
      </c>
      <c r="EU269" s="55">
        <f>ET269/ES269*100</f>
        <v>45.387389946683641</v>
      </c>
      <c r="EV269" s="55">
        <f t="shared" ref="EV269:EX269" si="1175">EV270+EV271+EV272+EV273+EV274+EV275+EV276</f>
        <v>0</v>
      </c>
      <c r="EW269" s="55">
        <f t="shared" si="1175"/>
        <v>0</v>
      </c>
      <c r="EX269" s="55">
        <f t="shared" si="1175"/>
        <v>0</v>
      </c>
      <c r="EY269" s="55"/>
      <c r="EZ269" s="55"/>
      <c r="FA269" s="54"/>
      <c r="FB269" s="55">
        <f t="shared" ref="FB269:FC269" si="1176">FB270+FB271+FB272+FB273+FB274+FB275+FB276</f>
        <v>0</v>
      </c>
      <c r="FC269" s="55">
        <f t="shared" si="1176"/>
        <v>0</v>
      </c>
      <c r="FD269" s="54"/>
      <c r="FE269" s="55">
        <f t="shared" ref="FE269:FF269" si="1177">FE270+FE271+FE272+FE273+FE274+FE275+FE276</f>
        <v>0</v>
      </c>
      <c r="FF269" s="55">
        <f t="shared" si="1177"/>
        <v>0</v>
      </c>
      <c r="FG269" s="54"/>
      <c r="FH269" s="55">
        <f t="shared" ref="FH269:FI269" si="1178">FH270+FH271+FH272+FH273+FH274+FH275+FH276</f>
        <v>3000</v>
      </c>
      <c r="FI269" s="55">
        <f t="shared" si="1178"/>
        <v>1958.87689</v>
      </c>
      <c r="FJ269" s="54">
        <f t="shared" ref="FJ269" si="1179">FI269/FH269*100</f>
        <v>65.295896333333332</v>
      </c>
      <c r="FK269" s="55">
        <f t="shared" ref="FK269:FL269" si="1180">FK270+FK271+FK272+FK273+FK274+FK275+FK276</f>
        <v>5876.2</v>
      </c>
      <c r="FL269" s="55">
        <f t="shared" si="1180"/>
        <v>1939.5695000000001</v>
      </c>
      <c r="FM269" s="54">
        <f t="shared" ref="FM269" si="1181">FL269/FK269*100</f>
        <v>33.007207038562335</v>
      </c>
      <c r="FN269" s="55">
        <f t="shared" ref="FN269:FO269" si="1182">FN270+FN271+FN272+FN273+FN274+FN275+FN276</f>
        <v>214.2</v>
      </c>
      <c r="FO269" s="55">
        <f t="shared" si="1182"/>
        <v>214.2</v>
      </c>
      <c r="FP269" s="54">
        <f>FO269/FN269*100</f>
        <v>100</v>
      </c>
      <c r="FQ269" s="55">
        <f t="shared" ref="FQ269:FR269" si="1183">FQ270+FQ271+FQ272+FQ273+FQ274+FQ275+FQ276</f>
        <v>0</v>
      </c>
      <c r="FR269" s="55">
        <f t="shared" si="1183"/>
        <v>0</v>
      </c>
      <c r="FS269" s="54"/>
      <c r="FT269" s="55"/>
      <c r="FU269" s="55"/>
      <c r="FV269" s="54"/>
      <c r="FW269" s="55"/>
      <c r="FX269" s="55"/>
      <c r="FY269" s="54"/>
      <c r="FZ269" s="55"/>
      <c r="GA269" s="55"/>
      <c r="GB269" s="54"/>
      <c r="GC269" s="55"/>
      <c r="GD269" s="55"/>
      <c r="GE269" s="54"/>
      <c r="GF269" s="55"/>
      <c r="GG269" s="55"/>
      <c r="GH269" s="54"/>
      <c r="GI269" s="55"/>
      <c r="GJ269" s="55"/>
      <c r="GK269" s="54"/>
      <c r="GL269" s="55"/>
      <c r="GM269" s="55"/>
      <c r="GN269" s="54"/>
      <c r="GO269" s="55">
        <f t="shared" ref="GO269:GP269" si="1184">GO270+GO271+GO272+GO273+GO274+GO275+GO276</f>
        <v>0</v>
      </c>
      <c r="GP269" s="55">
        <f t="shared" si="1184"/>
        <v>0</v>
      </c>
      <c r="GQ269" s="54"/>
      <c r="GR269" s="55">
        <f t="shared" ref="GR269:GS269" si="1185">GR270+GR271+GR272+GR273+GR274+GR275+GR276</f>
        <v>0</v>
      </c>
      <c r="GS269" s="55">
        <f t="shared" si="1185"/>
        <v>0</v>
      </c>
      <c r="GT269" s="55"/>
    </row>
    <row r="270" spans="1:202" s="18" customFormat="1" ht="15.75" x14ac:dyDescent="0.25">
      <c r="A270" s="30" t="s">
        <v>285</v>
      </c>
      <c r="B270" s="136">
        <f t="shared" si="1143"/>
        <v>92405.356320000006</v>
      </c>
      <c r="C270" s="136">
        <f t="shared" si="1144"/>
        <v>44115.494019999991</v>
      </c>
      <c r="D270" s="48">
        <f t="shared" si="216"/>
        <v>47.741273641354631</v>
      </c>
      <c r="E270" s="52"/>
      <c r="F270" s="48"/>
      <c r="G270" s="48"/>
      <c r="H270" s="52">
        <v>556.0856</v>
      </c>
      <c r="I270" s="52">
        <v>102.74543</v>
      </c>
      <c r="J270" s="48">
        <f>I270/H270*100</f>
        <v>18.476549293849722</v>
      </c>
      <c r="K270" s="52"/>
      <c r="L270" s="52"/>
      <c r="M270" s="48"/>
      <c r="N270" s="52"/>
      <c r="O270" s="52"/>
      <c r="P270" s="48"/>
      <c r="Q270" s="52"/>
      <c r="R270" s="52"/>
      <c r="S270" s="48"/>
      <c r="T270" s="52"/>
      <c r="U270" s="52"/>
      <c r="V270" s="48"/>
      <c r="W270" s="48">
        <v>2892.3615</v>
      </c>
      <c r="X270" s="48">
        <v>2892.3615</v>
      </c>
      <c r="Y270" s="52">
        <f t="shared" si="1151"/>
        <v>100</v>
      </c>
      <c r="Z270" s="48"/>
      <c r="AA270" s="48"/>
      <c r="AB270" s="52"/>
      <c r="AC270" s="52">
        <v>0</v>
      </c>
      <c r="AD270" s="52">
        <v>0</v>
      </c>
      <c r="AE270" s="48"/>
      <c r="AF270" s="52">
        <v>2052.9468999999999</v>
      </c>
      <c r="AG270" s="52">
        <v>762</v>
      </c>
      <c r="AH270" s="52">
        <f t="shared" si="1152"/>
        <v>37.117375028063321</v>
      </c>
      <c r="AI270" s="52">
        <v>102.04080999999999</v>
      </c>
      <c r="AJ270" s="52">
        <v>102.04080999999999</v>
      </c>
      <c r="AK270" s="52">
        <f>AJ270/AI270*100</f>
        <v>100</v>
      </c>
      <c r="AL270" s="52"/>
      <c r="AM270" s="52"/>
      <c r="AN270" s="48"/>
      <c r="AO270" s="52">
        <v>168.91651000000002</v>
      </c>
      <c r="AP270" s="52">
        <v>168.91651000000002</v>
      </c>
      <c r="AQ270" s="48">
        <f>AP270/AO270*100</f>
        <v>100</v>
      </c>
      <c r="AR270" s="52"/>
      <c r="AS270" s="52"/>
      <c r="AT270" s="48"/>
      <c r="AU270" s="52"/>
      <c r="AV270" s="52"/>
      <c r="AW270" s="48"/>
      <c r="AX270" s="48"/>
      <c r="AY270" s="48"/>
      <c r="AZ270" s="48"/>
      <c r="BA270" s="52">
        <v>0</v>
      </c>
      <c r="BB270" s="52"/>
      <c r="BC270" s="48"/>
      <c r="BD270" s="52">
        <v>35637.4</v>
      </c>
      <c r="BE270" s="48">
        <v>13323.874169999999</v>
      </c>
      <c r="BF270" s="52">
        <f t="shared" si="138"/>
        <v>37.387335131070166</v>
      </c>
      <c r="BG270" s="52"/>
      <c r="BH270" s="52"/>
      <c r="BI270" s="52"/>
      <c r="BJ270" s="52"/>
      <c r="BK270" s="52"/>
      <c r="BL270" s="52"/>
      <c r="BM270" s="52">
        <v>3411.8</v>
      </c>
      <c r="BN270" s="52">
        <v>2411.4929999999999</v>
      </c>
      <c r="BO270" s="52">
        <f t="shared" si="141"/>
        <v>70.680960196963468</v>
      </c>
      <c r="BP270" s="52">
        <v>560</v>
      </c>
      <c r="BQ270" s="52">
        <v>92</v>
      </c>
      <c r="BR270" s="52">
        <f t="shared" si="1158"/>
        <v>16.428571428571427</v>
      </c>
      <c r="BS270" s="52"/>
      <c r="BT270" s="74"/>
      <c r="BU270" s="48"/>
      <c r="BV270" s="52"/>
      <c r="BW270" s="74"/>
      <c r="BX270" s="74"/>
      <c r="BY270" s="52"/>
      <c r="BZ270" s="74"/>
      <c r="CA270" s="74"/>
      <c r="CB270" s="52"/>
      <c r="CC270" s="74"/>
      <c r="CD270" s="74"/>
      <c r="CE270" s="52"/>
      <c r="CF270" s="74"/>
      <c r="CG270" s="74"/>
      <c r="CH270" s="52"/>
      <c r="CI270" s="74"/>
      <c r="CJ270" s="74"/>
      <c r="CK270" s="52"/>
      <c r="CL270" s="131"/>
      <c r="CM270" s="74"/>
      <c r="CN270" s="52">
        <v>208.8</v>
      </c>
      <c r="CO270" s="52"/>
      <c r="CP270" s="52">
        <f>CO270/CN270*100</f>
        <v>0</v>
      </c>
      <c r="CQ270" s="52"/>
      <c r="CR270" s="74"/>
      <c r="CS270" s="74"/>
      <c r="CT270" s="52"/>
      <c r="CU270" s="74"/>
      <c r="CV270" s="74"/>
      <c r="CW270" s="52">
        <v>14113.6</v>
      </c>
      <c r="CX270" s="52">
        <v>6170.3847000000005</v>
      </c>
      <c r="CY270" s="52">
        <f t="shared" si="147"/>
        <v>43.719424526697651</v>
      </c>
      <c r="CZ270" s="52"/>
      <c r="DA270" s="74"/>
      <c r="DB270" s="48"/>
      <c r="DC270" s="52">
        <v>6450.9</v>
      </c>
      <c r="DD270" s="52">
        <v>2617.4319999999998</v>
      </c>
      <c r="DE270" s="52">
        <f>DD270/DC270*100</f>
        <v>40.574679502084983</v>
      </c>
      <c r="DF270" s="52">
        <v>1160.0999999999999</v>
      </c>
      <c r="DG270" s="52">
        <v>126.5</v>
      </c>
      <c r="DH270" s="52">
        <f>DG270/DF270*100</f>
        <v>10.904232393759159</v>
      </c>
      <c r="DI270" s="52">
        <v>7000</v>
      </c>
      <c r="DJ270" s="52">
        <v>6258.4451900000004</v>
      </c>
      <c r="DK270" s="52">
        <f t="shared" ref="DK270" si="1186">DJ270/DI270*100</f>
        <v>89.40635985714286</v>
      </c>
      <c r="DL270" s="52">
        <v>3000</v>
      </c>
      <c r="DM270" s="52">
        <v>2364.6543199999996</v>
      </c>
      <c r="DN270" s="52">
        <f t="shared" ref="DN270" si="1187">DM270/DL270*100</f>
        <v>78.821810666666664</v>
      </c>
      <c r="DO270" s="52"/>
      <c r="DP270" s="74"/>
      <c r="DQ270" s="74"/>
      <c r="DR270" s="52"/>
      <c r="DS270" s="74"/>
      <c r="DT270" s="74"/>
      <c r="DU270" s="52"/>
      <c r="DV270" s="52"/>
      <c r="DW270" s="52"/>
      <c r="DX270" s="52"/>
      <c r="DY270" s="74"/>
      <c r="DZ270" s="74"/>
      <c r="EA270" s="52"/>
      <c r="EB270" s="52"/>
      <c r="EC270" s="52"/>
      <c r="ED270" s="52"/>
      <c r="EE270" s="52"/>
      <c r="EF270" s="52"/>
      <c r="EG270" s="52"/>
      <c r="EH270" s="52"/>
      <c r="EI270" s="52"/>
      <c r="EJ270" s="52"/>
      <c r="EK270" s="52"/>
      <c r="EL270" s="52"/>
      <c r="EM270" s="52"/>
      <c r="EN270" s="52"/>
      <c r="EO270" s="52"/>
      <c r="EP270" s="52">
        <v>3870.7597599999999</v>
      </c>
      <c r="EQ270" s="52">
        <v>1643.5911599999999</v>
      </c>
      <c r="ER270" s="52">
        <f>EQ270/EP270*100</f>
        <v>42.461719711584479</v>
      </c>
      <c r="ES270" s="52">
        <v>2129.2452400000002</v>
      </c>
      <c r="ET270" s="52">
        <v>966.40883999999994</v>
      </c>
      <c r="EU270" s="52">
        <f>ET270/ES270*100</f>
        <v>45.387389946683641</v>
      </c>
      <c r="EV270" s="52">
        <v>0</v>
      </c>
      <c r="EW270" s="52">
        <v>0</v>
      </c>
      <c r="EX270" s="48"/>
      <c r="EY270" s="52"/>
      <c r="EZ270" s="52"/>
      <c r="FA270" s="48"/>
      <c r="FB270" s="52"/>
      <c r="FC270" s="52"/>
      <c r="FD270" s="48"/>
      <c r="FE270" s="52"/>
      <c r="FF270" s="52"/>
      <c r="FG270" s="48"/>
      <c r="FH270" s="52">
        <v>3000</v>
      </c>
      <c r="FI270" s="52">
        <v>1958.87689</v>
      </c>
      <c r="FJ270" s="48">
        <f>FI270/FH270*100</f>
        <v>65.295896333333332</v>
      </c>
      <c r="FK270" s="52">
        <v>5876.2</v>
      </c>
      <c r="FL270" s="52">
        <v>1939.5695000000001</v>
      </c>
      <c r="FM270" s="48">
        <f>FL270/FK270*100</f>
        <v>33.007207038562335</v>
      </c>
      <c r="FN270" s="52">
        <v>214.2</v>
      </c>
      <c r="FO270" s="52">
        <v>214.2</v>
      </c>
      <c r="FP270" s="48">
        <f>FO270/FN270*100</f>
        <v>100</v>
      </c>
      <c r="FQ270" s="52"/>
      <c r="FR270" s="52"/>
      <c r="FS270" s="48"/>
      <c r="FT270" s="52"/>
      <c r="FU270" s="52"/>
      <c r="FV270" s="48"/>
      <c r="FW270" s="52"/>
      <c r="FX270" s="52"/>
      <c r="FY270" s="48"/>
      <c r="FZ270" s="52"/>
      <c r="GA270" s="52"/>
      <c r="GB270" s="48"/>
      <c r="GC270" s="52"/>
      <c r="GD270" s="52"/>
      <c r="GE270" s="48"/>
      <c r="GF270" s="52"/>
      <c r="GG270" s="52"/>
      <c r="GH270" s="48"/>
      <c r="GI270" s="52"/>
      <c r="GJ270" s="52"/>
      <c r="GK270" s="48"/>
      <c r="GL270" s="52"/>
      <c r="GM270" s="52"/>
      <c r="GN270" s="48"/>
      <c r="GO270" s="52"/>
      <c r="GP270" s="52"/>
      <c r="GQ270" s="48"/>
      <c r="GR270" s="52"/>
      <c r="GS270" s="52"/>
      <c r="GT270" s="52"/>
    </row>
    <row r="271" spans="1:202" s="18" customFormat="1" ht="15.75" x14ac:dyDescent="0.25">
      <c r="A271" s="26" t="s">
        <v>312</v>
      </c>
      <c r="B271" s="136">
        <f t="shared" si="1143"/>
        <v>21465.864079999999</v>
      </c>
      <c r="C271" s="136">
        <f t="shared" si="1144"/>
        <v>21286.72494</v>
      </c>
      <c r="D271" s="48">
        <f t="shared" ref="D271:D276" si="1188">C271/B271*100</f>
        <v>99.16546969955472</v>
      </c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52"/>
      <c r="Z271" s="48"/>
      <c r="AA271" s="48"/>
      <c r="AB271" s="48"/>
      <c r="AC271" s="48"/>
      <c r="AD271" s="48"/>
      <c r="AE271" s="48"/>
      <c r="AF271" s="48"/>
      <c r="AG271" s="48"/>
      <c r="AH271" s="52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>
        <v>15000</v>
      </c>
      <c r="BB271" s="48">
        <v>15000</v>
      </c>
      <c r="BC271" s="48">
        <f>BB271/BA271*100</f>
        <v>100</v>
      </c>
      <c r="BD271" s="116"/>
      <c r="BE271" s="116"/>
      <c r="BF271" s="116"/>
      <c r="BG271" s="48"/>
      <c r="BH271" s="48"/>
      <c r="BI271" s="75"/>
      <c r="BJ271" s="48"/>
      <c r="BK271" s="48"/>
      <c r="BL271" s="75"/>
      <c r="BM271" s="48"/>
      <c r="BN271" s="48"/>
      <c r="BO271" s="75"/>
      <c r="BP271" s="48"/>
      <c r="BQ271" s="48"/>
      <c r="BR271" s="75"/>
      <c r="BS271" s="48">
        <v>6465.8640800000003</v>
      </c>
      <c r="BT271" s="48">
        <v>6286.7249400000001</v>
      </c>
      <c r="BU271" s="48">
        <f>BT271/BS271*100</f>
        <v>97.229463258373954</v>
      </c>
      <c r="BV271" s="48"/>
      <c r="BW271" s="48"/>
      <c r="BX271" s="75"/>
      <c r="BY271" s="48"/>
      <c r="BZ271" s="48"/>
      <c r="CA271" s="75"/>
      <c r="CB271" s="48"/>
      <c r="CC271" s="48"/>
      <c r="CD271" s="75"/>
      <c r="CE271" s="48"/>
      <c r="CF271" s="48"/>
      <c r="CG271" s="75"/>
      <c r="CH271" s="48"/>
      <c r="CI271" s="48"/>
      <c r="CJ271" s="75"/>
      <c r="CK271" s="48"/>
      <c r="CL271" s="48"/>
      <c r="CM271" s="75"/>
      <c r="CN271" s="48"/>
      <c r="CO271" s="48"/>
      <c r="CP271" s="52"/>
      <c r="CQ271" s="52"/>
      <c r="CR271" s="48"/>
      <c r="CS271" s="75"/>
      <c r="CT271" s="52"/>
      <c r="CU271" s="48"/>
      <c r="CV271" s="75"/>
      <c r="CW271" s="52"/>
      <c r="CX271" s="48"/>
      <c r="CY271" s="75"/>
      <c r="CZ271" s="52"/>
      <c r="DA271" s="48"/>
      <c r="DB271" s="48"/>
      <c r="DC271" s="52"/>
      <c r="DD271" s="48"/>
      <c r="DE271" s="75"/>
      <c r="DF271" s="52"/>
      <c r="DG271" s="48"/>
      <c r="DH271" s="75"/>
      <c r="DI271" s="48"/>
      <c r="DJ271" s="48"/>
      <c r="DK271" s="75"/>
      <c r="DL271" s="48"/>
      <c r="DM271" s="48"/>
      <c r="DN271" s="75"/>
      <c r="DO271" s="52"/>
      <c r="DP271" s="48"/>
      <c r="DQ271" s="75"/>
      <c r="DR271" s="52"/>
      <c r="DS271" s="48"/>
      <c r="DT271" s="75"/>
      <c r="DU271" s="52"/>
      <c r="DV271" s="48"/>
      <c r="DW271" s="75"/>
      <c r="DX271" s="52"/>
      <c r="DY271" s="48"/>
      <c r="DZ271" s="75"/>
      <c r="EA271" s="48"/>
      <c r="EB271" s="48"/>
      <c r="EC271" s="75"/>
      <c r="ED271" s="48"/>
      <c r="EE271" s="48"/>
      <c r="EF271" s="75"/>
      <c r="EG271" s="48"/>
      <c r="EH271" s="48"/>
      <c r="EI271" s="75"/>
      <c r="EJ271" s="48"/>
      <c r="EK271" s="48"/>
      <c r="EL271" s="75"/>
      <c r="EM271" s="48"/>
      <c r="EN271" s="48"/>
      <c r="EO271" s="75"/>
      <c r="EP271" s="48"/>
      <c r="EQ271" s="48"/>
      <c r="ER271" s="52"/>
      <c r="ES271" s="48"/>
      <c r="ET271" s="48"/>
      <c r="EU271" s="52"/>
      <c r="EV271" s="48"/>
      <c r="EW271" s="48"/>
      <c r="EX271" s="48"/>
      <c r="EY271" s="48"/>
      <c r="EZ271" s="48"/>
      <c r="FA271" s="48"/>
      <c r="FB271" s="48"/>
      <c r="FC271" s="48"/>
      <c r="FD271" s="48"/>
      <c r="FE271" s="48"/>
      <c r="FF271" s="48"/>
      <c r="FG271" s="48"/>
      <c r="FH271" s="48"/>
      <c r="FI271" s="48"/>
      <c r="FJ271" s="48"/>
      <c r="FK271" s="48"/>
      <c r="FL271" s="48"/>
      <c r="FM271" s="48"/>
      <c r="FN271" s="48"/>
      <c r="FO271" s="48"/>
      <c r="FP271" s="48"/>
      <c r="FQ271" s="48"/>
      <c r="FR271" s="48"/>
      <c r="FS271" s="48"/>
      <c r="FT271" s="48"/>
      <c r="FU271" s="48"/>
      <c r="FV271" s="48"/>
      <c r="FW271" s="48"/>
      <c r="FX271" s="48"/>
      <c r="FY271" s="48"/>
      <c r="FZ271" s="48"/>
      <c r="GA271" s="48"/>
      <c r="GB271" s="48"/>
      <c r="GC271" s="48"/>
      <c r="GD271" s="48"/>
      <c r="GE271" s="48"/>
      <c r="GF271" s="48"/>
      <c r="GG271" s="48"/>
      <c r="GH271" s="48"/>
      <c r="GI271" s="48"/>
      <c r="GJ271" s="48"/>
      <c r="GK271" s="48"/>
      <c r="GL271" s="48"/>
      <c r="GM271" s="48"/>
      <c r="GN271" s="48"/>
      <c r="GO271" s="48"/>
      <c r="GP271" s="48"/>
      <c r="GQ271" s="48"/>
      <c r="GR271" s="52"/>
      <c r="GS271" s="48"/>
      <c r="GT271" s="75"/>
    </row>
    <row r="272" spans="1:202" s="18" customFormat="1" ht="15.75" x14ac:dyDescent="0.25">
      <c r="A272" s="26" t="s">
        <v>501</v>
      </c>
      <c r="B272" s="136">
        <f t="shared" si="1143"/>
        <v>7322.2579999999998</v>
      </c>
      <c r="C272" s="136">
        <f t="shared" si="1144"/>
        <v>0</v>
      </c>
      <c r="D272" s="48">
        <f t="shared" si="1188"/>
        <v>0</v>
      </c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52"/>
      <c r="Z272" s="48"/>
      <c r="AA272" s="48"/>
      <c r="AB272" s="48"/>
      <c r="AC272" s="48"/>
      <c r="AD272" s="48"/>
      <c r="AE272" s="48"/>
      <c r="AF272" s="48"/>
      <c r="AG272" s="48"/>
      <c r="AH272" s="52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>
        <v>1061.258</v>
      </c>
      <c r="AY272" s="48"/>
      <c r="AZ272" s="48"/>
      <c r="BA272" s="48"/>
      <c r="BB272" s="48"/>
      <c r="BC272" s="48"/>
      <c r="BD272" s="116"/>
      <c r="BE272" s="116"/>
      <c r="BF272" s="116"/>
      <c r="BG272" s="48"/>
      <c r="BH272" s="48"/>
      <c r="BI272" s="75"/>
      <c r="BJ272" s="48"/>
      <c r="BK272" s="48"/>
      <c r="BL272" s="75"/>
      <c r="BM272" s="48"/>
      <c r="BN272" s="48"/>
      <c r="BO272" s="75"/>
      <c r="BP272" s="48"/>
      <c r="BQ272" s="48"/>
      <c r="BR272" s="75"/>
      <c r="BS272" s="48"/>
      <c r="BT272" s="48"/>
      <c r="BU272" s="48"/>
      <c r="BV272" s="48"/>
      <c r="BW272" s="48"/>
      <c r="BX272" s="75"/>
      <c r="BY272" s="48"/>
      <c r="BZ272" s="48"/>
      <c r="CA272" s="75"/>
      <c r="CB272" s="48"/>
      <c r="CC272" s="48"/>
      <c r="CD272" s="75"/>
      <c r="CE272" s="48"/>
      <c r="CF272" s="48"/>
      <c r="CG272" s="75"/>
      <c r="CH272" s="48"/>
      <c r="CI272" s="48"/>
      <c r="CJ272" s="75"/>
      <c r="CK272" s="48"/>
      <c r="CL272" s="48"/>
      <c r="CM272" s="48"/>
      <c r="CN272" s="48"/>
      <c r="CO272" s="48"/>
      <c r="CP272" s="52"/>
      <c r="CQ272" s="52"/>
      <c r="CR272" s="48"/>
      <c r="CS272" s="75"/>
      <c r="CT272" s="52"/>
      <c r="CU272" s="48"/>
      <c r="CV272" s="75"/>
      <c r="CW272" s="52"/>
      <c r="CX272" s="48"/>
      <c r="CY272" s="75"/>
      <c r="CZ272" s="52">
        <v>6261</v>
      </c>
      <c r="DA272" s="48"/>
      <c r="DB272" s="48">
        <f t="shared" si="1052"/>
        <v>0</v>
      </c>
      <c r="DC272" s="52"/>
      <c r="DD272" s="48"/>
      <c r="DE272" s="75"/>
      <c r="DF272" s="52"/>
      <c r="DG272" s="48"/>
      <c r="DH272" s="75"/>
      <c r="DI272" s="48"/>
      <c r="DJ272" s="48"/>
      <c r="DK272" s="75"/>
      <c r="DL272" s="48"/>
      <c r="DM272" s="48"/>
      <c r="DN272" s="75"/>
      <c r="DO272" s="52"/>
      <c r="DP272" s="48"/>
      <c r="DQ272" s="75"/>
      <c r="DR272" s="52"/>
      <c r="DS272" s="48"/>
      <c r="DT272" s="75"/>
      <c r="DU272" s="52"/>
      <c r="DV272" s="48"/>
      <c r="DW272" s="75"/>
      <c r="DX272" s="52"/>
      <c r="DY272" s="48"/>
      <c r="DZ272" s="75"/>
      <c r="EA272" s="48"/>
      <c r="EB272" s="48"/>
      <c r="EC272" s="75"/>
      <c r="ED272" s="48"/>
      <c r="EE272" s="48"/>
      <c r="EF272" s="75"/>
      <c r="EG272" s="48"/>
      <c r="EH272" s="48"/>
      <c r="EI272" s="75"/>
      <c r="EJ272" s="48"/>
      <c r="EK272" s="48"/>
      <c r="EL272" s="75"/>
      <c r="EM272" s="48"/>
      <c r="EN272" s="48"/>
      <c r="EO272" s="75"/>
      <c r="EP272" s="48"/>
      <c r="EQ272" s="48"/>
      <c r="ER272" s="52"/>
      <c r="ES272" s="48"/>
      <c r="ET272" s="48"/>
      <c r="EU272" s="52"/>
      <c r="EV272" s="48"/>
      <c r="EW272" s="48"/>
      <c r="EX272" s="48"/>
      <c r="EY272" s="48"/>
      <c r="EZ272" s="48"/>
      <c r="FA272" s="48"/>
      <c r="FB272" s="48"/>
      <c r="FC272" s="48"/>
      <c r="FD272" s="48"/>
      <c r="FE272" s="48"/>
      <c r="FF272" s="48"/>
      <c r="FG272" s="48"/>
      <c r="FH272" s="48"/>
      <c r="FI272" s="48"/>
      <c r="FJ272" s="48"/>
      <c r="FK272" s="48"/>
      <c r="FL272" s="48"/>
      <c r="FM272" s="48"/>
      <c r="FN272" s="48"/>
      <c r="FO272" s="48"/>
      <c r="FP272" s="48"/>
      <c r="FQ272" s="48"/>
      <c r="FR272" s="48"/>
      <c r="FS272" s="48"/>
      <c r="FT272" s="48"/>
      <c r="FU272" s="48"/>
      <c r="FV272" s="48"/>
      <c r="FW272" s="48"/>
      <c r="FX272" s="48"/>
      <c r="FY272" s="48"/>
      <c r="FZ272" s="48"/>
      <c r="GA272" s="48"/>
      <c r="GB272" s="48"/>
      <c r="GC272" s="48"/>
      <c r="GD272" s="48"/>
      <c r="GE272" s="48"/>
      <c r="GF272" s="48"/>
      <c r="GG272" s="48"/>
      <c r="GH272" s="48"/>
      <c r="GI272" s="48"/>
      <c r="GJ272" s="48"/>
      <c r="GK272" s="48"/>
      <c r="GL272" s="48"/>
      <c r="GM272" s="48"/>
      <c r="GN272" s="48"/>
      <c r="GO272" s="48"/>
      <c r="GP272" s="48"/>
      <c r="GQ272" s="48"/>
      <c r="GR272" s="52"/>
      <c r="GS272" s="48"/>
      <c r="GT272" s="75"/>
    </row>
    <row r="273" spans="1:202" s="18" customFormat="1" ht="15.75" x14ac:dyDescent="0.25">
      <c r="A273" s="26" t="s">
        <v>502</v>
      </c>
      <c r="B273" s="136">
        <f t="shared" si="1143"/>
        <v>8335.7795999999998</v>
      </c>
      <c r="C273" s="136">
        <f t="shared" si="1144"/>
        <v>0</v>
      </c>
      <c r="D273" s="48">
        <f t="shared" si="1188"/>
        <v>0</v>
      </c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52"/>
      <c r="Z273" s="48"/>
      <c r="AA273" s="48"/>
      <c r="AB273" s="48"/>
      <c r="AC273" s="48"/>
      <c r="AD273" s="48"/>
      <c r="AE273" s="48"/>
      <c r="AF273" s="48"/>
      <c r="AG273" s="48"/>
      <c r="AH273" s="52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>
        <v>1102.7796000000001</v>
      </c>
      <c r="AY273" s="48"/>
      <c r="AZ273" s="48"/>
      <c r="BA273" s="48"/>
      <c r="BB273" s="48"/>
      <c r="BC273" s="48"/>
      <c r="BD273" s="116"/>
      <c r="BE273" s="116"/>
      <c r="BF273" s="116"/>
      <c r="BG273" s="48"/>
      <c r="BH273" s="48"/>
      <c r="BI273" s="75"/>
      <c r="BJ273" s="48"/>
      <c r="BK273" s="48"/>
      <c r="BL273" s="75"/>
      <c r="BM273" s="48"/>
      <c r="BN273" s="48"/>
      <c r="BO273" s="75"/>
      <c r="BP273" s="48"/>
      <c r="BQ273" s="48"/>
      <c r="BR273" s="75"/>
      <c r="BS273" s="48"/>
      <c r="BT273" s="48"/>
      <c r="BU273" s="48"/>
      <c r="BV273" s="48"/>
      <c r="BW273" s="48"/>
      <c r="BX273" s="75"/>
      <c r="BY273" s="48"/>
      <c r="BZ273" s="48"/>
      <c r="CA273" s="75"/>
      <c r="CB273" s="48"/>
      <c r="CC273" s="48"/>
      <c r="CD273" s="75"/>
      <c r="CE273" s="48"/>
      <c r="CF273" s="48"/>
      <c r="CG273" s="75"/>
      <c r="CH273" s="48"/>
      <c r="CI273" s="48"/>
      <c r="CJ273" s="75"/>
      <c r="CK273" s="48"/>
      <c r="CL273" s="48"/>
      <c r="CM273" s="48"/>
      <c r="CN273" s="48"/>
      <c r="CO273" s="48"/>
      <c r="CP273" s="52"/>
      <c r="CQ273" s="52"/>
      <c r="CR273" s="48"/>
      <c r="CS273" s="75"/>
      <c r="CT273" s="52"/>
      <c r="CU273" s="48"/>
      <c r="CV273" s="75"/>
      <c r="CW273" s="52"/>
      <c r="CX273" s="48"/>
      <c r="CY273" s="75"/>
      <c r="CZ273" s="52">
        <v>7233</v>
      </c>
      <c r="DA273" s="48"/>
      <c r="DB273" s="48">
        <f t="shared" si="1052"/>
        <v>0</v>
      </c>
      <c r="DC273" s="52"/>
      <c r="DD273" s="48"/>
      <c r="DE273" s="75"/>
      <c r="DF273" s="52"/>
      <c r="DG273" s="48"/>
      <c r="DH273" s="75"/>
      <c r="DI273" s="48"/>
      <c r="DJ273" s="48"/>
      <c r="DK273" s="75"/>
      <c r="DL273" s="48"/>
      <c r="DM273" s="48"/>
      <c r="DN273" s="75"/>
      <c r="DO273" s="52"/>
      <c r="DP273" s="48"/>
      <c r="DQ273" s="75"/>
      <c r="DR273" s="52"/>
      <c r="DS273" s="48"/>
      <c r="DT273" s="75"/>
      <c r="DU273" s="52"/>
      <c r="DV273" s="48"/>
      <c r="DW273" s="75"/>
      <c r="DX273" s="52"/>
      <c r="DY273" s="48"/>
      <c r="DZ273" s="75"/>
      <c r="EA273" s="48"/>
      <c r="EB273" s="48"/>
      <c r="EC273" s="75"/>
      <c r="ED273" s="48"/>
      <c r="EE273" s="48"/>
      <c r="EF273" s="75"/>
      <c r="EG273" s="48"/>
      <c r="EH273" s="48"/>
      <c r="EI273" s="75"/>
      <c r="EJ273" s="48"/>
      <c r="EK273" s="48"/>
      <c r="EL273" s="75"/>
      <c r="EM273" s="48"/>
      <c r="EN273" s="48"/>
      <c r="EO273" s="75"/>
      <c r="EP273" s="48"/>
      <c r="EQ273" s="48"/>
      <c r="ER273" s="52"/>
      <c r="ES273" s="48"/>
      <c r="ET273" s="48"/>
      <c r="EU273" s="52"/>
      <c r="EV273" s="48"/>
      <c r="EW273" s="48"/>
      <c r="EX273" s="48"/>
      <c r="EY273" s="48"/>
      <c r="EZ273" s="48"/>
      <c r="FA273" s="48"/>
      <c r="FB273" s="48"/>
      <c r="FC273" s="48"/>
      <c r="FD273" s="48"/>
      <c r="FE273" s="48"/>
      <c r="FF273" s="48"/>
      <c r="FG273" s="48"/>
      <c r="FH273" s="48"/>
      <c r="FI273" s="48"/>
      <c r="FJ273" s="48"/>
      <c r="FK273" s="48"/>
      <c r="FL273" s="48"/>
      <c r="FM273" s="48"/>
      <c r="FN273" s="48"/>
      <c r="FO273" s="48"/>
      <c r="FP273" s="48"/>
      <c r="FQ273" s="48"/>
      <c r="FR273" s="48"/>
      <c r="FS273" s="48"/>
      <c r="FT273" s="48"/>
      <c r="FU273" s="48"/>
      <c r="FV273" s="48"/>
      <c r="FW273" s="48"/>
      <c r="FX273" s="48"/>
      <c r="FY273" s="48"/>
      <c r="FZ273" s="48"/>
      <c r="GA273" s="48"/>
      <c r="GB273" s="48"/>
      <c r="GC273" s="48"/>
      <c r="GD273" s="48"/>
      <c r="GE273" s="48"/>
      <c r="GF273" s="48"/>
      <c r="GG273" s="48"/>
      <c r="GH273" s="48"/>
      <c r="GI273" s="48"/>
      <c r="GJ273" s="48"/>
      <c r="GK273" s="48"/>
      <c r="GL273" s="48"/>
      <c r="GM273" s="48"/>
      <c r="GN273" s="48"/>
      <c r="GO273" s="48"/>
      <c r="GP273" s="48"/>
      <c r="GQ273" s="48"/>
      <c r="GR273" s="52"/>
      <c r="GS273" s="48"/>
      <c r="GT273" s="75"/>
    </row>
    <row r="274" spans="1:202" s="18" customFormat="1" ht="15.75" x14ac:dyDescent="0.25">
      <c r="A274" s="26" t="s">
        <v>419</v>
      </c>
      <c r="B274" s="136">
        <f t="shared" si="1143"/>
        <v>8052</v>
      </c>
      <c r="C274" s="136">
        <f t="shared" si="1144"/>
        <v>0</v>
      </c>
      <c r="D274" s="48">
        <f t="shared" si="1188"/>
        <v>0</v>
      </c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52"/>
      <c r="Z274" s="48"/>
      <c r="AA274" s="48"/>
      <c r="AB274" s="48"/>
      <c r="AC274" s="48"/>
      <c r="AD274" s="48"/>
      <c r="AE274" s="48"/>
      <c r="AF274" s="48"/>
      <c r="AG274" s="48"/>
      <c r="AH274" s="52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116"/>
      <c r="BE274" s="116"/>
      <c r="BF274" s="116"/>
      <c r="BG274" s="48"/>
      <c r="BH274" s="48"/>
      <c r="BI274" s="75"/>
      <c r="BJ274" s="48"/>
      <c r="BK274" s="48"/>
      <c r="BL274" s="75"/>
      <c r="BM274" s="48"/>
      <c r="BN274" s="48"/>
      <c r="BO274" s="75"/>
      <c r="BP274" s="48"/>
      <c r="BQ274" s="48"/>
      <c r="BR274" s="75"/>
      <c r="BS274" s="48"/>
      <c r="BT274" s="48"/>
      <c r="BU274" s="48"/>
      <c r="BV274" s="48"/>
      <c r="BW274" s="48"/>
      <c r="BX274" s="75"/>
      <c r="BY274" s="48"/>
      <c r="BZ274" s="48"/>
      <c r="CA274" s="75"/>
      <c r="CB274" s="48"/>
      <c r="CC274" s="48"/>
      <c r="CD274" s="75"/>
      <c r="CE274" s="48"/>
      <c r="CF274" s="48"/>
      <c r="CG274" s="75"/>
      <c r="CH274" s="48"/>
      <c r="CI274" s="48"/>
      <c r="CJ274" s="75"/>
      <c r="CK274" s="52"/>
      <c r="CL274" s="48"/>
      <c r="CM274" s="48"/>
      <c r="CN274" s="48"/>
      <c r="CO274" s="48"/>
      <c r="CP274" s="52"/>
      <c r="CQ274" s="52"/>
      <c r="CR274" s="48"/>
      <c r="CS274" s="75"/>
      <c r="CT274" s="52"/>
      <c r="CU274" s="48"/>
      <c r="CV274" s="75"/>
      <c r="CW274" s="52"/>
      <c r="CX274" s="48"/>
      <c r="CY274" s="75"/>
      <c r="CZ274" s="52">
        <v>8052</v>
      </c>
      <c r="DA274" s="48"/>
      <c r="DB274" s="48">
        <f t="shared" si="1052"/>
        <v>0</v>
      </c>
      <c r="DC274" s="52"/>
      <c r="DD274" s="48"/>
      <c r="DE274" s="75"/>
      <c r="DF274" s="52"/>
      <c r="DG274" s="48"/>
      <c r="DH274" s="75"/>
      <c r="DI274" s="48"/>
      <c r="DJ274" s="48"/>
      <c r="DK274" s="75"/>
      <c r="DL274" s="48"/>
      <c r="DM274" s="48"/>
      <c r="DN274" s="75"/>
      <c r="DO274" s="52"/>
      <c r="DP274" s="48"/>
      <c r="DQ274" s="75"/>
      <c r="DR274" s="52"/>
      <c r="DS274" s="48"/>
      <c r="DT274" s="75"/>
      <c r="DU274" s="52"/>
      <c r="DV274" s="48"/>
      <c r="DW274" s="75"/>
      <c r="DX274" s="52"/>
      <c r="DY274" s="48"/>
      <c r="DZ274" s="75"/>
      <c r="EA274" s="48"/>
      <c r="EB274" s="48"/>
      <c r="EC274" s="75"/>
      <c r="ED274" s="48"/>
      <c r="EE274" s="48"/>
      <c r="EF274" s="75"/>
      <c r="EG274" s="48"/>
      <c r="EH274" s="48"/>
      <c r="EI274" s="75"/>
      <c r="EJ274" s="48"/>
      <c r="EK274" s="48"/>
      <c r="EL274" s="75"/>
      <c r="EM274" s="48"/>
      <c r="EN274" s="48"/>
      <c r="EO274" s="75"/>
      <c r="EP274" s="48"/>
      <c r="EQ274" s="48"/>
      <c r="ER274" s="52"/>
      <c r="ES274" s="48"/>
      <c r="ET274" s="48"/>
      <c r="EU274" s="52"/>
      <c r="EV274" s="48"/>
      <c r="EW274" s="48"/>
      <c r="EX274" s="48"/>
      <c r="EY274" s="48"/>
      <c r="EZ274" s="48"/>
      <c r="FA274" s="48"/>
      <c r="FB274" s="48"/>
      <c r="FC274" s="48"/>
      <c r="FD274" s="48"/>
      <c r="FE274" s="48"/>
      <c r="FF274" s="48"/>
      <c r="FG274" s="48"/>
      <c r="FH274" s="48"/>
      <c r="FI274" s="48"/>
      <c r="FJ274" s="48"/>
      <c r="FK274" s="48"/>
      <c r="FL274" s="48"/>
      <c r="FM274" s="48"/>
      <c r="FN274" s="48"/>
      <c r="FO274" s="48"/>
      <c r="FP274" s="48"/>
      <c r="FQ274" s="48"/>
      <c r="FR274" s="48"/>
      <c r="FS274" s="48"/>
      <c r="FT274" s="48"/>
      <c r="FU274" s="48"/>
      <c r="FV274" s="48"/>
      <c r="FW274" s="48"/>
      <c r="FX274" s="48"/>
      <c r="FY274" s="48"/>
      <c r="FZ274" s="48"/>
      <c r="GA274" s="48"/>
      <c r="GB274" s="48"/>
      <c r="GC274" s="48"/>
      <c r="GD274" s="48"/>
      <c r="GE274" s="48"/>
      <c r="GF274" s="48"/>
      <c r="GG274" s="48"/>
      <c r="GH274" s="48"/>
      <c r="GI274" s="48"/>
      <c r="GJ274" s="48"/>
      <c r="GK274" s="48"/>
      <c r="GL274" s="48"/>
      <c r="GM274" s="48"/>
      <c r="GN274" s="48"/>
      <c r="GO274" s="48"/>
      <c r="GP274" s="48"/>
      <c r="GQ274" s="48"/>
      <c r="GR274" s="52"/>
      <c r="GS274" s="48"/>
      <c r="GT274" s="75"/>
    </row>
    <row r="275" spans="1:202" s="18" customFormat="1" ht="15.75" x14ac:dyDescent="0.25">
      <c r="A275" s="26" t="s">
        <v>503</v>
      </c>
      <c r="B275" s="136">
        <f t="shared" si="1143"/>
        <v>9708</v>
      </c>
      <c r="C275" s="136">
        <f t="shared" si="1144"/>
        <v>6896.4198799999995</v>
      </c>
      <c r="D275" s="48">
        <f t="shared" si="1188"/>
        <v>71.038523691800577</v>
      </c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52"/>
      <c r="Z275" s="48"/>
      <c r="AA275" s="48"/>
      <c r="AB275" s="48"/>
      <c r="AC275" s="48"/>
      <c r="AD275" s="48"/>
      <c r="AE275" s="48"/>
      <c r="AF275" s="48"/>
      <c r="AG275" s="48"/>
      <c r="AH275" s="52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>
        <v>1500</v>
      </c>
      <c r="AY275" s="48"/>
      <c r="AZ275" s="48"/>
      <c r="BA275" s="48"/>
      <c r="BB275" s="48"/>
      <c r="BC275" s="48"/>
      <c r="BD275" s="116"/>
      <c r="BE275" s="116"/>
      <c r="BF275" s="116"/>
      <c r="BG275" s="48"/>
      <c r="BH275" s="48"/>
      <c r="BI275" s="75"/>
      <c r="BJ275" s="48"/>
      <c r="BK275" s="48"/>
      <c r="BL275" s="75"/>
      <c r="BM275" s="48"/>
      <c r="BN275" s="48"/>
      <c r="BO275" s="75"/>
      <c r="BP275" s="48"/>
      <c r="BQ275" s="48"/>
      <c r="BR275" s="75"/>
      <c r="BS275" s="48"/>
      <c r="BT275" s="48"/>
      <c r="BU275" s="48"/>
      <c r="BV275" s="48"/>
      <c r="BW275" s="48"/>
      <c r="BX275" s="75"/>
      <c r="BY275" s="48"/>
      <c r="BZ275" s="48"/>
      <c r="CA275" s="75"/>
      <c r="CB275" s="48"/>
      <c r="CC275" s="48"/>
      <c r="CD275" s="75"/>
      <c r="CE275" s="48"/>
      <c r="CF275" s="48"/>
      <c r="CG275" s="75"/>
      <c r="CH275" s="48"/>
      <c r="CI275" s="48"/>
      <c r="CJ275" s="75"/>
      <c r="CK275" s="48"/>
      <c r="CL275" s="48"/>
      <c r="CM275" s="48"/>
      <c r="CN275" s="48"/>
      <c r="CO275" s="48"/>
      <c r="CP275" s="52"/>
      <c r="CQ275" s="52"/>
      <c r="CR275" s="48"/>
      <c r="CS275" s="75"/>
      <c r="CT275" s="52"/>
      <c r="CU275" s="48"/>
      <c r="CV275" s="75"/>
      <c r="CW275" s="52"/>
      <c r="CX275" s="48"/>
      <c r="CY275" s="75"/>
      <c r="CZ275" s="52">
        <v>8208</v>
      </c>
      <c r="DA275" s="48">
        <v>6896.4198799999995</v>
      </c>
      <c r="DB275" s="48">
        <f t="shared" si="1052"/>
        <v>84.020710038986351</v>
      </c>
      <c r="DC275" s="52"/>
      <c r="DD275" s="48"/>
      <c r="DE275" s="75"/>
      <c r="DF275" s="52"/>
      <c r="DG275" s="48"/>
      <c r="DH275" s="75"/>
      <c r="DI275" s="48"/>
      <c r="DJ275" s="48"/>
      <c r="DK275" s="75"/>
      <c r="DL275" s="48"/>
      <c r="DM275" s="48"/>
      <c r="DN275" s="75"/>
      <c r="DO275" s="52"/>
      <c r="DP275" s="48"/>
      <c r="DQ275" s="75"/>
      <c r="DR275" s="52"/>
      <c r="DS275" s="48"/>
      <c r="DT275" s="75"/>
      <c r="DU275" s="52"/>
      <c r="DV275" s="48"/>
      <c r="DW275" s="75"/>
      <c r="DX275" s="52"/>
      <c r="DY275" s="48"/>
      <c r="DZ275" s="75"/>
      <c r="EA275" s="48"/>
      <c r="EB275" s="48"/>
      <c r="EC275" s="75"/>
      <c r="ED275" s="48"/>
      <c r="EE275" s="48"/>
      <c r="EF275" s="75"/>
      <c r="EG275" s="48"/>
      <c r="EH275" s="48"/>
      <c r="EI275" s="75"/>
      <c r="EJ275" s="48"/>
      <c r="EK275" s="48"/>
      <c r="EL275" s="75"/>
      <c r="EM275" s="48"/>
      <c r="EN275" s="48"/>
      <c r="EO275" s="75"/>
      <c r="EP275" s="48"/>
      <c r="EQ275" s="48"/>
      <c r="ER275" s="52"/>
      <c r="ES275" s="48"/>
      <c r="ET275" s="48"/>
      <c r="EU275" s="52"/>
      <c r="EV275" s="48"/>
      <c r="EW275" s="48"/>
      <c r="EX275" s="48"/>
      <c r="EY275" s="48"/>
      <c r="EZ275" s="48"/>
      <c r="FA275" s="48"/>
      <c r="FB275" s="48"/>
      <c r="FC275" s="48"/>
      <c r="FD275" s="48"/>
      <c r="FE275" s="48"/>
      <c r="FF275" s="48"/>
      <c r="FG275" s="48"/>
      <c r="FH275" s="48"/>
      <c r="FI275" s="48"/>
      <c r="FJ275" s="48"/>
      <c r="FK275" s="48"/>
      <c r="FL275" s="48"/>
      <c r="FM275" s="48"/>
      <c r="FN275" s="48"/>
      <c r="FO275" s="48"/>
      <c r="FP275" s="48"/>
      <c r="FQ275" s="48"/>
      <c r="FR275" s="48"/>
      <c r="FS275" s="48"/>
      <c r="FT275" s="48"/>
      <c r="FU275" s="48"/>
      <c r="FV275" s="48"/>
      <c r="FW275" s="48"/>
      <c r="FX275" s="48"/>
      <c r="FY275" s="48"/>
      <c r="FZ275" s="48"/>
      <c r="GA275" s="48"/>
      <c r="GB275" s="48"/>
      <c r="GC275" s="48"/>
      <c r="GD275" s="48"/>
      <c r="GE275" s="48"/>
      <c r="GF275" s="48"/>
      <c r="GG275" s="48"/>
      <c r="GH275" s="48"/>
      <c r="GI275" s="48"/>
      <c r="GJ275" s="48"/>
      <c r="GK275" s="48"/>
      <c r="GL275" s="48"/>
      <c r="GM275" s="48"/>
      <c r="GN275" s="48"/>
      <c r="GO275" s="48"/>
      <c r="GP275" s="48"/>
      <c r="GQ275" s="48"/>
      <c r="GR275" s="52"/>
      <c r="GS275" s="48"/>
      <c r="GT275" s="75"/>
    </row>
    <row r="276" spans="1:202" s="18" customFormat="1" ht="15.75" x14ac:dyDescent="0.25">
      <c r="A276" s="26" t="s">
        <v>504</v>
      </c>
      <c r="B276" s="136">
        <f t="shared" si="1143"/>
        <v>6138</v>
      </c>
      <c r="C276" s="136">
        <f t="shared" si="1144"/>
        <v>890.01</v>
      </c>
      <c r="D276" s="48">
        <f t="shared" si="1188"/>
        <v>14.499999999999998</v>
      </c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52"/>
      <c r="Z276" s="48"/>
      <c r="AA276" s="48"/>
      <c r="AB276" s="48"/>
      <c r="AC276" s="48"/>
      <c r="AD276" s="48"/>
      <c r="AE276" s="48"/>
      <c r="AF276" s="48"/>
      <c r="AG276" s="48"/>
      <c r="AH276" s="52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116"/>
      <c r="BE276" s="116"/>
      <c r="BF276" s="116"/>
      <c r="BG276" s="48"/>
      <c r="BH276" s="48"/>
      <c r="BI276" s="75"/>
      <c r="BJ276" s="48"/>
      <c r="BK276" s="48"/>
      <c r="BL276" s="75"/>
      <c r="BM276" s="48"/>
      <c r="BN276" s="48"/>
      <c r="BO276" s="75"/>
      <c r="BP276" s="48"/>
      <c r="BQ276" s="48"/>
      <c r="BR276" s="75"/>
      <c r="BS276" s="48"/>
      <c r="BT276" s="48"/>
      <c r="BU276" s="75"/>
      <c r="BV276" s="48"/>
      <c r="BW276" s="48"/>
      <c r="BX276" s="75"/>
      <c r="BY276" s="48"/>
      <c r="BZ276" s="48"/>
      <c r="CA276" s="75"/>
      <c r="CB276" s="48"/>
      <c r="CC276" s="48"/>
      <c r="CD276" s="75"/>
      <c r="CE276" s="48"/>
      <c r="CF276" s="48"/>
      <c r="CG276" s="75"/>
      <c r="CH276" s="48"/>
      <c r="CI276" s="48"/>
      <c r="CJ276" s="75"/>
      <c r="CK276" s="48"/>
      <c r="CL276" s="48"/>
      <c r="CM276" s="75"/>
      <c r="CN276" s="48"/>
      <c r="CO276" s="48"/>
      <c r="CP276" s="52"/>
      <c r="CQ276" s="52"/>
      <c r="CR276" s="48"/>
      <c r="CS276" s="75"/>
      <c r="CT276" s="52"/>
      <c r="CU276" s="48"/>
      <c r="CV276" s="75"/>
      <c r="CW276" s="52"/>
      <c r="CX276" s="48"/>
      <c r="CY276" s="75"/>
      <c r="CZ276" s="52">
        <v>6138</v>
      </c>
      <c r="DA276" s="48">
        <v>890.01</v>
      </c>
      <c r="DB276" s="48">
        <f t="shared" si="1052"/>
        <v>14.499999999999998</v>
      </c>
      <c r="DC276" s="52"/>
      <c r="DD276" s="48"/>
      <c r="DE276" s="75"/>
      <c r="DF276" s="52"/>
      <c r="DG276" s="48"/>
      <c r="DH276" s="75"/>
      <c r="DI276" s="48"/>
      <c r="DJ276" s="48"/>
      <c r="DK276" s="75"/>
      <c r="DL276" s="48"/>
      <c r="DM276" s="48"/>
      <c r="DN276" s="75"/>
      <c r="DO276" s="52"/>
      <c r="DP276" s="48"/>
      <c r="DQ276" s="75"/>
      <c r="DR276" s="52"/>
      <c r="DS276" s="48"/>
      <c r="DT276" s="75"/>
      <c r="DU276" s="52"/>
      <c r="DV276" s="48"/>
      <c r="DW276" s="75"/>
      <c r="DX276" s="52"/>
      <c r="DY276" s="48"/>
      <c r="DZ276" s="75"/>
      <c r="EA276" s="48"/>
      <c r="EB276" s="48"/>
      <c r="EC276" s="75"/>
      <c r="ED276" s="48"/>
      <c r="EE276" s="48"/>
      <c r="EF276" s="75"/>
      <c r="EG276" s="48"/>
      <c r="EH276" s="48"/>
      <c r="EI276" s="75"/>
      <c r="EJ276" s="48"/>
      <c r="EK276" s="48"/>
      <c r="EL276" s="75"/>
      <c r="EM276" s="48"/>
      <c r="EN276" s="48"/>
      <c r="EO276" s="75"/>
      <c r="EP276" s="48"/>
      <c r="EQ276" s="48"/>
      <c r="ER276" s="52"/>
      <c r="ES276" s="48"/>
      <c r="ET276" s="48"/>
      <c r="EU276" s="52"/>
      <c r="EV276" s="48"/>
      <c r="EW276" s="48"/>
      <c r="EX276" s="48"/>
      <c r="EY276" s="48"/>
      <c r="EZ276" s="48"/>
      <c r="FA276" s="48"/>
      <c r="FB276" s="48"/>
      <c r="FC276" s="48"/>
      <c r="FD276" s="48"/>
      <c r="FE276" s="48"/>
      <c r="FF276" s="48"/>
      <c r="FG276" s="48"/>
      <c r="FH276" s="48"/>
      <c r="FI276" s="48"/>
      <c r="FJ276" s="48"/>
      <c r="FK276" s="48"/>
      <c r="FL276" s="48"/>
      <c r="FM276" s="48"/>
      <c r="FN276" s="48"/>
      <c r="FO276" s="48"/>
      <c r="FP276" s="48"/>
      <c r="FQ276" s="48"/>
      <c r="FR276" s="48"/>
      <c r="FS276" s="48"/>
      <c r="FT276" s="48"/>
      <c r="FU276" s="48"/>
      <c r="FV276" s="48"/>
      <c r="FW276" s="48"/>
      <c r="FX276" s="48"/>
      <c r="FY276" s="48"/>
      <c r="FZ276" s="48"/>
      <c r="GA276" s="48"/>
      <c r="GB276" s="48"/>
      <c r="GC276" s="48"/>
      <c r="GD276" s="48"/>
      <c r="GE276" s="48"/>
      <c r="GF276" s="48"/>
      <c r="GG276" s="48"/>
      <c r="GH276" s="48"/>
      <c r="GI276" s="48"/>
      <c r="GJ276" s="48"/>
      <c r="GK276" s="48"/>
      <c r="GL276" s="48"/>
      <c r="GM276" s="48"/>
      <c r="GN276" s="48"/>
      <c r="GO276" s="48"/>
      <c r="GP276" s="48"/>
      <c r="GQ276" s="48"/>
      <c r="GR276" s="52"/>
      <c r="GS276" s="48"/>
      <c r="GT276" s="75"/>
    </row>
    <row r="277" spans="1:202" s="19" customFormat="1" ht="31.5" x14ac:dyDescent="0.25">
      <c r="A277" s="25" t="s">
        <v>349</v>
      </c>
      <c r="B277" s="135">
        <f t="shared" si="1143"/>
        <v>197067.52131000001</v>
      </c>
      <c r="C277" s="135">
        <f t="shared" si="1144"/>
        <v>60119.425890000013</v>
      </c>
      <c r="D277" s="54">
        <f t="shared" ref="D277" si="1189">C277/B277*100</f>
        <v>30.507018858489754</v>
      </c>
      <c r="E277" s="55">
        <f t="shared" ref="E277:BF277" si="1190">E278+E279+E280+E281+E282+E284+E285+E286</f>
        <v>0</v>
      </c>
      <c r="F277" s="55">
        <f t="shared" si="1190"/>
        <v>0</v>
      </c>
      <c r="G277" s="55">
        <f t="shared" si="1190"/>
        <v>0</v>
      </c>
      <c r="H277" s="55">
        <f t="shared" si="1190"/>
        <v>0</v>
      </c>
      <c r="I277" s="55">
        <f t="shared" si="1190"/>
        <v>0</v>
      </c>
      <c r="J277" s="55">
        <f t="shared" si="1190"/>
        <v>0</v>
      </c>
      <c r="K277" s="55">
        <f t="shared" ref="K277:M277" si="1191">K278+K279+K280+K281+K282+K284+K285+K286</f>
        <v>0</v>
      </c>
      <c r="L277" s="55">
        <f t="shared" si="1191"/>
        <v>0</v>
      </c>
      <c r="M277" s="55">
        <f t="shared" si="1191"/>
        <v>0</v>
      </c>
      <c r="N277" s="55">
        <f t="shared" ref="N277:P277" si="1192">N278+N279+N280+N281+N282+N284+N285+N286</f>
        <v>0</v>
      </c>
      <c r="O277" s="55">
        <f t="shared" si="1192"/>
        <v>0</v>
      </c>
      <c r="P277" s="55">
        <f t="shared" si="1192"/>
        <v>0</v>
      </c>
      <c r="Q277" s="55">
        <f t="shared" ref="Q277:S277" si="1193">Q278+Q279+Q280+Q281+Q282+Q284+Q285+Q286</f>
        <v>0</v>
      </c>
      <c r="R277" s="55">
        <f t="shared" si="1193"/>
        <v>0</v>
      </c>
      <c r="S277" s="55">
        <f t="shared" si="1193"/>
        <v>0</v>
      </c>
      <c r="T277" s="55">
        <f t="shared" ref="T277:V277" si="1194">T278+T279+T280+T281+T282+T284+T285+T286</f>
        <v>0</v>
      </c>
      <c r="U277" s="55">
        <f t="shared" si="1194"/>
        <v>0</v>
      </c>
      <c r="V277" s="55">
        <f t="shared" si="1194"/>
        <v>0</v>
      </c>
      <c r="W277" s="55">
        <f t="shared" si="1190"/>
        <v>608.86350000000004</v>
      </c>
      <c r="X277" s="55">
        <f t="shared" si="1190"/>
        <v>608.86350000000004</v>
      </c>
      <c r="Y277" s="55">
        <f t="shared" si="1151"/>
        <v>100</v>
      </c>
      <c r="Z277" s="55">
        <f t="shared" si="1190"/>
        <v>0</v>
      </c>
      <c r="AA277" s="55">
        <f t="shared" si="1190"/>
        <v>0</v>
      </c>
      <c r="AB277" s="55">
        <f t="shared" si="1190"/>
        <v>0</v>
      </c>
      <c r="AC277" s="55">
        <f t="shared" si="1190"/>
        <v>0</v>
      </c>
      <c r="AD277" s="55">
        <f t="shared" si="1190"/>
        <v>0</v>
      </c>
      <c r="AE277" s="55">
        <f t="shared" si="1190"/>
        <v>0</v>
      </c>
      <c r="AF277" s="55"/>
      <c r="AG277" s="55"/>
      <c r="AH277" s="55"/>
      <c r="AI277" s="55">
        <f t="shared" si="1190"/>
        <v>0</v>
      </c>
      <c r="AJ277" s="55">
        <f t="shared" si="1190"/>
        <v>0</v>
      </c>
      <c r="AK277" s="55">
        <f t="shared" si="1190"/>
        <v>0</v>
      </c>
      <c r="AL277" s="55"/>
      <c r="AM277" s="55"/>
      <c r="AN277" s="54"/>
      <c r="AO277" s="55">
        <f t="shared" ref="AO277:AP277" si="1195">AO278+AO279+AO280+AO281+AO282+AO284+AO285+AO286</f>
        <v>64.912859999999995</v>
      </c>
      <c r="AP277" s="55">
        <f t="shared" si="1195"/>
        <v>64.912859999999995</v>
      </c>
      <c r="AQ277" s="54">
        <f>AP277/AO277*100</f>
        <v>100</v>
      </c>
      <c r="AR277" s="55"/>
      <c r="AS277" s="55"/>
      <c r="AT277" s="54"/>
      <c r="AU277" s="55">
        <f t="shared" si="1190"/>
        <v>0</v>
      </c>
      <c r="AV277" s="55">
        <f t="shared" si="1190"/>
        <v>0</v>
      </c>
      <c r="AW277" s="55">
        <f t="shared" si="1190"/>
        <v>0</v>
      </c>
      <c r="AX277" s="55">
        <f>SUM(AX278:AX286)</f>
        <v>3000</v>
      </c>
      <c r="AY277" s="55">
        <f>SUM(AY278:AY286)</f>
        <v>389.59649999999999</v>
      </c>
      <c r="AZ277" s="54">
        <f t="shared" ref="AZ277:AZ282" si="1196">AY277/AX277*100</f>
        <v>12.986549999999999</v>
      </c>
      <c r="BA277" s="55">
        <f t="shared" si="1190"/>
        <v>10000</v>
      </c>
      <c r="BB277" s="55">
        <f t="shared" si="1190"/>
        <v>6627.1530000000002</v>
      </c>
      <c r="BC277" s="54">
        <f t="shared" ref="BC277" si="1197">BB277/BA277*100</f>
        <v>66.271529999999998</v>
      </c>
      <c r="BD277" s="55">
        <f t="shared" si="1190"/>
        <v>22791.1</v>
      </c>
      <c r="BE277" s="55">
        <f t="shared" si="1190"/>
        <v>8535.1713500000005</v>
      </c>
      <c r="BF277" s="55">
        <f t="shared" si="1190"/>
        <v>37.449580538017038</v>
      </c>
      <c r="BG277" s="55">
        <f t="shared" ref="BG277:CO277" si="1198">BG278+BG279+BG280+BG281+BG282+BG284+BG285+BG286</f>
        <v>23364.04495</v>
      </c>
      <c r="BH277" s="55">
        <f t="shared" si="1198"/>
        <v>7009.2134900000001</v>
      </c>
      <c r="BI277" s="55">
        <f>BH277/BG277*100</f>
        <v>30.000000021400403</v>
      </c>
      <c r="BJ277" s="55">
        <f t="shared" ref="BJ277:BL277" si="1199">BJ278+BJ279+BJ280+BJ281+BJ282+BJ284+BJ285+BJ286</f>
        <v>0</v>
      </c>
      <c r="BK277" s="55">
        <f t="shared" si="1199"/>
        <v>0</v>
      </c>
      <c r="BL277" s="55">
        <f t="shared" si="1199"/>
        <v>0</v>
      </c>
      <c r="BM277" s="55">
        <f t="shared" si="1198"/>
        <v>3345.6</v>
      </c>
      <c r="BN277" s="55">
        <f t="shared" si="1198"/>
        <v>1784.2816499999999</v>
      </c>
      <c r="BO277" s="55">
        <f t="shared" si="1198"/>
        <v>53.332187051649925</v>
      </c>
      <c r="BP277" s="55">
        <f t="shared" ref="BP277:BQ277" si="1200">BP278+BP279+BP280+BP281+BP282+BP284+BP285+BP286</f>
        <v>560</v>
      </c>
      <c r="BQ277" s="55">
        <f t="shared" si="1200"/>
        <v>26.116</v>
      </c>
      <c r="BR277" s="55">
        <f t="shared" ref="BR277:BR278" si="1201">BQ277/BP277*100</f>
        <v>4.6635714285714291</v>
      </c>
      <c r="BS277" s="55">
        <f t="shared" si="1198"/>
        <v>0</v>
      </c>
      <c r="BT277" s="55">
        <f t="shared" si="1198"/>
        <v>0</v>
      </c>
      <c r="BU277" s="55">
        <f t="shared" si="1198"/>
        <v>0</v>
      </c>
      <c r="BV277" s="55">
        <f t="shared" si="1198"/>
        <v>0</v>
      </c>
      <c r="BW277" s="55">
        <f t="shared" si="1198"/>
        <v>0</v>
      </c>
      <c r="BX277" s="55">
        <f t="shared" si="1198"/>
        <v>0</v>
      </c>
      <c r="BY277" s="55">
        <f t="shared" si="1198"/>
        <v>0</v>
      </c>
      <c r="BZ277" s="55">
        <f t="shared" si="1198"/>
        <v>0</v>
      </c>
      <c r="CA277" s="55">
        <f t="shared" si="1198"/>
        <v>0</v>
      </c>
      <c r="CB277" s="55">
        <f t="shared" ref="CB277:CD277" si="1202">CB278+CB279+CB280+CB281+CB282+CB284+CB285+CB286</f>
        <v>0</v>
      </c>
      <c r="CC277" s="55">
        <f t="shared" si="1202"/>
        <v>0</v>
      </c>
      <c r="CD277" s="55">
        <f t="shared" si="1202"/>
        <v>0</v>
      </c>
      <c r="CE277" s="55">
        <f t="shared" si="1198"/>
        <v>0</v>
      </c>
      <c r="CF277" s="55">
        <f t="shared" si="1198"/>
        <v>0</v>
      </c>
      <c r="CG277" s="55">
        <f t="shared" si="1198"/>
        <v>0</v>
      </c>
      <c r="CH277" s="55">
        <f t="shared" si="1198"/>
        <v>0</v>
      </c>
      <c r="CI277" s="55">
        <f t="shared" si="1198"/>
        <v>0</v>
      </c>
      <c r="CJ277" s="55">
        <f t="shared" si="1198"/>
        <v>0</v>
      </c>
      <c r="CK277" s="55">
        <f t="shared" si="1198"/>
        <v>0</v>
      </c>
      <c r="CL277" s="55">
        <f t="shared" si="1198"/>
        <v>0</v>
      </c>
      <c r="CM277" s="54"/>
      <c r="CN277" s="55">
        <f t="shared" si="1198"/>
        <v>318.39999999999998</v>
      </c>
      <c r="CO277" s="55">
        <f t="shared" si="1198"/>
        <v>0</v>
      </c>
      <c r="CP277" s="55"/>
      <c r="CQ277" s="55">
        <f t="shared" ref="CQ277:CX277" si="1203">CQ278+CQ279+CQ280+CQ281+CQ282+CQ284+CQ285+CQ286</f>
        <v>0</v>
      </c>
      <c r="CR277" s="55">
        <f t="shared" si="1203"/>
        <v>0</v>
      </c>
      <c r="CS277" s="55">
        <f t="shared" si="1203"/>
        <v>0</v>
      </c>
      <c r="CT277" s="55">
        <f t="shared" ref="CT277:CV277" si="1204">CT278+CT279+CT280+CT281+CT282+CT284+CT285+CT286</f>
        <v>0</v>
      </c>
      <c r="CU277" s="55">
        <f t="shared" si="1204"/>
        <v>0</v>
      </c>
      <c r="CV277" s="55">
        <f t="shared" si="1204"/>
        <v>0</v>
      </c>
      <c r="CW277" s="55">
        <f t="shared" si="1203"/>
        <v>4986</v>
      </c>
      <c r="CX277" s="55">
        <f t="shared" si="1203"/>
        <v>2414.7212100000002</v>
      </c>
      <c r="CY277" s="55">
        <f t="shared" si="147"/>
        <v>48.430028279181712</v>
      </c>
      <c r="CZ277" s="55">
        <f>SUM(CZ278:CZ286)</f>
        <v>45633</v>
      </c>
      <c r="DA277" s="55">
        <f>SUM(DA278:DA286)</f>
        <v>14687</v>
      </c>
      <c r="DB277" s="54">
        <f t="shared" si="1052"/>
        <v>32.185041526965136</v>
      </c>
      <c r="DC277" s="55">
        <f t="shared" ref="DC277:DD277" si="1205">DC278+DC279+DC280+DC281+DC282+DC284+DC285+DC286</f>
        <v>6450.9</v>
      </c>
      <c r="DD277" s="55">
        <f t="shared" si="1205"/>
        <v>2644.2330499999998</v>
      </c>
      <c r="DE277" s="55">
        <f>DD277/DC277*100</f>
        <v>40.990141685656269</v>
      </c>
      <c r="DF277" s="55">
        <f t="shared" ref="DF277:DG277" si="1206">DF278+DF279+DF280+DF281+DF282+DF284+DF285+DF286</f>
        <v>1160.0999999999999</v>
      </c>
      <c r="DG277" s="55">
        <f t="shared" si="1206"/>
        <v>0</v>
      </c>
      <c r="DH277" s="55">
        <f>DG277/DF277*100</f>
        <v>0</v>
      </c>
      <c r="DI277" s="55">
        <f t="shared" ref="DI277:DN277" si="1207">DI278+DI279+DI280+DI281+DI282+DI284+DI285+DI286</f>
        <v>5500</v>
      </c>
      <c r="DJ277" s="55">
        <f t="shared" si="1207"/>
        <v>4632.4252300000007</v>
      </c>
      <c r="DK277" s="55">
        <f t="shared" si="1207"/>
        <v>84.225913272727283</v>
      </c>
      <c r="DL277" s="55">
        <f t="shared" si="1207"/>
        <v>4500</v>
      </c>
      <c r="DM277" s="55">
        <f t="shared" si="1207"/>
        <v>1881.8</v>
      </c>
      <c r="DN277" s="55">
        <f t="shared" si="1207"/>
        <v>41.817777777777778</v>
      </c>
      <c r="DO277" s="55">
        <f t="shared" ref="DO277:DQ277" si="1208">DO278+DO279+DO280+DO281+DO282+DO284+DO285+DO286</f>
        <v>0</v>
      </c>
      <c r="DP277" s="55">
        <f t="shared" si="1208"/>
        <v>0</v>
      </c>
      <c r="DQ277" s="55">
        <f t="shared" si="1208"/>
        <v>0</v>
      </c>
      <c r="DR277" s="55">
        <f t="shared" ref="DR277:DT277" si="1209">DR278+DR279+DR280+DR281+DR282+DR284+DR285+DR286</f>
        <v>0</v>
      </c>
      <c r="DS277" s="55">
        <f t="shared" si="1209"/>
        <v>0</v>
      </c>
      <c r="DT277" s="55">
        <f t="shared" si="1209"/>
        <v>0</v>
      </c>
      <c r="DU277" s="55">
        <f t="shared" ref="DU277:DW277" si="1210">DU278+DU279+DU280+DU281+DU282+DU284+DU285+DU286</f>
        <v>0</v>
      </c>
      <c r="DV277" s="55">
        <f t="shared" si="1210"/>
        <v>0</v>
      </c>
      <c r="DW277" s="55">
        <f t="shared" si="1210"/>
        <v>0</v>
      </c>
      <c r="DX277" s="55">
        <f t="shared" ref="DX277:EB277" si="1211">DX278+DX279+DX280+DX281+DX282+DX284+DX285+DX286</f>
        <v>0</v>
      </c>
      <c r="DY277" s="55">
        <f t="shared" si="1211"/>
        <v>0</v>
      </c>
      <c r="DZ277" s="55">
        <f t="shared" si="1211"/>
        <v>0</v>
      </c>
      <c r="EA277" s="55"/>
      <c r="EB277" s="55">
        <f t="shared" si="1211"/>
        <v>0</v>
      </c>
      <c r="EC277" s="55"/>
      <c r="ED277" s="55"/>
      <c r="EE277" s="55">
        <f t="shared" ref="EE277" si="1212">EE278+EE279+EE280+EE281+EE282+EE284+EE285+EE286</f>
        <v>0</v>
      </c>
      <c r="EF277" s="55"/>
      <c r="EG277" s="55">
        <f>SUM(EG278:EG286)</f>
        <v>46746.399999999994</v>
      </c>
      <c r="EH277" s="55">
        <f>SUM(EH278:EH286)</f>
        <v>204.20253</v>
      </c>
      <c r="EI277" s="54">
        <f t="shared" ref="EI277" si="1213">EH277/EG277*100</f>
        <v>0.43683049389899553</v>
      </c>
      <c r="EJ277" s="55">
        <f t="shared" ref="EJ277:EL277" si="1214">EJ278+EJ279+EJ280+EJ281+EJ282+EJ284+EJ285+EJ286</f>
        <v>0</v>
      </c>
      <c r="EK277" s="55">
        <f t="shared" si="1214"/>
        <v>0</v>
      </c>
      <c r="EL277" s="55">
        <f t="shared" si="1214"/>
        <v>0</v>
      </c>
      <c r="EM277" s="55">
        <f t="shared" ref="EM277:EO277" si="1215">EM278+EM279+EM280+EM281+EM282+EM284+EM285+EM286</f>
        <v>0</v>
      </c>
      <c r="EN277" s="55">
        <f t="shared" si="1215"/>
        <v>0</v>
      </c>
      <c r="EO277" s="55">
        <f t="shared" si="1215"/>
        <v>0</v>
      </c>
      <c r="EP277" s="55">
        <f t="shared" ref="EP277:EQ277" si="1216">EP278+EP279+EP280+EP281+EP282+EP284+EP285+EP286</f>
        <v>0</v>
      </c>
      <c r="EQ277" s="55">
        <f t="shared" si="1216"/>
        <v>0</v>
      </c>
      <c r="ER277" s="55"/>
      <c r="ES277" s="55">
        <f t="shared" ref="ES277:ET277" si="1217">ES278+ES279+ES280+ES281+ES282+ES284+ES285+ES286</f>
        <v>0</v>
      </c>
      <c r="ET277" s="55">
        <f t="shared" si="1217"/>
        <v>0</v>
      </c>
      <c r="EU277" s="55"/>
      <c r="EV277" s="55">
        <f t="shared" ref="EV277:EX277" si="1218">EV278+EV279+EV280+EV281+EV282+EV284+EV285+EV286</f>
        <v>0</v>
      </c>
      <c r="EW277" s="55">
        <f t="shared" si="1218"/>
        <v>0</v>
      </c>
      <c r="EX277" s="55">
        <f t="shared" si="1218"/>
        <v>0</v>
      </c>
      <c r="EY277" s="55"/>
      <c r="EZ277" s="55"/>
      <c r="FA277" s="54"/>
      <c r="FB277" s="55">
        <f t="shared" ref="FB277:FC277" si="1219">FB278+FB279+FB280+FB281+FB282+FB284+FB285+FB286</f>
        <v>0</v>
      </c>
      <c r="FC277" s="55">
        <f t="shared" si="1219"/>
        <v>0</v>
      </c>
      <c r="FD277" s="54"/>
      <c r="FE277" s="55">
        <f t="shared" ref="FE277:FF277" si="1220">FE278+FE279+FE280+FE281+FE282+FE284+FE285+FE286</f>
        <v>0</v>
      </c>
      <c r="FF277" s="55">
        <f t="shared" si="1220"/>
        <v>0</v>
      </c>
      <c r="FG277" s="54"/>
      <c r="FH277" s="55">
        <f t="shared" ref="FH277:FI277" si="1221">FH278+FH279+FH280+FH281+FH282+FH284+FH285+FH286</f>
        <v>3000</v>
      </c>
      <c r="FI277" s="55">
        <f t="shared" si="1221"/>
        <v>2847.2141299999998</v>
      </c>
      <c r="FJ277" s="54">
        <f t="shared" ref="FJ277:FJ278" si="1222">FI277/FH277*100</f>
        <v>94.907137666666657</v>
      </c>
      <c r="FK277" s="55">
        <f t="shared" ref="FK277:FL277" si="1223">FK278+FK279+FK280+FK281+FK282+FK284+FK285+FK286</f>
        <v>3266.2</v>
      </c>
      <c r="FL277" s="55">
        <f t="shared" si="1223"/>
        <v>547.79439000000002</v>
      </c>
      <c r="FM277" s="54">
        <f t="shared" ref="FM277:FM278" si="1224">FL277/FK277*100</f>
        <v>16.771611964974589</v>
      </c>
      <c r="FN277" s="55">
        <f t="shared" ref="FN277:FO277" si="1225">FN278+FN279+FN280+FN281+FN282+FN284+FN285+FN286</f>
        <v>0</v>
      </c>
      <c r="FO277" s="55">
        <f t="shared" si="1225"/>
        <v>0</v>
      </c>
      <c r="FP277" s="54"/>
      <c r="FQ277" s="55">
        <f t="shared" ref="FQ277:FR277" si="1226">FQ278+FQ279+FQ280+FQ281+FQ282+FQ284+FQ285+FQ286</f>
        <v>11772</v>
      </c>
      <c r="FR277" s="55">
        <f t="shared" si="1226"/>
        <v>5214.7269999999999</v>
      </c>
      <c r="FS277" s="54">
        <f>FR277/FQ277*100</f>
        <v>44.297714916751616</v>
      </c>
      <c r="FT277" s="55"/>
      <c r="FU277" s="55"/>
      <c r="FV277" s="54"/>
      <c r="FW277" s="55"/>
      <c r="FX277" s="55"/>
      <c r="FY277" s="54"/>
      <c r="FZ277" s="55"/>
      <c r="GA277" s="55"/>
      <c r="GB277" s="54"/>
      <c r="GC277" s="55"/>
      <c r="GD277" s="55"/>
      <c r="GE277" s="54"/>
      <c r="GF277" s="55"/>
      <c r="GG277" s="55"/>
      <c r="GH277" s="54"/>
      <c r="GI277" s="55"/>
      <c r="GJ277" s="55"/>
      <c r="GK277" s="54"/>
      <c r="GL277" s="55"/>
      <c r="GM277" s="55"/>
      <c r="GN277" s="54"/>
      <c r="GO277" s="55">
        <f t="shared" ref="GO277:GP277" si="1227">GO278+GO279+GO280+GO281+GO282+GO284+GO285+GO286</f>
        <v>0</v>
      </c>
      <c r="GP277" s="55">
        <f t="shared" si="1227"/>
        <v>0</v>
      </c>
      <c r="GQ277" s="54"/>
      <c r="GR277" s="55">
        <f t="shared" ref="GR277:GT277" si="1228">GR278+GR279+GR280+GR281+GR282+GR284+GR285+GR286</f>
        <v>0</v>
      </c>
      <c r="GS277" s="55">
        <f t="shared" si="1228"/>
        <v>0</v>
      </c>
      <c r="GT277" s="55">
        <f t="shared" si="1228"/>
        <v>0</v>
      </c>
    </row>
    <row r="278" spans="1:202" s="18" customFormat="1" ht="15.75" x14ac:dyDescent="0.25">
      <c r="A278" s="26" t="s">
        <v>284</v>
      </c>
      <c r="B278" s="136">
        <f t="shared" si="1143"/>
        <v>91688.121310000002</v>
      </c>
      <c r="C278" s="136">
        <f t="shared" si="1144"/>
        <v>38211.473859999998</v>
      </c>
      <c r="D278" s="48">
        <f t="shared" si="216"/>
        <v>41.675490035187849</v>
      </c>
      <c r="E278" s="48"/>
      <c r="F278" s="48"/>
      <c r="G278" s="48"/>
      <c r="H278" s="52"/>
      <c r="I278" s="52"/>
      <c r="J278" s="48"/>
      <c r="K278" s="52"/>
      <c r="L278" s="52"/>
      <c r="M278" s="48"/>
      <c r="N278" s="52"/>
      <c r="O278" s="52"/>
      <c r="P278" s="48"/>
      <c r="Q278" s="52"/>
      <c r="R278" s="52"/>
      <c r="S278" s="48"/>
      <c r="T278" s="52"/>
      <c r="U278" s="52"/>
      <c r="V278" s="48"/>
      <c r="W278" s="48">
        <v>608.86350000000004</v>
      </c>
      <c r="X278" s="48">
        <v>608.86350000000004</v>
      </c>
      <c r="Y278" s="52">
        <f t="shared" si="1151"/>
        <v>100</v>
      </c>
      <c r="Z278" s="48"/>
      <c r="AA278" s="48"/>
      <c r="AB278" s="52"/>
      <c r="AC278" s="52">
        <v>0</v>
      </c>
      <c r="AD278" s="52">
        <v>0</v>
      </c>
      <c r="AE278" s="48"/>
      <c r="AF278" s="52"/>
      <c r="AG278" s="52"/>
      <c r="AH278" s="52"/>
      <c r="AI278" s="52"/>
      <c r="AJ278" s="52"/>
      <c r="AK278" s="48"/>
      <c r="AL278" s="52"/>
      <c r="AM278" s="52"/>
      <c r="AN278" s="48"/>
      <c r="AO278" s="52">
        <v>64.912859999999995</v>
      </c>
      <c r="AP278" s="52">
        <v>64.912859999999995</v>
      </c>
      <c r="AQ278" s="48">
        <f>AP278/AO278*100</f>
        <v>100</v>
      </c>
      <c r="AR278" s="52"/>
      <c r="AS278" s="52"/>
      <c r="AT278" s="48"/>
      <c r="AU278" s="52"/>
      <c r="AV278" s="52"/>
      <c r="AW278" s="48"/>
      <c r="AX278" s="48"/>
      <c r="AY278" s="48"/>
      <c r="AZ278" s="48"/>
      <c r="BA278" s="52">
        <v>0</v>
      </c>
      <c r="BB278" s="52"/>
      <c r="BC278" s="48"/>
      <c r="BD278" s="52">
        <v>22791.1</v>
      </c>
      <c r="BE278" s="48">
        <v>8535.1713500000005</v>
      </c>
      <c r="BF278" s="52">
        <f t="shared" si="138"/>
        <v>37.449580538017038</v>
      </c>
      <c r="BG278" s="52">
        <v>23364.04495</v>
      </c>
      <c r="BH278" s="52">
        <v>7009.2134900000001</v>
      </c>
      <c r="BI278" s="52">
        <f>BH278/BG278*100</f>
        <v>30.000000021400403</v>
      </c>
      <c r="BJ278" s="52"/>
      <c r="BK278" s="52"/>
      <c r="BL278" s="52"/>
      <c r="BM278" s="52">
        <v>3345.6</v>
      </c>
      <c r="BN278" s="52">
        <v>1784.2816499999999</v>
      </c>
      <c r="BO278" s="52">
        <f t="shared" si="141"/>
        <v>53.332187051649925</v>
      </c>
      <c r="BP278" s="52">
        <v>560</v>
      </c>
      <c r="BQ278" s="52">
        <v>26.116</v>
      </c>
      <c r="BR278" s="52">
        <f t="shared" si="1201"/>
        <v>4.6635714285714291</v>
      </c>
      <c r="BS278" s="52"/>
      <c r="BT278" s="74"/>
      <c r="BU278" s="74"/>
      <c r="BV278" s="52"/>
      <c r="BW278" s="74"/>
      <c r="BX278" s="74"/>
      <c r="BY278" s="52"/>
      <c r="BZ278" s="74"/>
      <c r="CA278" s="74"/>
      <c r="CB278" s="52"/>
      <c r="CC278" s="74"/>
      <c r="CD278" s="74"/>
      <c r="CE278" s="52"/>
      <c r="CF278" s="74"/>
      <c r="CG278" s="74"/>
      <c r="CH278" s="52"/>
      <c r="CI278" s="74"/>
      <c r="CJ278" s="74"/>
      <c r="CK278" s="52"/>
      <c r="CL278" s="131"/>
      <c r="CM278" s="48"/>
      <c r="CN278" s="52">
        <v>318.39999999999998</v>
      </c>
      <c r="CO278" s="74"/>
      <c r="CP278" s="52"/>
      <c r="CQ278" s="52"/>
      <c r="CR278" s="74"/>
      <c r="CS278" s="74"/>
      <c r="CT278" s="52"/>
      <c r="CU278" s="74"/>
      <c r="CV278" s="74"/>
      <c r="CW278" s="52">
        <v>4986</v>
      </c>
      <c r="CX278" s="52">
        <v>2414.7212100000002</v>
      </c>
      <c r="CY278" s="52">
        <f t="shared" si="147"/>
        <v>48.430028279181712</v>
      </c>
      <c r="CZ278" s="52"/>
      <c r="DA278" s="74"/>
      <c r="DB278" s="48"/>
      <c r="DC278" s="52">
        <v>6450.9</v>
      </c>
      <c r="DD278" s="52">
        <v>2644.2330499999998</v>
      </c>
      <c r="DE278" s="52">
        <f>DD278/DC278*100</f>
        <v>40.990141685656269</v>
      </c>
      <c r="DF278" s="52">
        <v>1160.0999999999999</v>
      </c>
      <c r="DG278" s="52"/>
      <c r="DH278" s="52">
        <f>DG278/DF278*100</f>
        <v>0</v>
      </c>
      <c r="DI278" s="52">
        <v>5500</v>
      </c>
      <c r="DJ278" s="52">
        <v>4632.4252300000007</v>
      </c>
      <c r="DK278" s="52">
        <f t="shared" ref="DK278" si="1229">DJ278/DI278*100</f>
        <v>84.225913272727283</v>
      </c>
      <c r="DL278" s="52">
        <v>4500</v>
      </c>
      <c r="DM278" s="52">
        <v>1881.8</v>
      </c>
      <c r="DN278" s="52">
        <f t="shared" ref="DN278" si="1230">DM278/DL278*100</f>
        <v>41.817777777777778</v>
      </c>
      <c r="DO278" s="52"/>
      <c r="DP278" s="74"/>
      <c r="DQ278" s="74"/>
      <c r="DR278" s="52"/>
      <c r="DS278" s="74"/>
      <c r="DT278" s="74"/>
      <c r="DU278" s="52"/>
      <c r="DV278" s="74"/>
      <c r="DW278" s="74"/>
      <c r="DX278" s="52"/>
      <c r="DY278" s="74"/>
      <c r="DZ278" s="74"/>
      <c r="EA278" s="52"/>
      <c r="EB278" s="52"/>
      <c r="EC278" s="52"/>
      <c r="ED278" s="52"/>
      <c r="EE278" s="52"/>
      <c r="EF278" s="52"/>
      <c r="EG278" s="52"/>
      <c r="EH278" s="52"/>
      <c r="EI278" s="48"/>
      <c r="EJ278" s="52"/>
      <c r="EK278" s="52"/>
      <c r="EL278" s="52"/>
      <c r="EM278" s="52"/>
      <c r="EN278" s="52"/>
      <c r="EO278" s="52"/>
      <c r="EP278" s="52"/>
      <c r="EQ278" s="52"/>
      <c r="ER278" s="52"/>
      <c r="ES278" s="52"/>
      <c r="ET278" s="52"/>
      <c r="EU278" s="52"/>
      <c r="EV278" s="52">
        <v>0</v>
      </c>
      <c r="EW278" s="52">
        <v>0</v>
      </c>
      <c r="EX278" s="48"/>
      <c r="EY278" s="52"/>
      <c r="EZ278" s="52"/>
      <c r="FA278" s="48"/>
      <c r="FB278" s="52"/>
      <c r="FC278" s="52"/>
      <c r="FD278" s="48"/>
      <c r="FE278" s="52"/>
      <c r="FF278" s="52"/>
      <c r="FG278" s="48"/>
      <c r="FH278" s="52">
        <v>3000</v>
      </c>
      <c r="FI278" s="52">
        <v>2847.2141299999998</v>
      </c>
      <c r="FJ278" s="48">
        <f t="shared" si="1222"/>
        <v>94.907137666666657</v>
      </c>
      <c r="FK278" s="52">
        <v>3266.2</v>
      </c>
      <c r="FL278" s="52">
        <v>547.79439000000002</v>
      </c>
      <c r="FM278" s="48">
        <f t="shared" si="1224"/>
        <v>16.771611964974589</v>
      </c>
      <c r="FN278" s="52"/>
      <c r="FO278" s="52"/>
      <c r="FP278" s="48"/>
      <c r="FQ278" s="52">
        <v>11772</v>
      </c>
      <c r="FR278" s="52">
        <v>5214.7269999999999</v>
      </c>
      <c r="FS278" s="48">
        <f>FR278/FQ278*100</f>
        <v>44.297714916751616</v>
      </c>
      <c r="FT278" s="52"/>
      <c r="FU278" s="52"/>
      <c r="FV278" s="48"/>
      <c r="FW278" s="52"/>
      <c r="FX278" s="52"/>
      <c r="FY278" s="48"/>
      <c r="FZ278" s="52"/>
      <c r="GA278" s="52"/>
      <c r="GB278" s="48"/>
      <c r="GC278" s="52"/>
      <c r="GD278" s="52"/>
      <c r="GE278" s="48"/>
      <c r="GF278" s="52"/>
      <c r="GG278" s="52"/>
      <c r="GH278" s="48"/>
      <c r="GI278" s="52"/>
      <c r="GJ278" s="52"/>
      <c r="GK278" s="48"/>
      <c r="GL278" s="52"/>
      <c r="GM278" s="52"/>
      <c r="GN278" s="48"/>
      <c r="GO278" s="52"/>
      <c r="GP278" s="52"/>
      <c r="GQ278" s="48"/>
      <c r="GR278" s="52"/>
      <c r="GS278" s="74"/>
      <c r="GT278" s="74"/>
    </row>
    <row r="279" spans="1:202" s="18" customFormat="1" ht="15.75" x14ac:dyDescent="0.25">
      <c r="A279" s="26" t="s">
        <v>505</v>
      </c>
      <c r="B279" s="136">
        <f t="shared" si="1143"/>
        <v>5751.32</v>
      </c>
      <c r="C279" s="136">
        <f t="shared" si="1144"/>
        <v>0</v>
      </c>
      <c r="D279" s="48">
        <f t="shared" si="216"/>
        <v>0</v>
      </c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52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116"/>
      <c r="BE279" s="116"/>
      <c r="BF279" s="116"/>
      <c r="BG279" s="48"/>
      <c r="BH279" s="48"/>
      <c r="BI279" s="75"/>
      <c r="BJ279" s="48"/>
      <c r="BK279" s="48"/>
      <c r="BL279" s="75"/>
      <c r="BM279" s="48"/>
      <c r="BN279" s="48"/>
      <c r="BO279" s="75"/>
      <c r="BP279" s="48"/>
      <c r="BQ279" s="48"/>
      <c r="BR279" s="75"/>
      <c r="BS279" s="48"/>
      <c r="BT279" s="48"/>
      <c r="BU279" s="75"/>
      <c r="BV279" s="48"/>
      <c r="BW279" s="48"/>
      <c r="BX279" s="75"/>
      <c r="BY279" s="48"/>
      <c r="BZ279" s="48"/>
      <c r="CA279" s="75"/>
      <c r="CB279" s="48"/>
      <c r="CC279" s="48"/>
      <c r="CD279" s="75"/>
      <c r="CE279" s="48"/>
      <c r="CF279" s="48"/>
      <c r="CG279" s="75"/>
      <c r="CH279" s="48"/>
      <c r="CI279" s="48"/>
      <c r="CJ279" s="75"/>
      <c r="CK279" s="48"/>
      <c r="CL279" s="48"/>
      <c r="CM279" s="48"/>
      <c r="CN279" s="48"/>
      <c r="CO279" s="48"/>
      <c r="CP279" s="52"/>
      <c r="CQ279" s="52"/>
      <c r="CR279" s="48"/>
      <c r="CS279" s="75"/>
      <c r="CT279" s="52"/>
      <c r="CU279" s="48"/>
      <c r="CV279" s="75"/>
      <c r="CW279" s="52"/>
      <c r="CX279" s="48"/>
      <c r="CY279" s="75"/>
      <c r="CZ279" s="52">
        <v>2841</v>
      </c>
      <c r="DA279" s="48"/>
      <c r="DB279" s="48">
        <f t="shared" si="1052"/>
        <v>0</v>
      </c>
      <c r="DC279" s="52"/>
      <c r="DD279" s="48"/>
      <c r="DE279" s="75"/>
      <c r="DF279" s="52"/>
      <c r="DG279" s="48"/>
      <c r="DH279" s="75"/>
      <c r="DI279" s="48"/>
      <c r="DJ279" s="48"/>
      <c r="DK279" s="75"/>
      <c r="DL279" s="48"/>
      <c r="DM279" s="48"/>
      <c r="DN279" s="75"/>
      <c r="DO279" s="52"/>
      <c r="DP279" s="48"/>
      <c r="DQ279" s="75"/>
      <c r="DR279" s="52"/>
      <c r="DS279" s="48"/>
      <c r="DT279" s="75"/>
      <c r="DU279" s="52"/>
      <c r="DV279" s="48"/>
      <c r="DW279" s="75"/>
      <c r="DX279" s="52"/>
      <c r="DY279" s="48"/>
      <c r="DZ279" s="75"/>
      <c r="EA279" s="48"/>
      <c r="EB279" s="48"/>
      <c r="EC279" s="75"/>
      <c r="ED279" s="48"/>
      <c r="EE279" s="48"/>
      <c r="EF279" s="75"/>
      <c r="EG279" s="48">
        <v>2910.32</v>
      </c>
      <c r="EH279" s="48"/>
      <c r="EI279" s="48">
        <f>EH279/EG279*100</f>
        <v>0</v>
      </c>
      <c r="EJ279" s="48"/>
      <c r="EK279" s="48"/>
      <c r="EL279" s="75"/>
      <c r="EM279" s="48"/>
      <c r="EN279" s="48"/>
      <c r="EO279" s="75"/>
      <c r="EP279" s="48"/>
      <c r="EQ279" s="48"/>
      <c r="ER279" s="52"/>
      <c r="ES279" s="48"/>
      <c r="ET279" s="48"/>
      <c r="EU279" s="52"/>
      <c r="EV279" s="48"/>
      <c r="EW279" s="48"/>
      <c r="EX279" s="48"/>
      <c r="EY279" s="48"/>
      <c r="EZ279" s="48"/>
      <c r="FA279" s="48"/>
      <c r="FB279" s="48"/>
      <c r="FC279" s="48"/>
      <c r="FD279" s="48"/>
      <c r="FE279" s="48"/>
      <c r="FF279" s="48"/>
      <c r="FG279" s="48"/>
      <c r="FH279" s="48"/>
      <c r="FI279" s="48"/>
      <c r="FJ279" s="48"/>
      <c r="FK279" s="48"/>
      <c r="FL279" s="48"/>
      <c r="FM279" s="48"/>
      <c r="FN279" s="48"/>
      <c r="FO279" s="48"/>
      <c r="FP279" s="48"/>
      <c r="FQ279" s="48"/>
      <c r="FR279" s="48"/>
      <c r="FS279" s="48"/>
      <c r="FT279" s="48"/>
      <c r="FU279" s="48"/>
      <c r="FV279" s="48"/>
      <c r="FW279" s="48"/>
      <c r="FX279" s="48"/>
      <c r="FY279" s="48"/>
      <c r="FZ279" s="48"/>
      <c r="GA279" s="48"/>
      <c r="GB279" s="48"/>
      <c r="GC279" s="48"/>
      <c r="GD279" s="48"/>
      <c r="GE279" s="48"/>
      <c r="GF279" s="48"/>
      <c r="GG279" s="48"/>
      <c r="GH279" s="48"/>
      <c r="GI279" s="48"/>
      <c r="GJ279" s="48"/>
      <c r="GK279" s="48"/>
      <c r="GL279" s="48"/>
      <c r="GM279" s="48"/>
      <c r="GN279" s="48"/>
      <c r="GO279" s="48"/>
      <c r="GP279" s="48"/>
      <c r="GQ279" s="48"/>
      <c r="GR279" s="52"/>
      <c r="GS279" s="48"/>
      <c r="GT279" s="75"/>
    </row>
    <row r="280" spans="1:202" s="18" customFormat="1" ht="15.75" x14ac:dyDescent="0.25">
      <c r="A280" s="26" t="s">
        <v>506</v>
      </c>
      <c r="B280" s="136">
        <f t="shared" si="1143"/>
        <v>10008.630000000001</v>
      </c>
      <c r="C280" s="136">
        <f t="shared" si="1144"/>
        <v>50</v>
      </c>
      <c r="D280" s="48">
        <f t="shared" si="216"/>
        <v>0.49956887206340922</v>
      </c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52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116"/>
      <c r="BE280" s="116"/>
      <c r="BF280" s="116"/>
      <c r="BG280" s="48"/>
      <c r="BH280" s="48"/>
      <c r="BI280" s="75"/>
      <c r="BJ280" s="48"/>
      <c r="BK280" s="48"/>
      <c r="BL280" s="75"/>
      <c r="BM280" s="48"/>
      <c r="BN280" s="48"/>
      <c r="BO280" s="75"/>
      <c r="BP280" s="48"/>
      <c r="BQ280" s="48"/>
      <c r="BR280" s="75"/>
      <c r="BS280" s="48"/>
      <c r="BT280" s="48"/>
      <c r="BU280" s="75"/>
      <c r="BV280" s="48"/>
      <c r="BW280" s="48"/>
      <c r="BX280" s="75"/>
      <c r="BY280" s="48"/>
      <c r="BZ280" s="48"/>
      <c r="CA280" s="75"/>
      <c r="CB280" s="48"/>
      <c r="CC280" s="48"/>
      <c r="CD280" s="75"/>
      <c r="CE280" s="48"/>
      <c r="CF280" s="48"/>
      <c r="CG280" s="75"/>
      <c r="CH280" s="48"/>
      <c r="CI280" s="48"/>
      <c r="CJ280" s="75"/>
      <c r="CK280" s="48"/>
      <c r="CL280" s="48"/>
      <c r="CM280" s="48"/>
      <c r="CN280" s="48"/>
      <c r="CO280" s="48"/>
      <c r="CP280" s="52"/>
      <c r="CQ280" s="52"/>
      <c r="CR280" s="48"/>
      <c r="CS280" s="75"/>
      <c r="CT280" s="52"/>
      <c r="CU280" s="48"/>
      <c r="CV280" s="75"/>
      <c r="CW280" s="52"/>
      <c r="CX280" s="48"/>
      <c r="CY280" s="75"/>
      <c r="CZ280" s="52">
        <v>4944</v>
      </c>
      <c r="DA280" s="48"/>
      <c r="DB280" s="48">
        <f t="shared" si="1052"/>
        <v>0</v>
      </c>
      <c r="DC280" s="52"/>
      <c r="DD280" s="48"/>
      <c r="DE280" s="75"/>
      <c r="DF280" s="52"/>
      <c r="DG280" s="48"/>
      <c r="DH280" s="75"/>
      <c r="DI280" s="48"/>
      <c r="DJ280" s="48"/>
      <c r="DK280" s="75"/>
      <c r="DL280" s="48"/>
      <c r="DM280" s="48"/>
      <c r="DN280" s="75"/>
      <c r="DO280" s="52"/>
      <c r="DP280" s="48"/>
      <c r="DQ280" s="75"/>
      <c r="DR280" s="52"/>
      <c r="DS280" s="48"/>
      <c r="DT280" s="75"/>
      <c r="DU280" s="52"/>
      <c r="DV280" s="48"/>
      <c r="DW280" s="75"/>
      <c r="DX280" s="52"/>
      <c r="DY280" s="48"/>
      <c r="DZ280" s="75"/>
      <c r="EA280" s="48"/>
      <c r="EB280" s="48"/>
      <c r="EC280" s="75"/>
      <c r="ED280" s="48"/>
      <c r="EE280" s="48"/>
      <c r="EF280" s="75"/>
      <c r="EG280" s="48">
        <v>5064.63</v>
      </c>
      <c r="EH280" s="48">
        <v>50</v>
      </c>
      <c r="EI280" s="48">
        <f t="shared" ref="EI280:EI286" si="1231">EH280/EG280*100</f>
        <v>0.98723894934082057</v>
      </c>
      <c r="EJ280" s="48"/>
      <c r="EK280" s="48"/>
      <c r="EL280" s="75"/>
      <c r="EM280" s="48"/>
      <c r="EN280" s="48"/>
      <c r="EO280" s="75"/>
      <c r="EP280" s="48"/>
      <c r="EQ280" s="48"/>
      <c r="ER280" s="52"/>
      <c r="ES280" s="48"/>
      <c r="ET280" s="48"/>
      <c r="EU280" s="52"/>
      <c r="EV280" s="48"/>
      <c r="EW280" s="48"/>
      <c r="EX280" s="48"/>
      <c r="EY280" s="48"/>
      <c r="EZ280" s="48"/>
      <c r="FA280" s="48"/>
      <c r="FB280" s="48"/>
      <c r="FC280" s="48"/>
      <c r="FD280" s="48"/>
      <c r="FE280" s="48"/>
      <c r="FF280" s="48"/>
      <c r="FG280" s="48"/>
      <c r="FH280" s="48"/>
      <c r="FI280" s="48"/>
      <c r="FJ280" s="48"/>
      <c r="FK280" s="48"/>
      <c r="FL280" s="48"/>
      <c r="FM280" s="48"/>
      <c r="FN280" s="48"/>
      <c r="FO280" s="48"/>
      <c r="FP280" s="48"/>
      <c r="FQ280" s="48"/>
      <c r="FR280" s="48"/>
      <c r="FS280" s="48"/>
      <c r="FT280" s="48"/>
      <c r="FU280" s="48"/>
      <c r="FV280" s="48"/>
      <c r="FW280" s="48"/>
      <c r="FX280" s="48"/>
      <c r="FY280" s="48"/>
      <c r="FZ280" s="48"/>
      <c r="GA280" s="48"/>
      <c r="GB280" s="48"/>
      <c r="GC280" s="48"/>
      <c r="GD280" s="48"/>
      <c r="GE280" s="48"/>
      <c r="GF280" s="48"/>
      <c r="GG280" s="48"/>
      <c r="GH280" s="48"/>
      <c r="GI280" s="48"/>
      <c r="GJ280" s="48"/>
      <c r="GK280" s="48"/>
      <c r="GL280" s="48"/>
      <c r="GM280" s="48"/>
      <c r="GN280" s="48"/>
      <c r="GO280" s="48"/>
      <c r="GP280" s="48"/>
      <c r="GQ280" s="48"/>
      <c r="GR280" s="52"/>
      <c r="GS280" s="48"/>
      <c r="GT280" s="75"/>
    </row>
    <row r="281" spans="1:202" s="18" customFormat="1" ht="15.75" x14ac:dyDescent="0.25">
      <c r="A281" s="26" t="s">
        <v>509</v>
      </c>
      <c r="B281" s="136">
        <f t="shared" si="1143"/>
        <v>6747.32</v>
      </c>
      <c r="C281" s="136">
        <f t="shared" si="1144"/>
        <v>0</v>
      </c>
      <c r="D281" s="48">
        <f t="shared" si="216"/>
        <v>0</v>
      </c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52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116"/>
      <c r="BE281" s="116"/>
      <c r="BF281" s="116"/>
      <c r="BG281" s="48"/>
      <c r="BH281" s="48"/>
      <c r="BI281" s="75"/>
      <c r="BJ281" s="48"/>
      <c r="BK281" s="48"/>
      <c r="BL281" s="75"/>
      <c r="BM281" s="48"/>
      <c r="BN281" s="48"/>
      <c r="BO281" s="75"/>
      <c r="BP281" s="48"/>
      <c r="BQ281" s="48"/>
      <c r="BR281" s="75"/>
      <c r="BS281" s="48"/>
      <c r="BT281" s="48"/>
      <c r="BU281" s="75"/>
      <c r="BV281" s="48"/>
      <c r="BW281" s="48"/>
      <c r="BX281" s="75"/>
      <c r="BY281" s="48"/>
      <c r="BZ281" s="48"/>
      <c r="CA281" s="75"/>
      <c r="CB281" s="48"/>
      <c r="CC281" s="48"/>
      <c r="CD281" s="75"/>
      <c r="CE281" s="48"/>
      <c r="CF281" s="48"/>
      <c r="CG281" s="75"/>
      <c r="CH281" s="48"/>
      <c r="CI281" s="48"/>
      <c r="CJ281" s="75"/>
      <c r="CK281" s="48"/>
      <c r="CL281" s="48"/>
      <c r="CM281" s="75"/>
      <c r="CN281" s="48"/>
      <c r="CO281" s="48"/>
      <c r="CP281" s="52"/>
      <c r="CQ281" s="52"/>
      <c r="CR281" s="48"/>
      <c r="CS281" s="75"/>
      <c r="CT281" s="52"/>
      <c r="CU281" s="48"/>
      <c r="CV281" s="75"/>
      <c r="CW281" s="52"/>
      <c r="CX281" s="48"/>
      <c r="CY281" s="75"/>
      <c r="CZ281" s="52">
        <v>3333</v>
      </c>
      <c r="DA281" s="48"/>
      <c r="DB281" s="48">
        <f t="shared" si="1052"/>
        <v>0</v>
      </c>
      <c r="DC281" s="52"/>
      <c r="DD281" s="48"/>
      <c r="DE281" s="75"/>
      <c r="DF281" s="52"/>
      <c r="DG281" s="48"/>
      <c r="DH281" s="75"/>
      <c r="DI281" s="48"/>
      <c r="DJ281" s="48"/>
      <c r="DK281" s="75"/>
      <c r="DL281" s="48"/>
      <c r="DM281" s="48"/>
      <c r="DN281" s="75"/>
      <c r="DO281" s="52"/>
      <c r="DP281" s="48"/>
      <c r="DQ281" s="75"/>
      <c r="DR281" s="52"/>
      <c r="DS281" s="48"/>
      <c r="DT281" s="75"/>
      <c r="DU281" s="52"/>
      <c r="DV281" s="48"/>
      <c r="DW281" s="75"/>
      <c r="DX281" s="52"/>
      <c r="DY281" s="48"/>
      <c r="DZ281" s="75"/>
      <c r="EA281" s="48"/>
      <c r="EB281" s="48"/>
      <c r="EC281" s="75"/>
      <c r="ED281" s="48"/>
      <c r="EE281" s="48"/>
      <c r="EF281" s="75"/>
      <c r="EG281" s="48">
        <v>3414.32</v>
      </c>
      <c r="EH281" s="48"/>
      <c r="EI281" s="48">
        <f t="shared" si="1231"/>
        <v>0</v>
      </c>
      <c r="EJ281" s="48"/>
      <c r="EK281" s="48"/>
      <c r="EL281" s="75"/>
      <c r="EM281" s="48"/>
      <c r="EN281" s="48"/>
      <c r="EO281" s="75"/>
      <c r="EP281" s="48"/>
      <c r="EQ281" s="48"/>
      <c r="ER281" s="52"/>
      <c r="ES281" s="48"/>
      <c r="ET281" s="48"/>
      <c r="EU281" s="52"/>
      <c r="EV281" s="48"/>
      <c r="EW281" s="48"/>
      <c r="EX281" s="48"/>
      <c r="EY281" s="48"/>
      <c r="EZ281" s="48"/>
      <c r="FA281" s="48"/>
      <c r="FB281" s="48"/>
      <c r="FC281" s="48"/>
      <c r="FD281" s="48"/>
      <c r="FE281" s="48"/>
      <c r="FF281" s="48"/>
      <c r="FG281" s="48"/>
      <c r="FH281" s="48"/>
      <c r="FI281" s="48"/>
      <c r="FJ281" s="48"/>
      <c r="FK281" s="48"/>
      <c r="FL281" s="48"/>
      <c r="FM281" s="48"/>
      <c r="FN281" s="48"/>
      <c r="FO281" s="48"/>
      <c r="FP281" s="48"/>
      <c r="FQ281" s="48"/>
      <c r="FR281" s="48"/>
      <c r="FS281" s="48"/>
      <c r="FT281" s="48"/>
      <c r="FU281" s="48"/>
      <c r="FV281" s="48"/>
      <c r="FW281" s="48"/>
      <c r="FX281" s="48"/>
      <c r="FY281" s="48"/>
      <c r="FZ281" s="48"/>
      <c r="GA281" s="48"/>
      <c r="GB281" s="48"/>
      <c r="GC281" s="48"/>
      <c r="GD281" s="48"/>
      <c r="GE281" s="48"/>
      <c r="GF281" s="48"/>
      <c r="GG281" s="48"/>
      <c r="GH281" s="48"/>
      <c r="GI281" s="48"/>
      <c r="GJ281" s="48"/>
      <c r="GK281" s="48"/>
      <c r="GL281" s="48"/>
      <c r="GM281" s="48"/>
      <c r="GN281" s="48"/>
      <c r="GO281" s="48"/>
      <c r="GP281" s="48"/>
      <c r="GQ281" s="48"/>
      <c r="GR281" s="52"/>
      <c r="GS281" s="48"/>
      <c r="GT281" s="75"/>
    </row>
    <row r="282" spans="1:202" s="18" customFormat="1" ht="15.75" x14ac:dyDescent="0.25">
      <c r="A282" s="26" t="s">
        <v>348</v>
      </c>
      <c r="B282" s="136">
        <f t="shared" si="1143"/>
        <v>17338.900000000001</v>
      </c>
      <c r="C282" s="136">
        <f t="shared" si="1144"/>
        <v>8068.9565000000002</v>
      </c>
      <c r="D282" s="48">
        <f t="shared" si="216"/>
        <v>46.536726666628212</v>
      </c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52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>
        <v>1500</v>
      </c>
      <c r="AY282" s="48">
        <v>299.95650000000001</v>
      </c>
      <c r="AZ282" s="48">
        <f t="shared" si="1196"/>
        <v>19.9971</v>
      </c>
      <c r="BA282" s="48"/>
      <c r="BB282" s="48"/>
      <c r="BC282" s="48"/>
      <c r="BD282" s="116"/>
      <c r="BE282" s="116"/>
      <c r="BF282" s="116"/>
      <c r="BG282" s="48"/>
      <c r="BH282" s="48"/>
      <c r="BI282" s="75"/>
      <c r="BJ282" s="48"/>
      <c r="BK282" s="48"/>
      <c r="BL282" s="75"/>
      <c r="BM282" s="48"/>
      <c r="BN282" s="48"/>
      <c r="BO282" s="75"/>
      <c r="BP282" s="48"/>
      <c r="BQ282" s="48"/>
      <c r="BR282" s="75"/>
      <c r="BS282" s="48"/>
      <c r="BT282" s="48"/>
      <c r="BU282" s="75"/>
      <c r="BV282" s="48"/>
      <c r="BW282" s="48"/>
      <c r="BX282" s="75"/>
      <c r="BY282" s="48"/>
      <c r="BZ282" s="48"/>
      <c r="CA282" s="75"/>
      <c r="CB282" s="48"/>
      <c r="CC282" s="48"/>
      <c r="CD282" s="75"/>
      <c r="CE282" s="48"/>
      <c r="CF282" s="48"/>
      <c r="CG282" s="75"/>
      <c r="CH282" s="48"/>
      <c r="CI282" s="48"/>
      <c r="CJ282" s="75"/>
      <c r="CK282" s="48"/>
      <c r="CL282" s="48"/>
      <c r="CM282" s="48"/>
      <c r="CN282" s="48"/>
      <c r="CO282" s="48"/>
      <c r="CP282" s="52"/>
      <c r="CQ282" s="52"/>
      <c r="CR282" s="48"/>
      <c r="CS282" s="75"/>
      <c r="CT282" s="52"/>
      <c r="CU282" s="48"/>
      <c r="CV282" s="75"/>
      <c r="CW282" s="52"/>
      <c r="CX282" s="48"/>
      <c r="CY282" s="75"/>
      <c r="CZ282" s="52">
        <v>7824</v>
      </c>
      <c r="DA282" s="48">
        <v>7769</v>
      </c>
      <c r="DB282" s="48">
        <f t="shared" si="1052"/>
        <v>99.297034764826179</v>
      </c>
      <c r="DC282" s="52"/>
      <c r="DD282" s="48"/>
      <c r="DE282" s="75"/>
      <c r="DF282" s="52"/>
      <c r="DG282" s="48"/>
      <c r="DH282" s="75"/>
      <c r="DI282" s="48"/>
      <c r="DJ282" s="48"/>
      <c r="DK282" s="75"/>
      <c r="DL282" s="48"/>
      <c r="DM282" s="48"/>
      <c r="DN282" s="75"/>
      <c r="DO282" s="52"/>
      <c r="DP282" s="48"/>
      <c r="DQ282" s="75"/>
      <c r="DR282" s="52"/>
      <c r="DS282" s="48"/>
      <c r="DT282" s="75"/>
      <c r="DU282" s="52"/>
      <c r="DV282" s="48"/>
      <c r="DW282" s="75"/>
      <c r="DX282" s="52"/>
      <c r="DY282" s="48"/>
      <c r="DZ282" s="75"/>
      <c r="EA282" s="48"/>
      <c r="EB282" s="48"/>
      <c r="EC282" s="75"/>
      <c r="ED282" s="48"/>
      <c r="EE282" s="48"/>
      <c r="EF282" s="75"/>
      <c r="EG282" s="48">
        <v>8014.9</v>
      </c>
      <c r="EH282" s="48"/>
      <c r="EI282" s="48">
        <f t="shared" si="1231"/>
        <v>0</v>
      </c>
      <c r="EJ282" s="48"/>
      <c r="EK282" s="48"/>
      <c r="EL282" s="75"/>
      <c r="EM282" s="48"/>
      <c r="EN282" s="48"/>
      <c r="EO282" s="75"/>
      <c r="EP282" s="48"/>
      <c r="EQ282" s="48"/>
      <c r="ER282" s="52"/>
      <c r="ES282" s="48"/>
      <c r="ET282" s="48"/>
      <c r="EU282" s="52"/>
      <c r="EV282" s="48"/>
      <c r="EW282" s="48"/>
      <c r="EX282" s="48"/>
      <c r="EY282" s="48"/>
      <c r="EZ282" s="48"/>
      <c r="FA282" s="48"/>
      <c r="FB282" s="48"/>
      <c r="FC282" s="48"/>
      <c r="FD282" s="48"/>
      <c r="FE282" s="48"/>
      <c r="FF282" s="48"/>
      <c r="FG282" s="48"/>
      <c r="FH282" s="48"/>
      <c r="FI282" s="48"/>
      <c r="FJ282" s="48"/>
      <c r="FK282" s="48"/>
      <c r="FL282" s="48"/>
      <c r="FM282" s="48"/>
      <c r="FN282" s="48"/>
      <c r="FO282" s="48"/>
      <c r="FP282" s="48"/>
      <c r="FQ282" s="48"/>
      <c r="FR282" s="48"/>
      <c r="FS282" s="48"/>
      <c r="FT282" s="48"/>
      <c r="FU282" s="48"/>
      <c r="FV282" s="48"/>
      <c r="FW282" s="48"/>
      <c r="FX282" s="48"/>
      <c r="FY282" s="48"/>
      <c r="FZ282" s="48"/>
      <c r="GA282" s="48"/>
      <c r="GB282" s="48"/>
      <c r="GC282" s="48"/>
      <c r="GD282" s="48"/>
      <c r="GE282" s="48"/>
      <c r="GF282" s="48"/>
      <c r="GG282" s="48"/>
      <c r="GH282" s="48"/>
      <c r="GI282" s="48"/>
      <c r="GJ282" s="48"/>
      <c r="GK282" s="48"/>
      <c r="GL282" s="48"/>
      <c r="GM282" s="48"/>
      <c r="GN282" s="48"/>
      <c r="GO282" s="48"/>
      <c r="GP282" s="48"/>
      <c r="GQ282" s="48"/>
      <c r="GR282" s="52"/>
      <c r="GS282" s="48"/>
      <c r="GT282" s="75"/>
    </row>
    <row r="283" spans="1:202" s="18" customFormat="1" ht="15.75" x14ac:dyDescent="0.25">
      <c r="A283" s="26" t="s">
        <v>577</v>
      </c>
      <c r="B283" s="136">
        <f t="shared" si="1143"/>
        <v>5271.5300000000007</v>
      </c>
      <c r="C283" s="136">
        <f t="shared" si="1144"/>
        <v>0</v>
      </c>
      <c r="D283" s="48">
        <f t="shared" si="216"/>
        <v>0</v>
      </c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52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116"/>
      <c r="BE283" s="116"/>
      <c r="BF283" s="116"/>
      <c r="BG283" s="48"/>
      <c r="BH283" s="48"/>
      <c r="BI283" s="75"/>
      <c r="BJ283" s="48"/>
      <c r="BK283" s="48"/>
      <c r="BL283" s="75"/>
      <c r="BM283" s="48"/>
      <c r="BN283" s="48"/>
      <c r="BO283" s="75"/>
      <c r="BP283" s="48"/>
      <c r="BQ283" s="48"/>
      <c r="BR283" s="75"/>
      <c r="BS283" s="48"/>
      <c r="BT283" s="48"/>
      <c r="BU283" s="75"/>
      <c r="BV283" s="48"/>
      <c r="BW283" s="48"/>
      <c r="BX283" s="75"/>
      <c r="BY283" s="48"/>
      <c r="BZ283" s="48"/>
      <c r="CA283" s="75"/>
      <c r="CB283" s="48"/>
      <c r="CC283" s="48"/>
      <c r="CD283" s="75"/>
      <c r="CE283" s="48"/>
      <c r="CF283" s="48"/>
      <c r="CG283" s="75"/>
      <c r="CH283" s="48"/>
      <c r="CI283" s="48"/>
      <c r="CJ283" s="75"/>
      <c r="CK283" s="48"/>
      <c r="CL283" s="48"/>
      <c r="CM283" s="48"/>
      <c r="CN283" s="48"/>
      <c r="CO283" s="48"/>
      <c r="CP283" s="52"/>
      <c r="CQ283" s="52"/>
      <c r="CR283" s="48"/>
      <c r="CS283" s="75"/>
      <c r="CT283" s="52"/>
      <c r="CU283" s="48"/>
      <c r="CV283" s="75"/>
      <c r="CW283" s="52"/>
      <c r="CX283" s="48"/>
      <c r="CY283" s="75"/>
      <c r="CZ283" s="52">
        <v>2604</v>
      </c>
      <c r="DA283" s="48"/>
      <c r="DB283" s="48">
        <f t="shared" si="1052"/>
        <v>0</v>
      </c>
      <c r="DC283" s="52"/>
      <c r="DD283" s="48"/>
      <c r="DE283" s="75"/>
      <c r="DF283" s="52"/>
      <c r="DG283" s="48"/>
      <c r="DH283" s="75"/>
      <c r="DI283" s="48"/>
      <c r="DJ283" s="48"/>
      <c r="DK283" s="75"/>
      <c r="DL283" s="48"/>
      <c r="DM283" s="48"/>
      <c r="DN283" s="75"/>
      <c r="DO283" s="52"/>
      <c r="DP283" s="48"/>
      <c r="DQ283" s="75"/>
      <c r="DR283" s="52"/>
      <c r="DS283" s="48"/>
      <c r="DT283" s="75"/>
      <c r="DU283" s="52"/>
      <c r="DV283" s="48"/>
      <c r="DW283" s="75"/>
      <c r="DX283" s="52"/>
      <c r="DY283" s="48"/>
      <c r="DZ283" s="75"/>
      <c r="EA283" s="48"/>
      <c r="EB283" s="48"/>
      <c r="EC283" s="75"/>
      <c r="ED283" s="48"/>
      <c r="EE283" s="48"/>
      <c r="EF283" s="75"/>
      <c r="EG283" s="48">
        <v>2667.53</v>
      </c>
      <c r="EH283" s="48"/>
      <c r="EI283" s="48">
        <f t="shared" si="1231"/>
        <v>0</v>
      </c>
      <c r="EJ283" s="48"/>
      <c r="EK283" s="48"/>
      <c r="EL283" s="75"/>
      <c r="EM283" s="48"/>
      <c r="EN283" s="48"/>
      <c r="EO283" s="75"/>
      <c r="EP283" s="48"/>
      <c r="EQ283" s="48"/>
      <c r="ER283" s="52"/>
      <c r="ES283" s="48"/>
      <c r="ET283" s="48"/>
      <c r="EU283" s="52"/>
      <c r="EV283" s="48"/>
      <c r="EW283" s="48"/>
      <c r="EX283" s="48"/>
      <c r="EY283" s="48"/>
      <c r="EZ283" s="48"/>
      <c r="FA283" s="48"/>
      <c r="FB283" s="48"/>
      <c r="FC283" s="48"/>
      <c r="FD283" s="48"/>
      <c r="FE283" s="48"/>
      <c r="FF283" s="48"/>
      <c r="FG283" s="48"/>
      <c r="FH283" s="48"/>
      <c r="FI283" s="48"/>
      <c r="FJ283" s="48"/>
      <c r="FK283" s="48"/>
      <c r="FL283" s="48"/>
      <c r="FM283" s="48"/>
      <c r="FN283" s="48"/>
      <c r="FO283" s="48"/>
      <c r="FP283" s="48"/>
      <c r="FQ283" s="48"/>
      <c r="FR283" s="48"/>
      <c r="FS283" s="48"/>
      <c r="FT283" s="48"/>
      <c r="FU283" s="48"/>
      <c r="FV283" s="48"/>
      <c r="FW283" s="48"/>
      <c r="FX283" s="48"/>
      <c r="FY283" s="48"/>
      <c r="FZ283" s="48"/>
      <c r="GA283" s="48"/>
      <c r="GB283" s="48"/>
      <c r="GC283" s="48"/>
      <c r="GD283" s="48"/>
      <c r="GE283" s="48"/>
      <c r="GF283" s="48"/>
      <c r="GG283" s="48"/>
      <c r="GH283" s="48"/>
      <c r="GI283" s="48"/>
      <c r="GJ283" s="48"/>
      <c r="GK283" s="48"/>
      <c r="GL283" s="48"/>
      <c r="GM283" s="48"/>
      <c r="GN283" s="48"/>
      <c r="GO283" s="48"/>
      <c r="GP283" s="48"/>
      <c r="GQ283" s="48"/>
      <c r="GR283" s="52"/>
      <c r="GS283" s="48"/>
      <c r="GT283" s="75"/>
    </row>
    <row r="284" spans="1:202" s="18" customFormat="1" ht="15.75" x14ac:dyDescent="0.25">
      <c r="A284" s="26" t="s">
        <v>507</v>
      </c>
      <c r="B284" s="136">
        <f t="shared" si="1143"/>
        <v>14004.79</v>
      </c>
      <c r="C284" s="136">
        <f t="shared" si="1144"/>
        <v>6918</v>
      </c>
      <c r="D284" s="48">
        <f t="shared" si="216"/>
        <v>49.397384751931298</v>
      </c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52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116"/>
      <c r="BE284" s="116"/>
      <c r="BF284" s="116"/>
      <c r="BG284" s="48"/>
      <c r="BH284" s="48"/>
      <c r="BI284" s="75"/>
      <c r="BJ284" s="48"/>
      <c r="BK284" s="48"/>
      <c r="BL284" s="75"/>
      <c r="BM284" s="48"/>
      <c r="BN284" s="48"/>
      <c r="BO284" s="75"/>
      <c r="BP284" s="48"/>
      <c r="BQ284" s="48"/>
      <c r="BR284" s="75"/>
      <c r="BS284" s="48"/>
      <c r="BT284" s="48"/>
      <c r="BU284" s="75"/>
      <c r="BV284" s="48"/>
      <c r="BW284" s="48"/>
      <c r="BX284" s="75"/>
      <c r="BY284" s="48"/>
      <c r="BZ284" s="48"/>
      <c r="CA284" s="75"/>
      <c r="CB284" s="48"/>
      <c r="CC284" s="48"/>
      <c r="CD284" s="75"/>
      <c r="CE284" s="48"/>
      <c r="CF284" s="48"/>
      <c r="CG284" s="75"/>
      <c r="CH284" s="48"/>
      <c r="CI284" s="48"/>
      <c r="CJ284" s="75"/>
      <c r="CK284" s="48"/>
      <c r="CL284" s="48"/>
      <c r="CM284" s="75"/>
      <c r="CN284" s="48"/>
      <c r="CO284" s="48"/>
      <c r="CP284" s="52"/>
      <c r="CQ284" s="52"/>
      <c r="CR284" s="48"/>
      <c r="CS284" s="75"/>
      <c r="CT284" s="52"/>
      <c r="CU284" s="48"/>
      <c r="CV284" s="75"/>
      <c r="CW284" s="52"/>
      <c r="CX284" s="48"/>
      <c r="CY284" s="75"/>
      <c r="CZ284" s="52">
        <v>6918</v>
      </c>
      <c r="DA284" s="48">
        <v>6918</v>
      </c>
      <c r="DB284" s="48">
        <f t="shared" si="1052"/>
        <v>100</v>
      </c>
      <c r="DC284" s="52"/>
      <c r="DD284" s="48"/>
      <c r="DE284" s="75"/>
      <c r="DF284" s="52"/>
      <c r="DG284" s="48"/>
      <c r="DH284" s="75"/>
      <c r="DI284" s="48"/>
      <c r="DJ284" s="48"/>
      <c r="DK284" s="75"/>
      <c r="DL284" s="48"/>
      <c r="DM284" s="48"/>
      <c r="DN284" s="75"/>
      <c r="DO284" s="52"/>
      <c r="DP284" s="48"/>
      <c r="DQ284" s="75"/>
      <c r="DR284" s="52"/>
      <c r="DS284" s="48"/>
      <c r="DT284" s="75"/>
      <c r="DU284" s="52"/>
      <c r="DV284" s="48"/>
      <c r="DW284" s="75"/>
      <c r="DX284" s="52"/>
      <c r="DY284" s="48"/>
      <c r="DZ284" s="75"/>
      <c r="EA284" s="48"/>
      <c r="EB284" s="48"/>
      <c r="EC284" s="75"/>
      <c r="ED284" s="48"/>
      <c r="EE284" s="48"/>
      <c r="EF284" s="75"/>
      <c r="EG284" s="48">
        <v>7086.79</v>
      </c>
      <c r="EH284" s="48"/>
      <c r="EI284" s="48">
        <f t="shared" si="1231"/>
        <v>0</v>
      </c>
      <c r="EJ284" s="48"/>
      <c r="EK284" s="48"/>
      <c r="EL284" s="75"/>
      <c r="EM284" s="48"/>
      <c r="EN284" s="48"/>
      <c r="EO284" s="75"/>
      <c r="EP284" s="48"/>
      <c r="EQ284" s="48"/>
      <c r="ER284" s="52"/>
      <c r="ES284" s="48"/>
      <c r="ET284" s="48"/>
      <c r="EU284" s="52"/>
      <c r="EV284" s="48"/>
      <c r="EW284" s="48"/>
      <c r="EX284" s="48"/>
      <c r="EY284" s="48"/>
      <c r="EZ284" s="48"/>
      <c r="FA284" s="48"/>
      <c r="FB284" s="48"/>
      <c r="FC284" s="48"/>
      <c r="FD284" s="48"/>
      <c r="FE284" s="48"/>
      <c r="FF284" s="48"/>
      <c r="FG284" s="48"/>
      <c r="FH284" s="48"/>
      <c r="FI284" s="48"/>
      <c r="FJ284" s="48"/>
      <c r="FK284" s="48"/>
      <c r="FL284" s="48"/>
      <c r="FM284" s="48"/>
      <c r="FN284" s="48"/>
      <c r="FO284" s="48"/>
      <c r="FP284" s="48"/>
      <c r="FQ284" s="48"/>
      <c r="FR284" s="48"/>
      <c r="FS284" s="48"/>
      <c r="FT284" s="48"/>
      <c r="FU284" s="48"/>
      <c r="FV284" s="48"/>
      <c r="FW284" s="48"/>
      <c r="FX284" s="48"/>
      <c r="FY284" s="48"/>
      <c r="FZ284" s="48"/>
      <c r="GA284" s="48"/>
      <c r="GB284" s="48"/>
      <c r="GC284" s="48"/>
      <c r="GD284" s="48"/>
      <c r="GE284" s="48"/>
      <c r="GF284" s="48"/>
      <c r="GG284" s="48"/>
      <c r="GH284" s="48"/>
      <c r="GI284" s="48"/>
      <c r="GJ284" s="48"/>
      <c r="GK284" s="48"/>
      <c r="GL284" s="48"/>
      <c r="GM284" s="48"/>
      <c r="GN284" s="48"/>
      <c r="GO284" s="48"/>
      <c r="GP284" s="48"/>
      <c r="GQ284" s="48"/>
      <c r="GR284" s="52"/>
      <c r="GS284" s="48"/>
      <c r="GT284" s="75"/>
    </row>
    <row r="285" spans="1:202" s="18" customFormat="1" ht="15.75" x14ac:dyDescent="0.25">
      <c r="A285" s="26" t="s">
        <v>237</v>
      </c>
      <c r="B285" s="136">
        <f t="shared" si="1143"/>
        <v>3886.85</v>
      </c>
      <c r="C285" s="136">
        <f t="shared" si="1144"/>
        <v>0</v>
      </c>
      <c r="D285" s="48">
        <f t="shared" si="216"/>
        <v>0</v>
      </c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52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116"/>
      <c r="BE285" s="116"/>
      <c r="BF285" s="116"/>
      <c r="BG285" s="48"/>
      <c r="BH285" s="48"/>
      <c r="BI285" s="75"/>
      <c r="BJ285" s="48"/>
      <c r="BK285" s="48"/>
      <c r="BL285" s="75"/>
      <c r="BM285" s="48"/>
      <c r="BN285" s="48"/>
      <c r="BO285" s="75"/>
      <c r="BP285" s="48"/>
      <c r="BQ285" s="48"/>
      <c r="BR285" s="75"/>
      <c r="BS285" s="48"/>
      <c r="BT285" s="48"/>
      <c r="BU285" s="75"/>
      <c r="BV285" s="48"/>
      <c r="BW285" s="48"/>
      <c r="BX285" s="75"/>
      <c r="BY285" s="48"/>
      <c r="BZ285" s="48"/>
      <c r="CA285" s="75"/>
      <c r="CB285" s="48"/>
      <c r="CC285" s="48"/>
      <c r="CD285" s="75"/>
      <c r="CE285" s="48"/>
      <c r="CF285" s="48"/>
      <c r="CG285" s="75"/>
      <c r="CH285" s="48"/>
      <c r="CI285" s="48"/>
      <c r="CJ285" s="75"/>
      <c r="CK285" s="48"/>
      <c r="CL285" s="48"/>
      <c r="CM285" s="75"/>
      <c r="CN285" s="48"/>
      <c r="CO285" s="48"/>
      <c r="CP285" s="52"/>
      <c r="CQ285" s="52"/>
      <c r="CR285" s="48"/>
      <c r="CS285" s="75"/>
      <c r="CT285" s="52"/>
      <c r="CU285" s="48"/>
      <c r="CV285" s="75"/>
      <c r="CW285" s="52"/>
      <c r="CX285" s="48"/>
      <c r="CY285" s="75"/>
      <c r="CZ285" s="52">
        <v>1920</v>
      </c>
      <c r="DA285" s="48"/>
      <c r="DB285" s="48">
        <f t="shared" si="1052"/>
        <v>0</v>
      </c>
      <c r="DC285" s="52"/>
      <c r="DD285" s="48"/>
      <c r="DE285" s="75"/>
      <c r="DF285" s="52"/>
      <c r="DG285" s="48"/>
      <c r="DH285" s="75"/>
      <c r="DI285" s="48"/>
      <c r="DJ285" s="48"/>
      <c r="DK285" s="75"/>
      <c r="DL285" s="48"/>
      <c r="DM285" s="48"/>
      <c r="DN285" s="75"/>
      <c r="DO285" s="52"/>
      <c r="DP285" s="48"/>
      <c r="DQ285" s="75"/>
      <c r="DR285" s="52"/>
      <c r="DS285" s="48"/>
      <c r="DT285" s="75"/>
      <c r="DU285" s="52"/>
      <c r="DV285" s="48"/>
      <c r="DW285" s="75"/>
      <c r="DX285" s="52"/>
      <c r="DY285" s="48"/>
      <c r="DZ285" s="75"/>
      <c r="EA285" s="48"/>
      <c r="EB285" s="48"/>
      <c r="EC285" s="75"/>
      <c r="ED285" s="48"/>
      <c r="EE285" s="48"/>
      <c r="EF285" s="75"/>
      <c r="EG285" s="48">
        <v>1966.85</v>
      </c>
      <c r="EH285" s="48"/>
      <c r="EI285" s="48">
        <f t="shared" si="1231"/>
        <v>0</v>
      </c>
      <c r="EJ285" s="48"/>
      <c r="EK285" s="48"/>
      <c r="EL285" s="75"/>
      <c r="EM285" s="48"/>
      <c r="EN285" s="48"/>
      <c r="EO285" s="75"/>
      <c r="EP285" s="48"/>
      <c r="EQ285" s="48"/>
      <c r="ER285" s="52"/>
      <c r="ES285" s="48"/>
      <c r="ET285" s="48"/>
      <c r="EU285" s="52"/>
      <c r="EV285" s="48"/>
      <c r="EW285" s="48"/>
      <c r="EX285" s="48"/>
      <c r="EY285" s="48"/>
      <c r="EZ285" s="48"/>
      <c r="FA285" s="48"/>
      <c r="FB285" s="48"/>
      <c r="FC285" s="48"/>
      <c r="FD285" s="48"/>
      <c r="FE285" s="48"/>
      <c r="FF285" s="48"/>
      <c r="FG285" s="48"/>
      <c r="FH285" s="48"/>
      <c r="FI285" s="48"/>
      <c r="FJ285" s="48"/>
      <c r="FK285" s="48"/>
      <c r="FL285" s="48"/>
      <c r="FM285" s="48"/>
      <c r="FN285" s="48"/>
      <c r="FO285" s="48"/>
      <c r="FP285" s="48"/>
      <c r="FQ285" s="48"/>
      <c r="FR285" s="48"/>
      <c r="FS285" s="48"/>
      <c r="FT285" s="48"/>
      <c r="FU285" s="48"/>
      <c r="FV285" s="48"/>
      <c r="FW285" s="48"/>
      <c r="FX285" s="48"/>
      <c r="FY285" s="48"/>
      <c r="FZ285" s="48"/>
      <c r="GA285" s="48"/>
      <c r="GB285" s="48"/>
      <c r="GC285" s="48"/>
      <c r="GD285" s="48"/>
      <c r="GE285" s="48"/>
      <c r="GF285" s="48"/>
      <c r="GG285" s="48"/>
      <c r="GH285" s="48"/>
      <c r="GI285" s="48"/>
      <c r="GJ285" s="48"/>
      <c r="GK285" s="48"/>
      <c r="GL285" s="48"/>
      <c r="GM285" s="48"/>
      <c r="GN285" s="48"/>
      <c r="GO285" s="48"/>
      <c r="GP285" s="48"/>
      <c r="GQ285" s="48"/>
      <c r="GR285" s="52"/>
      <c r="GS285" s="48"/>
      <c r="GT285" s="75"/>
    </row>
    <row r="286" spans="1:202" s="18" customFormat="1" ht="15.75" x14ac:dyDescent="0.25">
      <c r="A286" s="26" t="s">
        <v>508</v>
      </c>
      <c r="B286" s="136">
        <f t="shared" si="1143"/>
        <v>42370.06</v>
      </c>
      <c r="C286" s="136">
        <f t="shared" si="1144"/>
        <v>6870.9955300000001</v>
      </c>
      <c r="D286" s="48">
        <f>C286/B286*100</f>
        <v>16.216629218839909</v>
      </c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52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>
        <v>1500</v>
      </c>
      <c r="AY286" s="48">
        <v>89.64</v>
      </c>
      <c r="AZ286" s="48">
        <f>AY286/AX286*100</f>
        <v>5.976</v>
      </c>
      <c r="BA286" s="48">
        <v>10000</v>
      </c>
      <c r="BB286" s="48">
        <v>6627.1530000000002</v>
      </c>
      <c r="BC286" s="48">
        <f>BB286/BA286*100</f>
        <v>66.271529999999998</v>
      </c>
      <c r="BD286" s="116"/>
      <c r="BE286" s="116"/>
      <c r="BF286" s="116"/>
      <c r="BG286" s="48"/>
      <c r="BH286" s="48"/>
      <c r="BI286" s="75"/>
      <c r="BJ286" s="48"/>
      <c r="BK286" s="48"/>
      <c r="BL286" s="75"/>
      <c r="BM286" s="48"/>
      <c r="BN286" s="48"/>
      <c r="BO286" s="75"/>
      <c r="BP286" s="48"/>
      <c r="BQ286" s="48"/>
      <c r="BR286" s="75"/>
      <c r="BS286" s="48"/>
      <c r="BT286" s="48"/>
      <c r="BU286" s="75"/>
      <c r="BV286" s="48"/>
      <c r="BW286" s="48"/>
      <c r="BX286" s="75"/>
      <c r="BY286" s="48"/>
      <c r="BZ286" s="48"/>
      <c r="CA286" s="75"/>
      <c r="CB286" s="48"/>
      <c r="CC286" s="48"/>
      <c r="CD286" s="75"/>
      <c r="CE286" s="48"/>
      <c r="CF286" s="48"/>
      <c r="CG286" s="75"/>
      <c r="CH286" s="48"/>
      <c r="CI286" s="48"/>
      <c r="CJ286" s="75"/>
      <c r="CK286" s="52"/>
      <c r="CL286" s="48"/>
      <c r="CM286" s="48"/>
      <c r="CN286" s="48"/>
      <c r="CO286" s="48"/>
      <c r="CP286" s="52"/>
      <c r="CQ286" s="52"/>
      <c r="CR286" s="48"/>
      <c r="CS286" s="75"/>
      <c r="CT286" s="52"/>
      <c r="CU286" s="48"/>
      <c r="CV286" s="75"/>
      <c r="CW286" s="52"/>
      <c r="CX286" s="48"/>
      <c r="CY286" s="75"/>
      <c r="CZ286" s="52">
        <v>15249</v>
      </c>
      <c r="DA286" s="48"/>
      <c r="DB286" s="48">
        <f t="shared" si="1052"/>
        <v>0</v>
      </c>
      <c r="DC286" s="52"/>
      <c r="DD286" s="48"/>
      <c r="DE286" s="75"/>
      <c r="DF286" s="52"/>
      <c r="DG286" s="48"/>
      <c r="DH286" s="75"/>
      <c r="DI286" s="48"/>
      <c r="DJ286" s="48"/>
      <c r="DK286" s="75"/>
      <c r="DL286" s="48"/>
      <c r="DM286" s="48"/>
      <c r="DN286" s="75"/>
      <c r="DO286" s="52"/>
      <c r="DP286" s="48"/>
      <c r="DQ286" s="75"/>
      <c r="DR286" s="52"/>
      <c r="DS286" s="48"/>
      <c r="DT286" s="75"/>
      <c r="DU286" s="52"/>
      <c r="DV286" s="48"/>
      <c r="DW286" s="75"/>
      <c r="DX286" s="52"/>
      <c r="DY286" s="48"/>
      <c r="DZ286" s="75"/>
      <c r="EA286" s="48"/>
      <c r="EB286" s="48"/>
      <c r="EC286" s="75"/>
      <c r="ED286" s="48"/>
      <c r="EE286" s="48"/>
      <c r="EF286" s="75"/>
      <c r="EG286" s="48">
        <v>15621.06</v>
      </c>
      <c r="EH286" s="48">
        <v>154.20253</v>
      </c>
      <c r="EI286" s="48">
        <f t="shared" si="1231"/>
        <v>0.98714511051106646</v>
      </c>
      <c r="EJ286" s="48"/>
      <c r="EK286" s="48"/>
      <c r="EL286" s="75"/>
      <c r="EM286" s="48"/>
      <c r="EN286" s="48"/>
      <c r="EO286" s="75"/>
      <c r="EP286" s="48"/>
      <c r="EQ286" s="48"/>
      <c r="ER286" s="52"/>
      <c r="ES286" s="48"/>
      <c r="ET286" s="48"/>
      <c r="EU286" s="52"/>
      <c r="EV286" s="48"/>
      <c r="EW286" s="48"/>
      <c r="EX286" s="48"/>
      <c r="EY286" s="48"/>
      <c r="EZ286" s="48"/>
      <c r="FA286" s="48"/>
      <c r="FB286" s="48"/>
      <c r="FC286" s="48"/>
      <c r="FD286" s="48"/>
      <c r="FE286" s="48"/>
      <c r="FF286" s="48"/>
      <c r="FG286" s="48"/>
      <c r="FH286" s="48"/>
      <c r="FI286" s="48"/>
      <c r="FJ286" s="48"/>
      <c r="FK286" s="48"/>
      <c r="FL286" s="48"/>
      <c r="FM286" s="48"/>
      <c r="FN286" s="48"/>
      <c r="FO286" s="48"/>
      <c r="FP286" s="48"/>
      <c r="FQ286" s="48"/>
      <c r="FR286" s="48"/>
      <c r="FS286" s="48"/>
      <c r="FT286" s="48"/>
      <c r="FU286" s="48"/>
      <c r="FV286" s="48"/>
      <c r="FW286" s="48"/>
      <c r="FX286" s="48"/>
      <c r="FY286" s="48"/>
      <c r="FZ286" s="48"/>
      <c r="GA286" s="48"/>
      <c r="GB286" s="48"/>
      <c r="GC286" s="48"/>
      <c r="GD286" s="48"/>
      <c r="GE286" s="48"/>
      <c r="GF286" s="48"/>
      <c r="GG286" s="48"/>
      <c r="GH286" s="48"/>
      <c r="GI286" s="48"/>
      <c r="GJ286" s="48"/>
      <c r="GK286" s="48"/>
      <c r="GL286" s="48"/>
      <c r="GM286" s="48"/>
      <c r="GN286" s="48"/>
      <c r="GO286" s="48"/>
      <c r="GP286" s="48"/>
      <c r="GQ286" s="48"/>
      <c r="GR286" s="52"/>
      <c r="GS286" s="48"/>
      <c r="GT286" s="75"/>
    </row>
    <row r="287" spans="1:202" s="19" customFormat="1" ht="31.5" x14ac:dyDescent="0.25">
      <c r="A287" s="25" t="s">
        <v>341</v>
      </c>
      <c r="B287" s="135">
        <f t="shared" si="1143"/>
        <v>366355.76757999999</v>
      </c>
      <c r="C287" s="135">
        <f t="shared" si="1144"/>
        <v>136427.99999000004</v>
      </c>
      <c r="D287" s="54">
        <f t="shared" ref="D287" si="1232">C287/B287*100</f>
        <v>37.239211734317429</v>
      </c>
      <c r="E287" s="55">
        <f t="shared" ref="E287:BF287" si="1233">E288+E289+E290+E291+E292+E293+E294+E295+E296+E297</f>
        <v>1609.1</v>
      </c>
      <c r="F287" s="55">
        <f t="shared" si="1233"/>
        <v>1609.1</v>
      </c>
      <c r="G287" s="54">
        <f>F287/E287*100</f>
        <v>100</v>
      </c>
      <c r="H287" s="55">
        <f t="shared" si="1233"/>
        <v>810.19361000000004</v>
      </c>
      <c r="I287" s="55">
        <f t="shared" si="1233"/>
        <v>0</v>
      </c>
      <c r="J287" s="54"/>
      <c r="K287" s="55">
        <f t="shared" ref="K287:M287" si="1234">K288+K289+K290+K291+K292+K293+K294+K295+K296+K297</f>
        <v>0</v>
      </c>
      <c r="L287" s="55">
        <f t="shared" si="1234"/>
        <v>0</v>
      </c>
      <c r="M287" s="55">
        <f t="shared" si="1234"/>
        <v>0</v>
      </c>
      <c r="N287" s="55">
        <f t="shared" ref="N287:P287" si="1235">N288+N289+N290+N291+N292+N293+N294+N295+N296+N297</f>
        <v>0</v>
      </c>
      <c r="O287" s="55">
        <f t="shared" si="1235"/>
        <v>0</v>
      </c>
      <c r="P287" s="55">
        <f t="shared" si="1235"/>
        <v>0</v>
      </c>
      <c r="Q287" s="55">
        <f t="shared" ref="Q287:S287" si="1236">Q288+Q289+Q290+Q291+Q292+Q293+Q294+Q295+Q296+Q297</f>
        <v>0</v>
      </c>
      <c r="R287" s="55">
        <f t="shared" si="1236"/>
        <v>0</v>
      </c>
      <c r="S287" s="55">
        <f t="shared" si="1236"/>
        <v>0</v>
      </c>
      <c r="T287" s="55">
        <f t="shared" ref="T287:V287" si="1237">T288+T289+T290+T291+T292+T293+T294+T295+T296+T297</f>
        <v>0</v>
      </c>
      <c r="U287" s="55">
        <f t="shared" si="1237"/>
        <v>0</v>
      </c>
      <c r="V287" s="55">
        <f t="shared" si="1237"/>
        <v>0</v>
      </c>
      <c r="W287" s="55">
        <f t="shared" si="1233"/>
        <v>9655.6949999999997</v>
      </c>
      <c r="X287" s="55">
        <f t="shared" si="1233"/>
        <v>9655.6949999999997</v>
      </c>
      <c r="Y287" s="55">
        <f t="shared" si="1151"/>
        <v>100</v>
      </c>
      <c r="Z287" s="55">
        <f t="shared" si="1233"/>
        <v>0</v>
      </c>
      <c r="AA287" s="55">
        <f t="shared" si="1233"/>
        <v>0</v>
      </c>
      <c r="AB287" s="55">
        <f t="shared" si="1233"/>
        <v>0</v>
      </c>
      <c r="AC287" s="55">
        <f t="shared" si="1233"/>
        <v>0</v>
      </c>
      <c r="AD287" s="55">
        <f t="shared" si="1233"/>
        <v>0</v>
      </c>
      <c r="AE287" s="55">
        <f t="shared" si="1233"/>
        <v>0</v>
      </c>
      <c r="AF287" s="55">
        <f t="shared" si="1233"/>
        <v>3206.2368999999999</v>
      </c>
      <c r="AG287" s="55">
        <f t="shared" si="1233"/>
        <v>1016.44107</v>
      </c>
      <c r="AH287" s="55">
        <f>AG287/AF287*100</f>
        <v>31.701995258054698</v>
      </c>
      <c r="AI287" s="55">
        <f t="shared" si="1233"/>
        <v>102.04082000000001</v>
      </c>
      <c r="AJ287" s="55">
        <f t="shared" si="1233"/>
        <v>102.04082000000001</v>
      </c>
      <c r="AK287" s="54">
        <f>AJ287/AI287*100</f>
        <v>100</v>
      </c>
      <c r="AL287" s="55">
        <f t="shared" si="1233"/>
        <v>51.020410000000005</v>
      </c>
      <c r="AM287" s="55">
        <f t="shared" si="1233"/>
        <v>51.020410000000005</v>
      </c>
      <c r="AN287" s="54">
        <f>AM287/AL287*100</f>
        <v>100</v>
      </c>
      <c r="AO287" s="55">
        <f t="shared" ref="AO287:AP287" si="1238">AO288+AO289+AO290+AO291+AO292+AO293+AO294+AO295+AO296+AO297</f>
        <v>237.33545000000001</v>
      </c>
      <c r="AP287" s="55">
        <f t="shared" si="1238"/>
        <v>237.33545000000001</v>
      </c>
      <c r="AQ287" s="54">
        <f>AP287/AO287*100</f>
        <v>100</v>
      </c>
      <c r="AR287" s="55"/>
      <c r="AS287" s="55"/>
      <c r="AT287" s="54"/>
      <c r="AU287" s="55">
        <f t="shared" si="1233"/>
        <v>0</v>
      </c>
      <c r="AV287" s="55">
        <f t="shared" si="1233"/>
        <v>0</v>
      </c>
      <c r="AW287" s="55">
        <f t="shared" si="1233"/>
        <v>0</v>
      </c>
      <c r="AX287" s="55">
        <f t="shared" si="1233"/>
        <v>4426.7701999999999</v>
      </c>
      <c r="AY287" s="55">
        <f t="shared" si="1233"/>
        <v>0</v>
      </c>
      <c r="AZ287" s="54"/>
      <c r="BA287" s="55">
        <f t="shared" si="1233"/>
        <v>5000</v>
      </c>
      <c r="BB287" s="55">
        <f t="shared" si="1233"/>
        <v>90.468399999999988</v>
      </c>
      <c r="BC287" s="54">
        <f>BB287/BA287*100</f>
        <v>1.8093679999999996</v>
      </c>
      <c r="BD287" s="55">
        <f t="shared" si="1233"/>
        <v>50145.2</v>
      </c>
      <c r="BE287" s="55">
        <f t="shared" si="1233"/>
        <v>18828.534010000003</v>
      </c>
      <c r="BF287" s="55">
        <f t="shared" si="1233"/>
        <v>37.548028545105019</v>
      </c>
      <c r="BG287" s="55">
        <f t="shared" ref="BG287:CO287" si="1239">BG288+BG289+BG290+BG291+BG292+BG293+BG294+BG295+BG296+BG297</f>
        <v>0</v>
      </c>
      <c r="BH287" s="55">
        <f t="shared" si="1239"/>
        <v>0</v>
      </c>
      <c r="BI287" s="55">
        <f t="shared" si="1239"/>
        <v>0</v>
      </c>
      <c r="BJ287" s="55">
        <f t="shared" ref="BJ287:BL287" si="1240">BJ288+BJ289+BJ290+BJ291+BJ292+BJ293+BJ294+BJ295+BJ296+BJ297</f>
        <v>0</v>
      </c>
      <c r="BK287" s="55">
        <f t="shared" si="1240"/>
        <v>0</v>
      </c>
      <c r="BL287" s="55">
        <f t="shared" si="1240"/>
        <v>0</v>
      </c>
      <c r="BM287" s="55">
        <f t="shared" si="1239"/>
        <v>8366.4</v>
      </c>
      <c r="BN287" s="55">
        <f t="shared" si="1239"/>
        <v>4145.37273</v>
      </c>
      <c r="BO287" s="55">
        <f t="shared" si="1239"/>
        <v>49.547866824440625</v>
      </c>
      <c r="BP287" s="55">
        <f t="shared" ref="BP287:BQ287" si="1241">BP288+BP289+BP290+BP291+BP292+BP293+BP294+BP295+BP296+BP297</f>
        <v>1400</v>
      </c>
      <c r="BQ287" s="55">
        <f t="shared" si="1241"/>
        <v>442.8</v>
      </c>
      <c r="BR287" s="55">
        <f t="shared" ref="BR287:BR288" si="1242">BQ287/BP287*100</f>
        <v>31.628571428571426</v>
      </c>
      <c r="BS287" s="55">
        <f t="shared" si="1239"/>
        <v>0</v>
      </c>
      <c r="BT287" s="55">
        <f t="shared" si="1239"/>
        <v>0</v>
      </c>
      <c r="BU287" s="55">
        <f t="shared" si="1239"/>
        <v>0</v>
      </c>
      <c r="BV287" s="55">
        <f t="shared" si="1239"/>
        <v>0</v>
      </c>
      <c r="BW287" s="55">
        <f t="shared" si="1239"/>
        <v>0</v>
      </c>
      <c r="BX287" s="54"/>
      <c r="BY287" s="55">
        <f t="shared" si="1239"/>
        <v>0</v>
      </c>
      <c r="BZ287" s="55">
        <f t="shared" si="1239"/>
        <v>0</v>
      </c>
      <c r="CA287" s="55">
        <f t="shared" si="1239"/>
        <v>0</v>
      </c>
      <c r="CB287" s="55">
        <f t="shared" ref="CB287:CD287" si="1243">CB288+CB289+CB290+CB291+CB292+CB293+CB294+CB295+CB296+CB297</f>
        <v>0</v>
      </c>
      <c r="CC287" s="55">
        <f t="shared" si="1243"/>
        <v>0</v>
      </c>
      <c r="CD287" s="55">
        <f t="shared" si="1243"/>
        <v>0</v>
      </c>
      <c r="CE287" s="55">
        <f t="shared" si="1239"/>
        <v>0</v>
      </c>
      <c r="CF287" s="55">
        <f t="shared" si="1239"/>
        <v>0</v>
      </c>
      <c r="CG287" s="55"/>
      <c r="CH287" s="55">
        <f t="shared" si="1239"/>
        <v>0</v>
      </c>
      <c r="CI287" s="55">
        <f t="shared" si="1239"/>
        <v>0</v>
      </c>
      <c r="CJ287" s="55">
        <f t="shared" si="1239"/>
        <v>0</v>
      </c>
      <c r="CK287" s="55">
        <f t="shared" si="1239"/>
        <v>0</v>
      </c>
      <c r="CL287" s="55">
        <f t="shared" si="1239"/>
        <v>0</v>
      </c>
      <c r="CM287" s="54"/>
      <c r="CN287" s="55">
        <f t="shared" si="1239"/>
        <v>417.6</v>
      </c>
      <c r="CO287" s="55">
        <f t="shared" si="1239"/>
        <v>51.88</v>
      </c>
      <c r="CP287" s="55">
        <f t="shared" ref="CP287:CP309" si="1244">CO287/CN287*100</f>
        <v>12.42337164750958</v>
      </c>
      <c r="CQ287" s="55">
        <f t="shared" ref="CQ287:DA287" si="1245">CQ288+CQ289+CQ290+CQ291+CQ292+CQ293+CQ294+CQ295+CQ296+CQ297</f>
        <v>0</v>
      </c>
      <c r="CR287" s="55">
        <f t="shared" si="1245"/>
        <v>0</v>
      </c>
      <c r="CS287" s="55">
        <f t="shared" si="1245"/>
        <v>0</v>
      </c>
      <c r="CT287" s="55">
        <f t="shared" ref="CT287:CV287" si="1246">CT288+CT289+CT290+CT291+CT292+CT293+CT294+CT295+CT296+CT297</f>
        <v>0</v>
      </c>
      <c r="CU287" s="55">
        <f t="shared" si="1246"/>
        <v>0</v>
      </c>
      <c r="CV287" s="55">
        <f t="shared" si="1246"/>
        <v>0</v>
      </c>
      <c r="CW287" s="55">
        <f t="shared" si="1245"/>
        <v>24843.8</v>
      </c>
      <c r="CX287" s="55">
        <f t="shared" si="1245"/>
        <v>11882.2541</v>
      </c>
      <c r="CY287" s="55">
        <f t="shared" si="147"/>
        <v>47.827844774148886</v>
      </c>
      <c r="CZ287" s="55">
        <f t="shared" si="1245"/>
        <v>44673</v>
      </c>
      <c r="DA287" s="55">
        <f t="shared" si="1245"/>
        <v>386.01097999999996</v>
      </c>
      <c r="DB287" s="54">
        <f t="shared" si="1052"/>
        <v>0.86408116759563935</v>
      </c>
      <c r="DC287" s="55">
        <f t="shared" ref="DC287:DD287" si="1247">DC288+DC289+DC290+DC291+DC292+DC293+DC294+DC295+DC296+DC297</f>
        <v>6450.9</v>
      </c>
      <c r="DD287" s="55">
        <f t="shared" si="1247"/>
        <v>2625.34573</v>
      </c>
      <c r="DE287" s="55">
        <f>DD287/DC287*100</f>
        <v>40.697355872823948</v>
      </c>
      <c r="DF287" s="55">
        <f t="shared" ref="DF287:DG287" si="1248">DF288+DF289+DF290+DF291+DF292+DF293+DF294+DF295+DF296+DF297</f>
        <v>1160.0999999999999</v>
      </c>
      <c r="DG287" s="55">
        <f t="shared" si="1248"/>
        <v>227.84539999999998</v>
      </c>
      <c r="DH287" s="55">
        <f>DG287/DF287*100</f>
        <v>19.640151711059392</v>
      </c>
      <c r="DI287" s="55">
        <f t="shared" ref="DI287:DN287" si="1249">DI288+DI289+DI290+DI291+DI292+DI293+DI294+DI295+DI296+DI297</f>
        <v>2000</v>
      </c>
      <c r="DJ287" s="55">
        <f t="shared" si="1249"/>
        <v>1873.6686100000002</v>
      </c>
      <c r="DK287" s="55">
        <f t="shared" si="1249"/>
        <v>93.683430500000014</v>
      </c>
      <c r="DL287" s="55">
        <f t="shared" si="1249"/>
        <v>7500</v>
      </c>
      <c r="DM287" s="55">
        <f t="shared" si="1249"/>
        <v>5179.7628199999999</v>
      </c>
      <c r="DN287" s="55">
        <f t="shared" si="1249"/>
        <v>69.063504266666669</v>
      </c>
      <c r="DO287" s="55">
        <f t="shared" ref="DO287:DQ287" si="1250">DO288+DO289+DO290+DO291+DO292+DO293+DO294+DO295+DO296+DO297</f>
        <v>0</v>
      </c>
      <c r="DP287" s="55">
        <f t="shared" si="1250"/>
        <v>0</v>
      </c>
      <c r="DQ287" s="55">
        <f t="shared" si="1250"/>
        <v>0</v>
      </c>
      <c r="DR287" s="55">
        <f t="shared" ref="DR287:DT287" si="1251">DR288+DR289+DR290+DR291+DR292+DR293+DR294+DR295+DR296+DR297</f>
        <v>0</v>
      </c>
      <c r="DS287" s="55">
        <f t="shared" si="1251"/>
        <v>0</v>
      </c>
      <c r="DT287" s="55">
        <f t="shared" si="1251"/>
        <v>0</v>
      </c>
      <c r="DU287" s="55">
        <f t="shared" ref="DU287:DV287" si="1252">DU288+DU289+DU290+DU291+DU292+DU293+DU294+DU295+DU296+DU297</f>
        <v>10932.95918</v>
      </c>
      <c r="DV287" s="55">
        <f t="shared" si="1252"/>
        <v>10932.95918</v>
      </c>
      <c r="DW287" s="119">
        <f>DV287/DU287*100</f>
        <v>100</v>
      </c>
      <c r="DX287" s="55">
        <f t="shared" ref="DX287:EB287" si="1253">DX288+DX289+DX290+DX291+DX292+DX293+DX294+DX295+DX296+DX297</f>
        <v>0</v>
      </c>
      <c r="DY287" s="55">
        <f t="shared" si="1253"/>
        <v>0</v>
      </c>
      <c r="DZ287" s="55">
        <f t="shared" si="1253"/>
        <v>0</v>
      </c>
      <c r="EA287" s="55">
        <f t="shared" si="1253"/>
        <v>0</v>
      </c>
      <c r="EB287" s="55">
        <f t="shared" si="1253"/>
        <v>0</v>
      </c>
      <c r="EC287" s="55"/>
      <c r="ED287" s="55">
        <f t="shared" ref="ED287:EL287" si="1254">ED288+ED289+ED290+ED291+ED292+ED293+ED294+ED295+ED296+ED297</f>
        <v>0</v>
      </c>
      <c r="EE287" s="55">
        <f t="shared" si="1254"/>
        <v>0</v>
      </c>
      <c r="EF287" s="55">
        <f t="shared" si="1254"/>
        <v>0</v>
      </c>
      <c r="EG287" s="55">
        <f t="shared" si="1254"/>
        <v>0</v>
      </c>
      <c r="EH287" s="55">
        <f t="shared" si="1254"/>
        <v>0</v>
      </c>
      <c r="EI287" s="55">
        <f t="shared" si="1254"/>
        <v>0</v>
      </c>
      <c r="EJ287" s="55">
        <f t="shared" si="1254"/>
        <v>0</v>
      </c>
      <c r="EK287" s="55">
        <f t="shared" si="1254"/>
        <v>0</v>
      </c>
      <c r="EL287" s="55">
        <f t="shared" si="1254"/>
        <v>0</v>
      </c>
      <c r="EM287" s="55">
        <f t="shared" ref="EM287:EO287" si="1255">EM288+EM289+EM290+EM291+EM292+EM293+EM294+EM295+EM296+EM297</f>
        <v>0</v>
      </c>
      <c r="EN287" s="55">
        <f t="shared" si="1255"/>
        <v>0</v>
      </c>
      <c r="EO287" s="55">
        <f t="shared" si="1255"/>
        <v>0</v>
      </c>
      <c r="EP287" s="55">
        <f t="shared" ref="EP287:EQ287" si="1256">EP288+EP289+EP290+EP291+EP292+EP293+EP294+EP295+EP296+EP297</f>
        <v>45375.831310000001</v>
      </c>
      <c r="EQ287" s="55">
        <f t="shared" si="1256"/>
        <v>17189.089940000002</v>
      </c>
      <c r="ER287" s="55">
        <f t="shared" ref="ER287:ER291" si="1257">EQ287/EP287*100</f>
        <v>37.88159785452094</v>
      </c>
      <c r="ES287" s="55">
        <f t="shared" ref="ES287:ET287" si="1258">ES288+ES289+ES290+ES291+ES292+ES293+ES294+ES295+ES296+ES297</f>
        <v>18096.960209999997</v>
      </c>
      <c r="ET287" s="55">
        <f t="shared" si="1258"/>
        <v>9917.6957300000013</v>
      </c>
      <c r="EU287" s="55">
        <f t="shared" ref="EU287" si="1259">ET287/ES287*100</f>
        <v>54.803102923991034</v>
      </c>
      <c r="EV287" s="55">
        <f t="shared" ref="EV287:EX287" si="1260">EV288+EV289+EV290+EV291+EV292+EV293+EV294+EV295+EV296+EV297</f>
        <v>0</v>
      </c>
      <c r="EW287" s="55">
        <f t="shared" si="1260"/>
        <v>0</v>
      </c>
      <c r="EX287" s="55">
        <f t="shared" si="1260"/>
        <v>0</v>
      </c>
      <c r="EY287" s="55"/>
      <c r="EZ287" s="55"/>
      <c r="FA287" s="54"/>
      <c r="FB287" s="55">
        <f t="shared" ref="FB287:FC287" si="1261">FB288+FB289+FB290+FB291+FB292+FB293+FB294+FB295+FB296+FB297</f>
        <v>112181.22448999999</v>
      </c>
      <c r="FC287" s="55">
        <f t="shared" si="1261"/>
        <v>35432.505810000002</v>
      </c>
      <c r="FD287" s="54">
        <f t="shared" ref="FD287" si="1262">FC287/FB287*100</f>
        <v>31.585058882253964</v>
      </c>
      <c r="FE287" s="55">
        <f t="shared" ref="FE287:FF287" si="1263">FE288+FE289+FE290+FE291+FE292+FE293+FE294+FE295+FE296+FE297</f>
        <v>0</v>
      </c>
      <c r="FF287" s="55">
        <f t="shared" si="1263"/>
        <v>0</v>
      </c>
      <c r="FG287" s="54"/>
      <c r="FH287" s="55">
        <f t="shared" ref="FH287:FI287" si="1264">FH288+FH289+FH290+FH291+FH292+FH293+FH294+FH295+FH296+FH297</f>
        <v>3000</v>
      </c>
      <c r="FI287" s="55">
        <f t="shared" si="1264"/>
        <v>3000</v>
      </c>
      <c r="FJ287" s="54">
        <f t="shared" ref="FJ287:FJ288" si="1265">FI287/FH287*100</f>
        <v>100</v>
      </c>
      <c r="FK287" s="55">
        <f t="shared" ref="FK287:FL287" si="1266">FK288+FK289+FK290+FK291+FK292+FK293+FK294+FK295+FK296+FK297</f>
        <v>4571.2</v>
      </c>
      <c r="FL287" s="55">
        <f t="shared" si="1266"/>
        <v>1407.9738</v>
      </c>
      <c r="FM287" s="54">
        <f t="shared" ref="FM287:FM288" si="1267">FL287/FK287*100</f>
        <v>30.800966923346166</v>
      </c>
      <c r="FN287" s="55">
        <f t="shared" ref="FN287:FO287" si="1268">FN288+FN289+FN290+FN291+FN292+FN293+FN294+FN295+FN296+FN297</f>
        <v>142.19999999999999</v>
      </c>
      <c r="FO287" s="55">
        <f t="shared" si="1268"/>
        <v>142.19999999999999</v>
      </c>
      <c r="FP287" s="54">
        <f t="shared" ref="FP287:FP288" si="1269">FO287/FN287*100</f>
        <v>100</v>
      </c>
      <c r="FQ287" s="55">
        <f t="shared" ref="FQ287:FR287" si="1270">FQ288+FQ289+FQ290+FQ291+FQ292+FQ293+FQ294+FQ295+FQ296+FQ297</f>
        <v>0</v>
      </c>
      <c r="FR287" s="55">
        <f t="shared" si="1270"/>
        <v>0</v>
      </c>
      <c r="FS287" s="54"/>
      <c r="FT287" s="55"/>
      <c r="FU287" s="55"/>
      <c r="FV287" s="54"/>
      <c r="FW287" s="55"/>
      <c r="FX287" s="55"/>
      <c r="FY287" s="54"/>
      <c r="FZ287" s="55"/>
      <c r="GA287" s="55"/>
      <c r="GB287" s="54"/>
      <c r="GC287" s="55"/>
      <c r="GD287" s="55"/>
      <c r="GE287" s="54"/>
      <c r="GF287" s="55"/>
      <c r="GG287" s="55"/>
      <c r="GH287" s="54"/>
      <c r="GI287" s="55"/>
      <c r="GJ287" s="55"/>
      <c r="GK287" s="54"/>
      <c r="GL287" s="55"/>
      <c r="GM287" s="55"/>
      <c r="GN287" s="54"/>
      <c r="GO287" s="55">
        <f t="shared" ref="GO287:GP287" si="1271">GO288+GO289+GO290+GO291+GO292+GO293+GO294+GO295+GO296+GO297</f>
        <v>0</v>
      </c>
      <c r="GP287" s="55">
        <f t="shared" si="1271"/>
        <v>0</v>
      </c>
      <c r="GQ287" s="54"/>
      <c r="GR287" s="55">
        <f t="shared" ref="GR287:GS287" si="1272">GR288+GR289+GR290+GR291+GR292+GR293+GR294+GR295+GR296+GR297</f>
        <v>0</v>
      </c>
      <c r="GS287" s="55">
        <f t="shared" si="1272"/>
        <v>0</v>
      </c>
      <c r="GT287" s="119"/>
    </row>
    <row r="288" spans="1:202" s="18" customFormat="1" ht="18.75" customHeight="1" x14ac:dyDescent="0.25">
      <c r="A288" s="26" t="s">
        <v>283</v>
      </c>
      <c r="B288" s="136">
        <f t="shared" si="1143"/>
        <v>136601.98137000002</v>
      </c>
      <c r="C288" s="136">
        <f t="shared" si="1144"/>
        <v>73412.229130000007</v>
      </c>
      <c r="D288" s="48">
        <f t="shared" si="216"/>
        <v>53.741701543227038</v>
      </c>
      <c r="E288" s="52">
        <v>1609.1</v>
      </c>
      <c r="F288" s="48">
        <v>1609.1</v>
      </c>
      <c r="G288" s="48">
        <f>F288/E288*100</f>
        <v>100</v>
      </c>
      <c r="H288" s="52">
        <v>810.19361000000004</v>
      </c>
      <c r="I288" s="52"/>
      <c r="J288" s="48"/>
      <c r="K288" s="52"/>
      <c r="L288" s="52"/>
      <c r="M288" s="48"/>
      <c r="N288" s="52"/>
      <c r="O288" s="52"/>
      <c r="P288" s="48"/>
      <c r="Q288" s="52"/>
      <c r="R288" s="52"/>
      <c r="S288" s="48"/>
      <c r="T288" s="52"/>
      <c r="U288" s="52"/>
      <c r="V288" s="48"/>
      <c r="W288" s="48">
        <v>9655.6949999999997</v>
      </c>
      <c r="X288" s="48">
        <v>9655.6949999999997</v>
      </c>
      <c r="Y288" s="52">
        <f>X288/W288*100</f>
        <v>100</v>
      </c>
      <c r="Z288" s="48"/>
      <c r="AA288" s="48"/>
      <c r="AB288" s="52"/>
      <c r="AC288" s="52">
        <v>0</v>
      </c>
      <c r="AD288" s="52">
        <v>0</v>
      </c>
      <c r="AE288" s="48"/>
      <c r="AF288" s="52">
        <v>3206.2368999999999</v>
      </c>
      <c r="AG288" s="52">
        <v>1016.44107</v>
      </c>
      <c r="AH288" s="52">
        <f>AG288/AF288*100</f>
        <v>31.701995258054698</v>
      </c>
      <c r="AI288" s="52">
        <v>102.04082000000001</v>
      </c>
      <c r="AJ288" s="52">
        <v>102.04082000000001</v>
      </c>
      <c r="AK288" s="48">
        <f>AJ288/AI288*100</f>
        <v>100</v>
      </c>
      <c r="AL288" s="52">
        <v>51.020410000000005</v>
      </c>
      <c r="AM288" s="52">
        <v>51.020410000000005</v>
      </c>
      <c r="AN288" s="48">
        <f>AM288/AL288*100</f>
        <v>100</v>
      </c>
      <c r="AO288" s="52">
        <v>237.33545000000001</v>
      </c>
      <c r="AP288" s="52">
        <v>237.33545000000001</v>
      </c>
      <c r="AQ288" s="48">
        <f>AP288/AO288*100</f>
        <v>100</v>
      </c>
      <c r="AR288" s="52"/>
      <c r="AS288" s="52"/>
      <c r="AT288" s="48"/>
      <c r="AU288" s="52"/>
      <c r="AV288" s="52"/>
      <c r="AW288" s="48"/>
      <c r="AX288" s="48"/>
      <c r="AY288" s="48"/>
      <c r="AZ288" s="48"/>
      <c r="BA288" s="52">
        <v>0</v>
      </c>
      <c r="BB288" s="52"/>
      <c r="BC288" s="48"/>
      <c r="BD288" s="52">
        <v>50145.2</v>
      </c>
      <c r="BE288" s="48">
        <v>18828.534010000003</v>
      </c>
      <c r="BF288" s="52">
        <f t="shared" si="138"/>
        <v>37.548028545105019</v>
      </c>
      <c r="BG288" s="52"/>
      <c r="BH288" s="52"/>
      <c r="BI288" s="52"/>
      <c r="BJ288" s="52"/>
      <c r="BK288" s="52"/>
      <c r="BL288" s="52"/>
      <c r="BM288" s="52">
        <v>8366.4</v>
      </c>
      <c r="BN288" s="52">
        <v>4145.37273</v>
      </c>
      <c r="BO288" s="52">
        <f t="shared" si="141"/>
        <v>49.547866824440625</v>
      </c>
      <c r="BP288" s="52">
        <v>1400</v>
      </c>
      <c r="BQ288" s="52">
        <v>442.8</v>
      </c>
      <c r="BR288" s="52">
        <f t="shared" si="1242"/>
        <v>31.628571428571426</v>
      </c>
      <c r="BS288" s="52"/>
      <c r="BT288" s="74"/>
      <c r="BU288" s="74"/>
      <c r="BV288" s="52"/>
      <c r="BW288" s="74"/>
      <c r="BX288" s="48"/>
      <c r="BY288" s="52"/>
      <c r="BZ288" s="74"/>
      <c r="CA288" s="74"/>
      <c r="CB288" s="52"/>
      <c r="CC288" s="74"/>
      <c r="CD288" s="74"/>
      <c r="CE288" s="52"/>
      <c r="CF288" s="74"/>
      <c r="CG288" s="74"/>
      <c r="CH288" s="52"/>
      <c r="CI288" s="74"/>
      <c r="CJ288" s="74"/>
      <c r="CK288" s="52"/>
      <c r="CL288" s="74"/>
      <c r="CM288" s="48"/>
      <c r="CN288" s="52">
        <v>417.6</v>
      </c>
      <c r="CO288" s="52">
        <v>51.88</v>
      </c>
      <c r="CP288" s="52">
        <f t="shared" si="1244"/>
        <v>12.42337164750958</v>
      </c>
      <c r="CQ288" s="52"/>
      <c r="CR288" s="74"/>
      <c r="CS288" s="74"/>
      <c r="CT288" s="52"/>
      <c r="CU288" s="74"/>
      <c r="CV288" s="74"/>
      <c r="CW288" s="52">
        <v>24843.8</v>
      </c>
      <c r="CX288" s="52">
        <v>11882.2541</v>
      </c>
      <c r="CY288" s="52">
        <f t="shared" si="147"/>
        <v>47.827844774148886</v>
      </c>
      <c r="CZ288" s="52"/>
      <c r="DA288" s="74"/>
      <c r="DB288" s="48"/>
      <c r="DC288" s="52">
        <v>6450.9</v>
      </c>
      <c r="DD288" s="52">
        <v>2625.34573</v>
      </c>
      <c r="DE288" s="52">
        <f>DD288/DC288*100</f>
        <v>40.697355872823948</v>
      </c>
      <c r="DF288" s="52">
        <v>1160.0999999999999</v>
      </c>
      <c r="DG288" s="52">
        <v>227.84539999999998</v>
      </c>
      <c r="DH288" s="52">
        <f>DG288/DF288*100</f>
        <v>19.640151711059392</v>
      </c>
      <c r="DI288" s="52">
        <v>2000</v>
      </c>
      <c r="DJ288" s="52">
        <v>1873.6686100000002</v>
      </c>
      <c r="DK288" s="52">
        <f t="shared" ref="DK288" si="1273">DJ288/DI288*100</f>
        <v>93.683430500000014</v>
      </c>
      <c r="DL288" s="52">
        <v>7500</v>
      </c>
      <c r="DM288" s="52">
        <v>5179.7628199999999</v>
      </c>
      <c r="DN288" s="52">
        <f t="shared" ref="DN288" si="1274">DM288/DL288*100</f>
        <v>69.063504266666669</v>
      </c>
      <c r="DO288" s="52"/>
      <c r="DP288" s="74"/>
      <c r="DQ288" s="74"/>
      <c r="DR288" s="52"/>
      <c r="DS288" s="74"/>
      <c r="DT288" s="74"/>
      <c r="DU288" s="52">
        <v>10932.95918</v>
      </c>
      <c r="DV288" s="52">
        <v>10932.95918</v>
      </c>
      <c r="DW288" s="120">
        <f>DV288/DU288*100</f>
        <v>100</v>
      </c>
      <c r="DX288" s="52"/>
      <c r="DY288" s="74"/>
      <c r="DZ288" s="74"/>
      <c r="EA288" s="52"/>
      <c r="EB288" s="52"/>
      <c r="EC288" s="52"/>
      <c r="ED288" s="52"/>
      <c r="EE288" s="52"/>
      <c r="EF288" s="52"/>
      <c r="EG288" s="52"/>
      <c r="EH288" s="52"/>
      <c r="EI288" s="52"/>
      <c r="EJ288" s="52"/>
      <c r="EK288" s="52"/>
      <c r="EL288" s="52"/>
      <c r="EM288" s="52"/>
      <c r="EN288" s="52"/>
      <c r="EO288" s="52"/>
      <c r="EP288" s="52"/>
      <c r="EQ288" s="52"/>
      <c r="ER288" s="52"/>
      <c r="ES288" s="52"/>
      <c r="ET288" s="52"/>
      <c r="EU288" s="52"/>
      <c r="EV288" s="52">
        <v>0</v>
      </c>
      <c r="EW288" s="52">
        <v>0</v>
      </c>
      <c r="EX288" s="48"/>
      <c r="EY288" s="52"/>
      <c r="EZ288" s="52"/>
      <c r="FA288" s="48"/>
      <c r="FB288" s="52"/>
      <c r="FC288" s="52"/>
      <c r="FD288" s="48"/>
      <c r="FE288" s="52"/>
      <c r="FF288" s="52"/>
      <c r="FG288" s="48"/>
      <c r="FH288" s="52">
        <v>3000</v>
      </c>
      <c r="FI288" s="52">
        <v>3000</v>
      </c>
      <c r="FJ288" s="48">
        <f t="shared" si="1265"/>
        <v>100</v>
      </c>
      <c r="FK288" s="52">
        <v>4571.2</v>
      </c>
      <c r="FL288" s="52">
        <v>1407.9738</v>
      </c>
      <c r="FM288" s="48">
        <f t="shared" si="1267"/>
        <v>30.800966923346166</v>
      </c>
      <c r="FN288" s="52">
        <v>142.19999999999999</v>
      </c>
      <c r="FO288" s="52">
        <v>142.19999999999999</v>
      </c>
      <c r="FP288" s="48">
        <f t="shared" si="1269"/>
        <v>100</v>
      </c>
      <c r="FQ288" s="52"/>
      <c r="FR288" s="52"/>
      <c r="FS288" s="48"/>
      <c r="FT288" s="52"/>
      <c r="FU288" s="52"/>
      <c r="FV288" s="48"/>
      <c r="FW288" s="52"/>
      <c r="FX288" s="52"/>
      <c r="FY288" s="48"/>
      <c r="FZ288" s="52"/>
      <c r="GA288" s="52"/>
      <c r="GB288" s="48"/>
      <c r="GC288" s="52"/>
      <c r="GD288" s="52"/>
      <c r="GE288" s="48"/>
      <c r="GF288" s="52"/>
      <c r="GG288" s="52"/>
      <c r="GH288" s="48"/>
      <c r="GI288" s="52"/>
      <c r="GJ288" s="52"/>
      <c r="GK288" s="48"/>
      <c r="GL288" s="52"/>
      <c r="GM288" s="52"/>
      <c r="GN288" s="48"/>
      <c r="GO288" s="52"/>
      <c r="GP288" s="52"/>
      <c r="GQ288" s="48"/>
      <c r="GR288" s="52"/>
      <c r="GS288" s="52"/>
      <c r="GT288" s="120"/>
    </row>
    <row r="289" spans="1:202" s="18" customFormat="1" ht="15.75" x14ac:dyDescent="0.25">
      <c r="A289" s="26" t="s">
        <v>510</v>
      </c>
      <c r="B289" s="136">
        <f t="shared" si="1143"/>
        <v>67489.901519999999</v>
      </c>
      <c r="C289" s="136">
        <f t="shared" si="1144"/>
        <v>27197.254070000003</v>
      </c>
      <c r="D289" s="48">
        <f t="shared" si="216"/>
        <v>40.298257157688035</v>
      </c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>
        <v>0</v>
      </c>
      <c r="AH289" s="52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>
        <v>5000</v>
      </c>
      <c r="BB289" s="48">
        <v>90.468399999999988</v>
      </c>
      <c r="BC289" s="48">
        <f t="shared" ref="BC289" si="1275">BB289/BA289*100</f>
        <v>1.8093679999999996</v>
      </c>
      <c r="BD289" s="116"/>
      <c r="BE289" s="116"/>
      <c r="BF289" s="116"/>
      <c r="BG289" s="48"/>
      <c r="BH289" s="48"/>
      <c r="BI289" s="75"/>
      <c r="BJ289" s="48"/>
      <c r="BK289" s="48"/>
      <c r="BL289" s="75"/>
      <c r="BM289" s="48"/>
      <c r="BN289" s="48"/>
      <c r="BO289" s="75"/>
      <c r="BP289" s="48"/>
      <c r="BQ289" s="48"/>
      <c r="BR289" s="75"/>
      <c r="BS289" s="48"/>
      <c r="BT289" s="48"/>
      <c r="BU289" s="48"/>
      <c r="BV289" s="48"/>
      <c r="BW289" s="48"/>
      <c r="BX289" s="48"/>
      <c r="BY289" s="48"/>
      <c r="BZ289" s="48"/>
      <c r="CA289" s="75"/>
      <c r="CB289" s="48"/>
      <c r="CC289" s="48"/>
      <c r="CD289" s="75"/>
      <c r="CE289" s="48"/>
      <c r="CF289" s="48"/>
      <c r="CG289" s="75"/>
      <c r="CH289" s="48"/>
      <c r="CI289" s="48"/>
      <c r="CJ289" s="75"/>
      <c r="CK289" s="48"/>
      <c r="CL289" s="48"/>
      <c r="CM289" s="48"/>
      <c r="CN289" s="48"/>
      <c r="CO289" s="48"/>
      <c r="CP289" s="52"/>
      <c r="CQ289" s="52"/>
      <c r="CR289" s="48"/>
      <c r="CS289" s="75"/>
      <c r="CT289" s="52"/>
      <c r="CU289" s="48"/>
      <c r="CV289" s="75"/>
      <c r="CW289" s="52"/>
      <c r="CX289" s="48"/>
      <c r="CY289" s="75"/>
      <c r="CZ289" s="52"/>
      <c r="DA289" s="48"/>
      <c r="DB289" s="48"/>
      <c r="DC289" s="52"/>
      <c r="DD289" s="48"/>
      <c r="DE289" s="75"/>
      <c r="DF289" s="52"/>
      <c r="DG289" s="48"/>
      <c r="DH289" s="52"/>
      <c r="DI289" s="48"/>
      <c r="DJ289" s="48"/>
      <c r="DK289" s="75"/>
      <c r="DL289" s="48"/>
      <c r="DM289" s="48"/>
      <c r="DN289" s="75"/>
      <c r="DO289" s="52"/>
      <c r="DP289" s="48"/>
      <c r="DQ289" s="75"/>
      <c r="DR289" s="52"/>
      <c r="DS289" s="48"/>
      <c r="DT289" s="75"/>
      <c r="DU289" s="52"/>
      <c r="DV289" s="48"/>
      <c r="DW289" s="75"/>
      <c r="DX289" s="52"/>
      <c r="DY289" s="48"/>
      <c r="DZ289" s="75"/>
      <c r="EA289" s="48"/>
      <c r="EB289" s="48"/>
      <c r="EC289" s="75"/>
      <c r="ED289" s="48"/>
      <c r="EE289" s="48"/>
      <c r="EF289" s="75"/>
      <c r="EG289" s="48"/>
      <c r="EH289" s="48"/>
      <c r="EI289" s="75"/>
      <c r="EJ289" s="48"/>
      <c r="EK289" s="48"/>
      <c r="EL289" s="75"/>
      <c r="EM289" s="48"/>
      <c r="EN289" s="48"/>
      <c r="EO289" s="75"/>
      <c r="EP289" s="48">
        <v>44741.375820000001</v>
      </c>
      <c r="EQ289" s="48">
        <v>17189.089940000002</v>
      </c>
      <c r="ER289" s="52">
        <f t="shared" si="1257"/>
        <v>38.418778200191703</v>
      </c>
      <c r="ES289" s="48">
        <v>17748.525699999998</v>
      </c>
      <c r="ET289" s="48">
        <v>9917.6957300000013</v>
      </c>
      <c r="EU289" s="52">
        <f t="shared" ref="EU289" si="1276">ET289/ES289*100</f>
        <v>55.878983401984769</v>
      </c>
      <c r="EV289" s="48"/>
      <c r="EW289" s="48"/>
      <c r="EX289" s="48"/>
      <c r="EY289" s="48"/>
      <c r="EZ289" s="48"/>
      <c r="FA289" s="48"/>
      <c r="FB289" s="48"/>
      <c r="FC289" s="48"/>
      <c r="FD289" s="48"/>
      <c r="FE289" s="48"/>
      <c r="FF289" s="48"/>
      <c r="FG289" s="48"/>
      <c r="FH289" s="48"/>
      <c r="FI289" s="48"/>
      <c r="FJ289" s="48"/>
      <c r="FK289" s="48"/>
      <c r="FL289" s="48"/>
      <c r="FM289" s="48"/>
      <c r="FN289" s="48"/>
      <c r="FO289" s="48"/>
      <c r="FP289" s="48"/>
      <c r="FQ289" s="48"/>
      <c r="FR289" s="48"/>
      <c r="FS289" s="48"/>
      <c r="FT289" s="48"/>
      <c r="FU289" s="48"/>
      <c r="FV289" s="48"/>
      <c r="FW289" s="48"/>
      <c r="FX289" s="48"/>
      <c r="FY289" s="48"/>
      <c r="FZ289" s="48"/>
      <c r="GA289" s="48"/>
      <c r="GB289" s="48"/>
      <c r="GC289" s="48"/>
      <c r="GD289" s="48"/>
      <c r="GE289" s="48"/>
      <c r="GF289" s="48"/>
      <c r="GG289" s="48"/>
      <c r="GH289" s="48"/>
      <c r="GI289" s="48"/>
      <c r="GJ289" s="48"/>
      <c r="GK289" s="48"/>
      <c r="GL289" s="48"/>
      <c r="GM289" s="48"/>
      <c r="GN289" s="48"/>
      <c r="GO289" s="48"/>
      <c r="GP289" s="48"/>
      <c r="GQ289" s="48"/>
      <c r="GR289" s="52"/>
      <c r="GS289" s="48"/>
      <c r="GT289" s="75"/>
    </row>
    <row r="290" spans="1:202" s="18" customFormat="1" ht="15.75" x14ac:dyDescent="0.25">
      <c r="A290" s="26" t="s">
        <v>511</v>
      </c>
      <c r="B290" s="136">
        <f t="shared" si="1143"/>
        <v>4715.0237999999999</v>
      </c>
      <c r="C290" s="136">
        <f t="shared" si="1144"/>
        <v>0</v>
      </c>
      <c r="D290" s="48">
        <f t="shared" si="216"/>
        <v>0</v>
      </c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>
        <v>0</v>
      </c>
      <c r="AH290" s="52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>
        <v>455.02379999999999</v>
      </c>
      <c r="AY290" s="48"/>
      <c r="AZ290" s="48"/>
      <c r="BA290" s="48"/>
      <c r="BB290" s="48"/>
      <c r="BC290" s="48"/>
      <c r="BD290" s="116"/>
      <c r="BE290" s="116"/>
      <c r="BF290" s="116"/>
      <c r="BG290" s="48"/>
      <c r="BH290" s="48"/>
      <c r="BI290" s="75"/>
      <c r="BJ290" s="48"/>
      <c r="BK290" s="48"/>
      <c r="BL290" s="75"/>
      <c r="BM290" s="48"/>
      <c r="BN290" s="48"/>
      <c r="BO290" s="75"/>
      <c r="BP290" s="48"/>
      <c r="BQ290" s="48"/>
      <c r="BR290" s="75"/>
      <c r="BS290" s="48"/>
      <c r="BT290" s="48"/>
      <c r="BU290" s="48"/>
      <c r="BV290" s="48"/>
      <c r="BW290" s="48"/>
      <c r="BX290" s="48"/>
      <c r="BY290" s="48"/>
      <c r="BZ290" s="48"/>
      <c r="CA290" s="75"/>
      <c r="CB290" s="48"/>
      <c r="CC290" s="48"/>
      <c r="CD290" s="75"/>
      <c r="CE290" s="48"/>
      <c r="CF290" s="48"/>
      <c r="CG290" s="75"/>
      <c r="CH290" s="48"/>
      <c r="CI290" s="48"/>
      <c r="CJ290" s="75"/>
      <c r="CK290" s="48"/>
      <c r="CL290" s="48"/>
      <c r="CM290" s="48"/>
      <c r="CN290" s="48"/>
      <c r="CO290" s="48"/>
      <c r="CP290" s="52"/>
      <c r="CQ290" s="52"/>
      <c r="CR290" s="48"/>
      <c r="CS290" s="75"/>
      <c r="CT290" s="52"/>
      <c r="CU290" s="48"/>
      <c r="CV290" s="75"/>
      <c r="CW290" s="52"/>
      <c r="CX290" s="48"/>
      <c r="CY290" s="75"/>
      <c r="CZ290" s="52">
        <v>4260</v>
      </c>
      <c r="DA290" s="48"/>
      <c r="DB290" s="48">
        <f t="shared" si="1052"/>
        <v>0</v>
      </c>
      <c r="DC290" s="52"/>
      <c r="DD290" s="48"/>
      <c r="DE290" s="75"/>
      <c r="DF290" s="52"/>
      <c r="DG290" s="48"/>
      <c r="DH290" s="52"/>
      <c r="DI290" s="48"/>
      <c r="DJ290" s="48"/>
      <c r="DK290" s="75"/>
      <c r="DL290" s="48"/>
      <c r="DM290" s="48"/>
      <c r="DN290" s="75"/>
      <c r="DO290" s="52"/>
      <c r="DP290" s="48"/>
      <c r="DQ290" s="75"/>
      <c r="DR290" s="52"/>
      <c r="DS290" s="48"/>
      <c r="DT290" s="75"/>
      <c r="DU290" s="52"/>
      <c r="DV290" s="48"/>
      <c r="DW290" s="75"/>
      <c r="DX290" s="52"/>
      <c r="DY290" s="48"/>
      <c r="DZ290" s="75"/>
      <c r="EA290" s="48"/>
      <c r="EB290" s="48"/>
      <c r="EC290" s="75"/>
      <c r="ED290" s="48"/>
      <c r="EE290" s="48"/>
      <c r="EF290" s="75"/>
      <c r="EG290" s="48"/>
      <c r="EH290" s="48"/>
      <c r="EI290" s="75"/>
      <c r="EJ290" s="48"/>
      <c r="EK290" s="48"/>
      <c r="EL290" s="75"/>
      <c r="EM290" s="48"/>
      <c r="EN290" s="48"/>
      <c r="EO290" s="75"/>
      <c r="EP290" s="48"/>
      <c r="EQ290" s="48"/>
      <c r="ER290" s="52"/>
      <c r="ES290" s="48"/>
      <c r="ET290" s="48"/>
      <c r="EU290" s="52"/>
      <c r="EV290" s="48"/>
      <c r="EW290" s="48"/>
      <c r="EX290" s="48"/>
      <c r="EY290" s="48"/>
      <c r="EZ290" s="48"/>
      <c r="FA290" s="48"/>
      <c r="FB290" s="48"/>
      <c r="FC290" s="48"/>
      <c r="FD290" s="48"/>
      <c r="FE290" s="48"/>
      <c r="FF290" s="48"/>
      <c r="FG290" s="48"/>
      <c r="FH290" s="48"/>
      <c r="FI290" s="48"/>
      <c r="FJ290" s="48"/>
      <c r="FK290" s="48"/>
      <c r="FL290" s="48"/>
      <c r="FM290" s="48"/>
      <c r="FN290" s="48"/>
      <c r="FO290" s="48"/>
      <c r="FP290" s="48"/>
      <c r="FQ290" s="48"/>
      <c r="FR290" s="48"/>
      <c r="FS290" s="48"/>
      <c r="FT290" s="48"/>
      <c r="FU290" s="48"/>
      <c r="FV290" s="48"/>
      <c r="FW290" s="48"/>
      <c r="FX290" s="48"/>
      <c r="FY290" s="48"/>
      <c r="FZ290" s="48"/>
      <c r="GA290" s="48"/>
      <c r="GB290" s="48"/>
      <c r="GC290" s="48"/>
      <c r="GD290" s="48"/>
      <c r="GE290" s="48"/>
      <c r="GF290" s="48"/>
      <c r="GG290" s="48"/>
      <c r="GH290" s="48"/>
      <c r="GI290" s="48"/>
      <c r="GJ290" s="48"/>
      <c r="GK290" s="48"/>
      <c r="GL290" s="48"/>
      <c r="GM290" s="48"/>
      <c r="GN290" s="48"/>
      <c r="GO290" s="48"/>
      <c r="GP290" s="48"/>
      <c r="GQ290" s="48"/>
      <c r="GR290" s="52"/>
      <c r="GS290" s="48"/>
      <c r="GT290" s="75"/>
    </row>
    <row r="291" spans="1:202" s="18" customFormat="1" ht="15.75" x14ac:dyDescent="0.25">
      <c r="A291" s="26" t="s">
        <v>338</v>
      </c>
      <c r="B291" s="136">
        <f t="shared" si="1143"/>
        <v>125779.11448999999</v>
      </c>
      <c r="C291" s="136">
        <f t="shared" si="1144"/>
        <v>35432.505810000002</v>
      </c>
      <c r="D291" s="48">
        <f t="shared" si="216"/>
        <v>28.170420783823413</v>
      </c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52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>
        <v>1392</v>
      </c>
      <c r="AY291" s="48"/>
      <c r="AZ291" s="48"/>
      <c r="BA291" s="48"/>
      <c r="BB291" s="48"/>
      <c r="BC291" s="48"/>
      <c r="BD291" s="116"/>
      <c r="BE291" s="116"/>
      <c r="BF291" s="116"/>
      <c r="BG291" s="48"/>
      <c r="BH291" s="48"/>
      <c r="BI291" s="75"/>
      <c r="BJ291" s="48"/>
      <c r="BK291" s="48"/>
      <c r="BL291" s="75"/>
      <c r="BM291" s="48"/>
      <c r="BN291" s="48"/>
      <c r="BO291" s="75"/>
      <c r="BP291" s="48"/>
      <c r="BQ291" s="48"/>
      <c r="BR291" s="75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52"/>
      <c r="CL291" s="48"/>
      <c r="CM291" s="48"/>
      <c r="CN291" s="48"/>
      <c r="CO291" s="48"/>
      <c r="CP291" s="52"/>
      <c r="CQ291" s="52"/>
      <c r="CR291" s="48"/>
      <c r="CS291" s="48"/>
      <c r="CT291" s="52"/>
      <c r="CU291" s="48"/>
      <c r="CV291" s="48"/>
      <c r="CW291" s="52"/>
      <c r="CX291" s="48"/>
      <c r="CY291" s="48"/>
      <c r="CZ291" s="52">
        <v>11223</v>
      </c>
      <c r="DA291" s="48"/>
      <c r="DB291" s="48">
        <f t="shared" si="1052"/>
        <v>0</v>
      </c>
      <c r="DC291" s="52"/>
      <c r="DD291" s="48"/>
      <c r="DE291" s="48"/>
      <c r="DF291" s="52"/>
      <c r="DG291" s="48"/>
      <c r="DH291" s="52"/>
      <c r="DI291" s="48"/>
      <c r="DJ291" s="48"/>
      <c r="DK291" s="75"/>
      <c r="DL291" s="48"/>
      <c r="DM291" s="48"/>
      <c r="DN291" s="75"/>
      <c r="DO291" s="52"/>
      <c r="DP291" s="48"/>
      <c r="DQ291" s="48"/>
      <c r="DR291" s="52"/>
      <c r="DS291" s="48"/>
      <c r="DT291" s="48"/>
      <c r="DU291" s="52"/>
      <c r="DV291" s="48"/>
      <c r="DW291" s="48"/>
      <c r="DX291" s="52"/>
      <c r="DY291" s="48"/>
      <c r="DZ291" s="48"/>
      <c r="EA291" s="48"/>
      <c r="EB291" s="48"/>
      <c r="EC291" s="75"/>
      <c r="ED291" s="48"/>
      <c r="EE291" s="48"/>
      <c r="EF291" s="75"/>
      <c r="EG291" s="48"/>
      <c r="EH291" s="48"/>
      <c r="EI291" s="75"/>
      <c r="EJ291" s="48"/>
      <c r="EK291" s="48"/>
      <c r="EL291" s="75"/>
      <c r="EM291" s="48"/>
      <c r="EN291" s="48"/>
      <c r="EO291" s="75"/>
      <c r="EP291" s="48">
        <v>634.45548999999994</v>
      </c>
      <c r="EQ291" s="48"/>
      <c r="ER291" s="52">
        <f t="shared" si="1257"/>
        <v>0</v>
      </c>
      <c r="ES291" s="48">
        <v>348.43450999999999</v>
      </c>
      <c r="ET291" s="48"/>
      <c r="EU291" s="52">
        <f t="shared" ref="EU291" si="1277">ET291/ES291*100</f>
        <v>0</v>
      </c>
      <c r="EV291" s="48"/>
      <c r="EW291" s="48"/>
      <c r="EX291" s="48"/>
      <c r="EY291" s="48"/>
      <c r="EZ291" s="48"/>
      <c r="FA291" s="48"/>
      <c r="FB291" s="48">
        <v>112181.22448999999</v>
      </c>
      <c r="FC291" s="48">
        <v>35432.505810000002</v>
      </c>
      <c r="FD291" s="48">
        <f>FC291/FB291*100</f>
        <v>31.585058882253964</v>
      </c>
      <c r="FE291" s="48"/>
      <c r="FF291" s="48"/>
      <c r="FG291" s="48"/>
      <c r="FH291" s="48"/>
      <c r="FI291" s="48"/>
      <c r="FJ291" s="48"/>
      <c r="FK291" s="48"/>
      <c r="FL291" s="48"/>
      <c r="FM291" s="48"/>
      <c r="FN291" s="48"/>
      <c r="FO291" s="48"/>
      <c r="FP291" s="48"/>
      <c r="FQ291" s="48"/>
      <c r="FR291" s="48"/>
      <c r="FS291" s="48"/>
      <c r="FT291" s="48"/>
      <c r="FU291" s="48"/>
      <c r="FV291" s="48"/>
      <c r="FW291" s="48"/>
      <c r="FX291" s="48"/>
      <c r="FY291" s="48"/>
      <c r="FZ291" s="48"/>
      <c r="GA291" s="48"/>
      <c r="GB291" s="48"/>
      <c r="GC291" s="48"/>
      <c r="GD291" s="48"/>
      <c r="GE291" s="48"/>
      <c r="GF291" s="48"/>
      <c r="GG291" s="48"/>
      <c r="GH291" s="48"/>
      <c r="GI291" s="48"/>
      <c r="GJ291" s="48"/>
      <c r="GK291" s="48"/>
      <c r="GL291" s="48"/>
      <c r="GM291" s="48"/>
      <c r="GN291" s="48"/>
      <c r="GO291" s="48"/>
      <c r="GP291" s="48"/>
      <c r="GQ291" s="48"/>
      <c r="GR291" s="52"/>
      <c r="GS291" s="48"/>
      <c r="GT291" s="48"/>
    </row>
    <row r="292" spans="1:202" s="18" customFormat="1" ht="15.75" x14ac:dyDescent="0.25">
      <c r="A292" s="26" t="s">
        <v>339</v>
      </c>
      <c r="B292" s="136">
        <f t="shared" si="1143"/>
        <v>5108.2759999999998</v>
      </c>
      <c r="C292" s="136">
        <f t="shared" si="1144"/>
        <v>0</v>
      </c>
      <c r="D292" s="48">
        <f t="shared" si="216"/>
        <v>0</v>
      </c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52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>
        <v>1487.2760000000001</v>
      </c>
      <c r="AY292" s="48"/>
      <c r="AZ292" s="48"/>
      <c r="BA292" s="48"/>
      <c r="BB292" s="48"/>
      <c r="BC292" s="48"/>
      <c r="BD292" s="116"/>
      <c r="BE292" s="116"/>
      <c r="BF292" s="116"/>
      <c r="BG292" s="48"/>
      <c r="BH292" s="48"/>
      <c r="BI292" s="75"/>
      <c r="BJ292" s="48"/>
      <c r="BK292" s="48"/>
      <c r="BL292" s="75"/>
      <c r="BM292" s="48"/>
      <c r="BN292" s="48"/>
      <c r="BO292" s="75"/>
      <c r="BP292" s="48"/>
      <c r="BQ292" s="48"/>
      <c r="BR292" s="75"/>
      <c r="BS292" s="48"/>
      <c r="BT292" s="48"/>
      <c r="BU292" s="48"/>
      <c r="BV292" s="48"/>
      <c r="BW292" s="48"/>
      <c r="BX292" s="48"/>
      <c r="BY292" s="48"/>
      <c r="BZ292" s="48"/>
      <c r="CA292" s="75"/>
      <c r="CB292" s="48"/>
      <c r="CC292" s="48"/>
      <c r="CD292" s="75"/>
      <c r="CE292" s="48"/>
      <c r="CF292" s="48"/>
      <c r="CG292" s="75"/>
      <c r="CH292" s="48"/>
      <c r="CI292" s="48"/>
      <c r="CJ292" s="75"/>
      <c r="CK292" s="48"/>
      <c r="CL292" s="48"/>
      <c r="CM292" s="48"/>
      <c r="CN292" s="48"/>
      <c r="CO292" s="48"/>
      <c r="CP292" s="52"/>
      <c r="CQ292" s="52"/>
      <c r="CR292" s="48"/>
      <c r="CS292" s="75"/>
      <c r="CT292" s="52"/>
      <c r="CU292" s="48"/>
      <c r="CV292" s="75"/>
      <c r="CW292" s="52"/>
      <c r="CX292" s="48"/>
      <c r="CY292" s="75"/>
      <c r="CZ292" s="52">
        <v>3621</v>
      </c>
      <c r="DA292" s="48"/>
      <c r="DB292" s="48">
        <f t="shared" si="1052"/>
        <v>0</v>
      </c>
      <c r="DC292" s="52"/>
      <c r="DD292" s="48"/>
      <c r="DE292" s="75"/>
      <c r="DF292" s="52"/>
      <c r="DG292" s="48"/>
      <c r="DH292" s="52"/>
      <c r="DI292" s="48"/>
      <c r="DJ292" s="48"/>
      <c r="DK292" s="75"/>
      <c r="DL292" s="48"/>
      <c r="DM292" s="48"/>
      <c r="DN292" s="75"/>
      <c r="DO292" s="52"/>
      <c r="DP292" s="48"/>
      <c r="DQ292" s="75"/>
      <c r="DR292" s="52"/>
      <c r="DS292" s="48"/>
      <c r="DT292" s="75"/>
      <c r="DU292" s="52"/>
      <c r="DV292" s="48"/>
      <c r="DW292" s="75"/>
      <c r="DX292" s="52"/>
      <c r="DY292" s="48"/>
      <c r="DZ292" s="75"/>
      <c r="EA292" s="48"/>
      <c r="EB292" s="48"/>
      <c r="EC292" s="75"/>
      <c r="ED292" s="48"/>
      <c r="EE292" s="48"/>
      <c r="EF292" s="75"/>
      <c r="EG292" s="48"/>
      <c r="EH292" s="48"/>
      <c r="EI292" s="75"/>
      <c r="EJ292" s="48"/>
      <c r="EK292" s="48"/>
      <c r="EL292" s="75"/>
      <c r="EM292" s="48"/>
      <c r="EN292" s="48"/>
      <c r="EO292" s="75"/>
      <c r="EP292" s="48"/>
      <c r="EQ292" s="48"/>
      <c r="ER292" s="75"/>
      <c r="ES292" s="48"/>
      <c r="ET292" s="48"/>
      <c r="EU292" s="75"/>
      <c r="EV292" s="48"/>
      <c r="EW292" s="48"/>
      <c r="EX292" s="48"/>
      <c r="EY292" s="48"/>
      <c r="EZ292" s="48"/>
      <c r="FA292" s="48"/>
      <c r="FB292" s="48"/>
      <c r="FC292" s="48"/>
      <c r="FD292" s="48"/>
      <c r="FE292" s="48"/>
      <c r="FF292" s="48"/>
      <c r="FG292" s="48"/>
      <c r="FH292" s="48"/>
      <c r="FI292" s="48"/>
      <c r="FJ292" s="48"/>
      <c r="FK292" s="48"/>
      <c r="FL292" s="48"/>
      <c r="FM292" s="48"/>
      <c r="FN292" s="48"/>
      <c r="FO292" s="48"/>
      <c r="FP292" s="48"/>
      <c r="FQ292" s="48"/>
      <c r="FR292" s="48"/>
      <c r="FS292" s="48"/>
      <c r="FT292" s="48"/>
      <c r="FU292" s="48"/>
      <c r="FV292" s="48"/>
      <c r="FW292" s="48"/>
      <c r="FX292" s="48"/>
      <c r="FY292" s="48"/>
      <c r="FZ292" s="48"/>
      <c r="GA292" s="48"/>
      <c r="GB292" s="48"/>
      <c r="GC292" s="48"/>
      <c r="GD292" s="48"/>
      <c r="GE292" s="48"/>
      <c r="GF292" s="48"/>
      <c r="GG292" s="48"/>
      <c r="GH292" s="48"/>
      <c r="GI292" s="48"/>
      <c r="GJ292" s="48"/>
      <c r="GK292" s="48"/>
      <c r="GL292" s="48"/>
      <c r="GM292" s="48"/>
      <c r="GN292" s="48"/>
      <c r="GO292" s="48"/>
      <c r="GP292" s="48"/>
      <c r="GQ292" s="48"/>
      <c r="GR292" s="52"/>
      <c r="GS292" s="48"/>
      <c r="GT292" s="75"/>
    </row>
    <row r="293" spans="1:202" s="18" customFormat="1" ht="15.75" x14ac:dyDescent="0.25">
      <c r="A293" s="26" t="s">
        <v>512</v>
      </c>
      <c r="B293" s="136">
        <f t="shared" si="1143"/>
        <v>5133</v>
      </c>
      <c r="C293" s="136">
        <f t="shared" si="1144"/>
        <v>0</v>
      </c>
      <c r="D293" s="48">
        <f t="shared" si="216"/>
        <v>0</v>
      </c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52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116"/>
      <c r="BE293" s="116"/>
      <c r="BF293" s="116"/>
      <c r="BG293" s="48"/>
      <c r="BH293" s="48"/>
      <c r="BI293" s="75"/>
      <c r="BJ293" s="48"/>
      <c r="BK293" s="48"/>
      <c r="BL293" s="75"/>
      <c r="BM293" s="48"/>
      <c r="BN293" s="48"/>
      <c r="BO293" s="75"/>
      <c r="BP293" s="48"/>
      <c r="BQ293" s="48"/>
      <c r="BR293" s="75"/>
      <c r="BS293" s="48"/>
      <c r="BT293" s="48"/>
      <c r="BU293" s="48"/>
      <c r="BV293" s="48"/>
      <c r="BW293" s="48"/>
      <c r="BX293" s="48"/>
      <c r="BY293" s="48"/>
      <c r="BZ293" s="48"/>
      <c r="CA293" s="75"/>
      <c r="CB293" s="48"/>
      <c r="CC293" s="48"/>
      <c r="CD293" s="75"/>
      <c r="CE293" s="48"/>
      <c r="CF293" s="48"/>
      <c r="CG293" s="75"/>
      <c r="CH293" s="48"/>
      <c r="CI293" s="48"/>
      <c r="CJ293" s="75"/>
      <c r="CK293" s="48"/>
      <c r="CL293" s="48"/>
      <c r="CM293" s="48"/>
      <c r="CN293" s="48"/>
      <c r="CO293" s="48"/>
      <c r="CP293" s="52"/>
      <c r="CQ293" s="52"/>
      <c r="CR293" s="48"/>
      <c r="CS293" s="75"/>
      <c r="CT293" s="52"/>
      <c r="CU293" s="48"/>
      <c r="CV293" s="75"/>
      <c r="CW293" s="52"/>
      <c r="CX293" s="48"/>
      <c r="CY293" s="75"/>
      <c r="CZ293" s="52">
        <v>5133</v>
      </c>
      <c r="DA293" s="48"/>
      <c r="DB293" s="48">
        <f t="shared" si="1052"/>
        <v>0</v>
      </c>
      <c r="DC293" s="52"/>
      <c r="DD293" s="48"/>
      <c r="DE293" s="75"/>
      <c r="DF293" s="52"/>
      <c r="DG293" s="48"/>
      <c r="DH293" s="52"/>
      <c r="DI293" s="48"/>
      <c r="DJ293" s="48"/>
      <c r="DK293" s="75"/>
      <c r="DL293" s="48"/>
      <c r="DM293" s="48"/>
      <c r="DN293" s="75"/>
      <c r="DO293" s="52"/>
      <c r="DP293" s="48"/>
      <c r="DQ293" s="75"/>
      <c r="DR293" s="52"/>
      <c r="DS293" s="48"/>
      <c r="DT293" s="75"/>
      <c r="DU293" s="52"/>
      <c r="DV293" s="48"/>
      <c r="DW293" s="75"/>
      <c r="DX293" s="52"/>
      <c r="DY293" s="48"/>
      <c r="DZ293" s="75"/>
      <c r="EA293" s="48"/>
      <c r="EB293" s="48"/>
      <c r="EC293" s="75"/>
      <c r="ED293" s="48"/>
      <c r="EE293" s="48"/>
      <c r="EF293" s="75"/>
      <c r="EG293" s="48"/>
      <c r="EH293" s="48"/>
      <c r="EI293" s="75"/>
      <c r="EJ293" s="48"/>
      <c r="EK293" s="48"/>
      <c r="EL293" s="75"/>
      <c r="EM293" s="48"/>
      <c r="EN293" s="48"/>
      <c r="EO293" s="75"/>
      <c r="EP293" s="48"/>
      <c r="EQ293" s="48"/>
      <c r="ER293" s="75"/>
      <c r="ES293" s="48"/>
      <c r="ET293" s="48"/>
      <c r="EU293" s="75"/>
      <c r="EV293" s="48"/>
      <c r="EW293" s="48"/>
      <c r="EX293" s="48"/>
      <c r="EY293" s="48"/>
      <c r="EZ293" s="48"/>
      <c r="FA293" s="48"/>
      <c r="FB293" s="48"/>
      <c r="FC293" s="48"/>
      <c r="FD293" s="48"/>
      <c r="FE293" s="48"/>
      <c r="FF293" s="48"/>
      <c r="FG293" s="48"/>
      <c r="FH293" s="48"/>
      <c r="FI293" s="48"/>
      <c r="FJ293" s="48"/>
      <c r="FK293" s="48"/>
      <c r="FL293" s="48"/>
      <c r="FM293" s="48"/>
      <c r="FN293" s="48"/>
      <c r="FO293" s="48"/>
      <c r="FP293" s="48"/>
      <c r="FQ293" s="48"/>
      <c r="FR293" s="48"/>
      <c r="FS293" s="48"/>
      <c r="FT293" s="48"/>
      <c r="FU293" s="48"/>
      <c r="FV293" s="48"/>
      <c r="FW293" s="48"/>
      <c r="FX293" s="48"/>
      <c r="FY293" s="48"/>
      <c r="FZ293" s="48"/>
      <c r="GA293" s="48"/>
      <c r="GB293" s="48"/>
      <c r="GC293" s="48"/>
      <c r="GD293" s="48"/>
      <c r="GE293" s="48"/>
      <c r="GF293" s="48"/>
      <c r="GG293" s="48"/>
      <c r="GH293" s="48"/>
      <c r="GI293" s="48"/>
      <c r="GJ293" s="48"/>
      <c r="GK293" s="48"/>
      <c r="GL293" s="48"/>
      <c r="GM293" s="48"/>
      <c r="GN293" s="48"/>
      <c r="GO293" s="48"/>
      <c r="GP293" s="48"/>
      <c r="GQ293" s="48"/>
      <c r="GR293" s="52"/>
      <c r="GS293" s="48"/>
      <c r="GT293" s="75"/>
    </row>
    <row r="294" spans="1:202" s="18" customFormat="1" ht="15.75" x14ac:dyDescent="0.25">
      <c r="A294" s="26" t="s">
        <v>514</v>
      </c>
      <c r="B294" s="136">
        <f t="shared" si="1143"/>
        <v>3399</v>
      </c>
      <c r="C294" s="136">
        <f t="shared" si="1144"/>
        <v>0</v>
      </c>
      <c r="D294" s="48">
        <f t="shared" si="216"/>
        <v>0</v>
      </c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52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116"/>
      <c r="BE294" s="116"/>
      <c r="BF294" s="116"/>
      <c r="BG294" s="48"/>
      <c r="BH294" s="48"/>
      <c r="BI294" s="75"/>
      <c r="BJ294" s="48"/>
      <c r="BK294" s="48"/>
      <c r="BL294" s="75"/>
      <c r="BM294" s="48"/>
      <c r="BN294" s="48"/>
      <c r="BO294" s="75"/>
      <c r="BP294" s="48"/>
      <c r="BQ294" s="48"/>
      <c r="BR294" s="75"/>
      <c r="BS294" s="48"/>
      <c r="BT294" s="48"/>
      <c r="BU294" s="48"/>
      <c r="BV294" s="48"/>
      <c r="BW294" s="48"/>
      <c r="BX294" s="48"/>
      <c r="BY294" s="48"/>
      <c r="BZ294" s="48"/>
      <c r="CA294" s="75"/>
      <c r="CB294" s="48"/>
      <c r="CC294" s="48"/>
      <c r="CD294" s="75"/>
      <c r="CE294" s="48"/>
      <c r="CF294" s="48"/>
      <c r="CG294" s="75"/>
      <c r="CH294" s="48"/>
      <c r="CI294" s="48"/>
      <c r="CJ294" s="75"/>
      <c r="CK294" s="48"/>
      <c r="CL294" s="48"/>
      <c r="CM294" s="48"/>
      <c r="CN294" s="48"/>
      <c r="CO294" s="48"/>
      <c r="CP294" s="52"/>
      <c r="CQ294" s="52"/>
      <c r="CR294" s="48"/>
      <c r="CS294" s="75"/>
      <c r="CT294" s="52"/>
      <c r="CU294" s="48"/>
      <c r="CV294" s="75"/>
      <c r="CW294" s="52"/>
      <c r="CX294" s="48"/>
      <c r="CY294" s="75"/>
      <c r="CZ294" s="52">
        <v>3399</v>
      </c>
      <c r="DA294" s="48"/>
      <c r="DB294" s="48">
        <f t="shared" si="1052"/>
        <v>0</v>
      </c>
      <c r="DC294" s="52"/>
      <c r="DD294" s="48"/>
      <c r="DE294" s="75"/>
      <c r="DF294" s="52"/>
      <c r="DG294" s="48"/>
      <c r="DH294" s="52"/>
      <c r="DI294" s="48"/>
      <c r="DJ294" s="48"/>
      <c r="DK294" s="75"/>
      <c r="DL294" s="48"/>
      <c r="DM294" s="48"/>
      <c r="DN294" s="75"/>
      <c r="DO294" s="52"/>
      <c r="DP294" s="48"/>
      <c r="DQ294" s="75"/>
      <c r="DR294" s="52"/>
      <c r="DS294" s="48"/>
      <c r="DT294" s="75"/>
      <c r="DU294" s="52"/>
      <c r="DV294" s="48"/>
      <c r="DW294" s="75"/>
      <c r="DX294" s="52"/>
      <c r="DY294" s="48"/>
      <c r="DZ294" s="75"/>
      <c r="EA294" s="48"/>
      <c r="EB294" s="48"/>
      <c r="EC294" s="75"/>
      <c r="ED294" s="48"/>
      <c r="EE294" s="48"/>
      <c r="EF294" s="75"/>
      <c r="EG294" s="48"/>
      <c r="EH294" s="48"/>
      <c r="EI294" s="75"/>
      <c r="EJ294" s="48"/>
      <c r="EK294" s="48"/>
      <c r="EL294" s="75"/>
      <c r="EM294" s="48"/>
      <c r="EN294" s="48"/>
      <c r="EO294" s="75"/>
      <c r="EP294" s="48"/>
      <c r="EQ294" s="48"/>
      <c r="ER294" s="75"/>
      <c r="ES294" s="48"/>
      <c r="ET294" s="48"/>
      <c r="EU294" s="75"/>
      <c r="EV294" s="48"/>
      <c r="EW294" s="48"/>
      <c r="EX294" s="48"/>
      <c r="EY294" s="48"/>
      <c r="EZ294" s="48"/>
      <c r="FA294" s="48"/>
      <c r="FB294" s="48"/>
      <c r="FC294" s="48"/>
      <c r="FD294" s="48"/>
      <c r="FE294" s="48"/>
      <c r="FF294" s="48"/>
      <c r="FG294" s="48"/>
      <c r="FH294" s="48"/>
      <c r="FI294" s="48"/>
      <c r="FJ294" s="48"/>
      <c r="FK294" s="48"/>
      <c r="FL294" s="48"/>
      <c r="FM294" s="48"/>
      <c r="FN294" s="48"/>
      <c r="FO294" s="48"/>
      <c r="FP294" s="48"/>
      <c r="FQ294" s="48"/>
      <c r="FR294" s="48"/>
      <c r="FS294" s="48"/>
      <c r="FT294" s="48"/>
      <c r="FU294" s="48"/>
      <c r="FV294" s="48"/>
      <c r="FW294" s="48"/>
      <c r="FX294" s="48"/>
      <c r="FY294" s="48"/>
      <c r="FZ294" s="48"/>
      <c r="GA294" s="48"/>
      <c r="GB294" s="48"/>
      <c r="GC294" s="48"/>
      <c r="GD294" s="48"/>
      <c r="GE294" s="48"/>
      <c r="GF294" s="48"/>
      <c r="GG294" s="48"/>
      <c r="GH294" s="48"/>
      <c r="GI294" s="48"/>
      <c r="GJ294" s="48"/>
      <c r="GK294" s="48"/>
      <c r="GL294" s="48"/>
      <c r="GM294" s="48"/>
      <c r="GN294" s="48"/>
      <c r="GO294" s="48"/>
      <c r="GP294" s="48"/>
      <c r="GQ294" s="48"/>
      <c r="GR294" s="52"/>
      <c r="GS294" s="48"/>
      <c r="GT294" s="75"/>
    </row>
    <row r="295" spans="1:202" s="18" customFormat="1" ht="15.75" x14ac:dyDescent="0.25">
      <c r="A295" s="26" t="s">
        <v>513</v>
      </c>
      <c r="B295" s="136">
        <f t="shared" si="1143"/>
        <v>7848.4704000000002</v>
      </c>
      <c r="C295" s="136">
        <f t="shared" si="1144"/>
        <v>0</v>
      </c>
      <c r="D295" s="48">
        <f t="shared" si="216"/>
        <v>0</v>
      </c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52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>
        <v>1092.4703999999999</v>
      </c>
      <c r="AY295" s="48"/>
      <c r="AZ295" s="48"/>
      <c r="BA295" s="48"/>
      <c r="BB295" s="48"/>
      <c r="BC295" s="48"/>
      <c r="BD295" s="116"/>
      <c r="BE295" s="116"/>
      <c r="BF295" s="116"/>
      <c r="BG295" s="48"/>
      <c r="BH295" s="48"/>
      <c r="BI295" s="75"/>
      <c r="BJ295" s="48"/>
      <c r="BK295" s="48"/>
      <c r="BL295" s="75"/>
      <c r="BM295" s="48"/>
      <c r="BN295" s="48"/>
      <c r="BO295" s="75"/>
      <c r="BP295" s="48"/>
      <c r="BQ295" s="48"/>
      <c r="BR295" s="75"/>
      <c r="BS295" s="48"/>
      <c r="BT295" s="48"/>
      <c r="BU295" s="48"/>
      <c r="BV295" s="48"/>
      <c r="BW295" s="48"/>
      <c r="BX295" s="48"/>
      <c r="BY295" s="48"/>
      <c r="BZ295" s="48"/>
      <c r="CA295" s="75"/>
      <c r="CB295" s="48"/>
      <c r="CC295" s="48"/>
      <c r="CD295" s="75"/>
      <c r="CE295" s="48"/>
      <c r="CF295" s="48"/>
      <c r="CG295" s="75"/>
      <c r="CH295" s="48"/>
      <c r="CI295" s="48"/>
      <c r="CJ295" s="75"/>
      <c r="CK295" s="48"/>
      <c r="CL295" s="48"/>
      <c r="CM295" s="48"/>
      <c r="CN295" s="48"/>
      <c r="CO295" s="48"/>
      <c r="CP295" s="52"/>
      <c r="CQ295" s="52"/>
      <c r="CR295" s="48"/>
      <c r="CS295" s="75"/>
      <c r="CT295" s="52"/>
      <c r="CU295" s="48"/>
      <c r="CV295" s="75"/>
      <c r="CW295" s="52"/>
      <c r="CX295" s="48"/>
      <c r="CY295" s="75"/>
      <c r="CZ295" s="52">
        <v>6756</v>
      </c>
      <c r="DA295" s="48"/>
      <c r="DB295" s="48">
        <f t="shared" si="1052"/>
        <v>0</v>
      </c>
      <c r="DC295" s="52"/>
      <c r="DD295" s="48"/>
      <c r="DE295" s="75"/>
      <c r="DF295" s="52"/>
      <c r="DG295" s="48"/>
      <c r="DH295" s="52"/>
      <c r="DI295" s="48"/>
      <c r="DJ295" s="48"/>
      <c r="DK295" s="75"/>
      <c r="DL295" s="48"/>
      <c r="DM295" s="48"/>
      <c r="DN295" s="75"/>
      <c r="DO295" s="52"/>
      <c r="DP295" s="48"/>
      <c r="DQ295" s="75"/>
      <c r="DR295" s="52"/>
      <c r="DS295" s="48"/>
      <c r="DT295" s="75"/>
      <c r="DU295" s="52"/>
      <c r="DV295" s="48"/>
      <c r="DW295" s="75"/>
      <c r="DX295" s="52"/>
      <c r="DY295" s="48"/>
      <c r="DZ295" s="75"/>
      <c r="EA295" s="48"/>
      <c r="EB295" s="48"/>
      <c r="EC295" s="75"/>
      <c r="ED295" s="48"/>
      <c r="EE295" s="48"/>
      <c r="EF295" s="75"/>
      <c r="EG295" s="48"/>
      <c r="EH295" s="48"/>
      <c r="EI295" s="75"/>
      <c r="EJ295" s="48"/>
      <c r="EK295" s="48"/>
      <c r="EL295" s="75"/>
      <c r="EM295" s="48"/>
      <c r="EN295" s="48"/>
      <c r="EO295" s="75"/>
      <c r="EP295" s="48"/>
      <c r="EQ295" s="48"/>
      <c r="ER295" s="75"/>
      <c r="ES295" s="48"/>
      <c r="ET295" s="48"/>
      <c r="EU295" s="75"/>
      <c r="EV295" s="48"/>
      <c r="EW295" s="48"/>
      <c r="EX295" s="48"/>
      <c r="EY295" s="48"/>
      <c r="EZ295" s="48"/>
      <c r="FA295" s="48"/>
      <c r="FB295" s="48"/>
      <c r="FC295" s="48"/>
      <c r="FD295" s="48"/>
      <c r="FE295" s="48"/>
      <c r="FF295" s="48"/>
      <c r="FG295" s="48"/>
      <c r="FH295" s="48"/>
      <c r="FI295" s="48"/>
      <c r="FJ295" s="48"/>
      <c r="FK295" s="48"/>
      <c r="FL295" s="48"/>
      <c r="FM295" s="48"/>
      <c r="FN295" s="48"/>
      <c r="FO295" s="48"/>
      <c r="FP295" s="48"/>
      <c r="FQ295" s="48"/>
      <c r="FR295" s="48"/>
      <c r="FS295" s="48"/>
      <c r="FT295" s="48"/>
      <c r="FU295" s="48"/>
      <c r="FV295" s="48"/>
      <c r="FW295" s="48"/>
      <c r="FX295" s="48"/>
      <c r="FY295" s="48"/>
      <c r="FZ295" s="48"/>
      <c r="GA295" s="48"/>
      <c r="GB295" s="48"/>
      <c r="GC295" s="48"/>
      <c r="GD295" s="48"/>
      <c r="GE295" s="48"/>
      <c r="GF295" s="48"/>
      <c r="GG295" s="48"/>
      <c r="GH295" s="48"/>
      <c r="GI295" s="48"/>
      <c r="GJ295" s="48"/>
      <c r="GK295" s="48"/>
      <c r="GL295" s="48"/>
      <c r="GM295" s="48"/>
      <c r="GN295" s="48"/>
      <c r="GO295" s="48"/>
      <c r="GP295" s="48"/>
      <c r="GQ295" s="48"/>
      <c r="GR295" s="52"/>
      <c r="GS295" s="48"/>
      <c r="GT295" s="75"/>
    </row>
    <row r="296" spans="1:202" s="18" customFormat="1" ht="15.75" x14ac:dyDescent="0.25">
      <c r="A296" s="26" t="s">
        <v>515</v>
      </c>
      <c r="B296" s="136">
        <f t="shared" si="1143"/>
        <v>5562</v>
      </c>
      <c r="C296" s="136">
        <f t="shared" si="1144"/>
        <v>0</v>
      </c>
      <c r="D296" s="48">
        <f t="shared" si="216"/>
        <v>0</v>
      </c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52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116"/>
      <c r="BE296" s="116"/>
      <c r="BF296" s="116"/>
      <c r="BG296" s="48"/>
      <c r="BH296" s="48"/>
      <c r="BI296" s="75"/>
      <c r="BJ296" s="48"/>
      <c r="BK296" s="48"/>
      <c r="BL296" s="75"/>
      <c r="BM296" s="48"/>
      <c r="BN296" s="48"/>
      <c r="BO296" s="75"/>
      <c r="BP296" s="48"/>
      <c r="BQ296" s="48"/>
      <c r="BR296" s="75"/>
      <c r="BS296" s="48"/>
      <c r="BT296" s="48"/>
      <c r="BU296" s="48"/>
      <c r="BV296" s="48"/>
      <c r="BW296" s="48"/>
      <c r="BX296" s="48"/>
      <c r="BY296" s="48"/>
      <c r="BZ296" s="48"/>
      <c r="CA296" s="75"/>
      <c r="CB296" s="48"/>
      <c r="CC296" s="48"/>
      <c r="CD296" s="75"/>
      <c r="CE296" s="48"/>
      <c r="CF296" s="48"/>
      <c r="CG296" s="75"/>
      <c r="CH296" s="48"/>
      <c r="CI296" s="48"/>
      <c r="CJ296" s="75"/>
      <c r="CK296" s="48"/>
      <c r="CL296" s="48"/>
      <c r="CM296" s="48"/>
      <c r="CN296" s="48"/>
      <c r="CO296" s="48"/>
      <c r="CP296" s="52"/>
      <c r="CQ296" s="52"/>
      <c r="CR296" s="48"/>
      <c r="CS296" s="75"/>
      <c r="CT296" s="52"/>
      <c r="CU296" s="48"/>
      <c r="CV296" s="75"/>
      <c r="CW296" s="52"/>
      <c r="CX296" s="48"/>
      <c r="CY296" s="75"/>
      <c r="CZ296" s="52">
        <v>5562</v>
      </c>
      <c r="DA296" s="48"/>
      <c r="DB296" s="48">
        <f t="shared" ref="DB296:DB358" si="1278">DA296/CZ296*100</f>
        <v>0</v>
      </c>
      <c r="DC296" s="52"/>
      <c r="DD296" s="48"/>
      <c r="DE296" s="75"/>
      <c r="DF296" s="52"/>
      <c r="DG296" s="48"/>
      <c r="DH296" s="52"/>
      <c r="DI296" s="48"/>
      <c r="DJ296" s="48"/>
      <c r="DK296" s="75"/>
      <c r="DL296" s="48"/>
      <c r="DM296" s="48"/>
      <c r="DN296" s="75"/>
      <c r="DO296" s="52"/>
      <c r="DP296" s="48"/>
      <c r="DQ296" s="75"/>
      <c r="DR296" s="52"/>
      <c r="DS296" s="48"/>
      <c r="DT296" s="75"/>
      <c r="DU296" s="52"/>
      <c r="DV296" s="48"/>
      <c r="DW296" s="75"/>
      <c r="DX296" s="52"/>
      <c r="DY296" s="48"/>
      <c r="DZ296" s="75"/>
      <c r="EA296" s="48"/>
      <c r="EB296" s="48"/>
      <c r="EC296" s="75"/>
      <c r="ED296" s="48"/>
      <c r="EE296" s="48"/>
      <c r="EF296" s="75"/>
      <c r="EG296" s="48"/>
      <c r="EH296" s="48"/>
      <c r="EI296" s="75"/>
      <c r="EJ296" s="48"/>
      <c r="EK296" s="48"/>
      <c r="EL296" s="75"/>
      <c r="EM296" s="48"/>
      <c r="EN296" s="48"/>
      <c r="EO296" s="75"/>
      <c r="EP296" s="48"/>
      <c r="EQ296" s="48"/>
      <c r="ER296" s="75"/>
      <c r="ES296" s="48"/>
      <c r="ET296" s="48"/>
      <c r="EU296" s="75"/>
      <c r="EV296" s="48"/>
      <c r="EW296" s="48"/>
      <c r="EX296" s="48"/>
      <c r="EY296" s="48"/>
      <c r="EZ296" s="48"/>
      <c r="FA296" s="48"/>
      <c r="FB296" s="48"/>
      <c r="FC296" s="48"/>
      <c r="FD296" s="48"/>
      <c r="FE296" s="48"/>
      <c r="FF296" s="48"/>
      <c r="FG296" s="48"/>
      <c r="FH296" s="48"/>
      <c r="FI296" s="48"/>
      <c r="FJ296" s="48"/>
      <c r="FK296" s="48"/>
      <c r="FL296" s="48"/>
      <c r="FM296" s="48"/>
      <c r="FN296" s="48"/>
      <c r="FO296" s="48"/>
      <c r="FP296" s="48"/>
      <c r="FQ296" s="48"/>
      <c r="FR296" s="48"/>
      <c r="FS296" s="48"/>
      <c r="FT296" s="48"/>
      <c r="FU296" s="48"/>
      <c r="FV296" s="48"/>
      <c r="FW296" s="48"/>
      <c r="FX296" s="48"/>
      <c r="FY296" s="48"/>
      <c r="FZ296" s="48"/>
      <c r="GA296" s="48"/>
      <c r="GB296" s="48"/>
      <c r="GC296" s="48"/>
      <c r="GD296" s="48"/>
      <c r="GE296" s="48"/>
      <c r="GF296" s="48"/>
      <c r="GG296" s="48"/>
      <c r="GH296" s="48"/>
      <c r="GI296" s="48"/>
      <c r="GJ296" s="48"/>
      <c r="GK296" s="48"/>
      <c r="GL296" s="48"/>
      <c r="GM296" s="48"/>
      <c r="GN296" s="48"/>
      <c r="GO296" s="48"/>
      <c r="GP296" s="48"/>
      <c r="GQ296" s="48"/>
      <c r="GR296" s="52"/>
      <c r="GS296" s="48"/>
      <c r="GT296" s="75"/>
    </row>
    <row r="297" spans="1:202" s="18" customFormat="1" ht="15.75" x14ac:dyDescent="0.25">
      <c r="A297" s="26" t="s">
        <v>340</v>
      </c>
      <c r="B297" s="136">
        <f t="shared" si="1143"/>
        <v>4719</v>
      </c>
      <c r="C297" s="136">
        <f t="shared" si="1144"/>
        <v>386.01097999999996</v>
      </c>
      <c r="D297" s="48">
        <f t="shared" si="216"/>
        <v>8.1799317652044916</v>
      </c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>
        <v>0</v>
      </c>
      <c r="AH297" s="52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116"/>
      <c r="BE297" s="116"/>
      <c r="BF297" s="116"/>
      <c r="BG297" s="48"/>
      <c r="BH297" s="48"/>
      <c r="BI297" s="75"/>
      <c r="BJ297" s="48"/>
      <c r="BK297" s="48"/>
      <c r="BL297" s="75"/>
      <c r="BM297" s="48"/>
      <c r="BN297" s="48"/>
      <c r="BO297" s="75"/>
      <c r="BP297" s="48"/>
      <c r="BQ297" s="48"/>
      <c r="BR297" s="75"/>
      <c r="BS297" s="48"/>
      <c r="BT297" s="48"/>
      <c r="BU297" s="48"/>
      <c r="BV297" s="48"/>
      <c r="BW297" s="48"/>
      <c r="BX297" s="48"/>
      <c r="BY297" s="48"/>
      <c r="BZ297" s="48"/>
      <c r="CA297" s="75"/>
      <c r="CB297" s="48"/>
      <c r="CC297" s="48"/>
      <c r="CD297" s="75"/>
      <c r="CE297" s="48"/>
      <c r="CF297" s="48"/>
      <c r="CG297" s="75"/>
      <c r="CH297" s="48"/>
      <c r="CI297" s="48"/>
      <c r="CJ297" s="75"/>
      <c r="CK297" s="48"/>
      <c r="CL297" s="48"/>
      <c r="CM297" s="75"/>
      <c r="CN297" s="48"/>
      <c r="CO297" s="48"/>
      <c r="CP297" s="52"/>
      <c r="CQ297" s="52"/>
      <c r="CR297" s="48"/>
      <c r="CS297" s="75"/>
      <c r="CT297" s="52"/>
      <c r="CU297" s="48"/>
      <c r="CV297" s="75"/>
      <c r="CW297" s="52"/>
      <c r="CX297" s="48"/>
      <c r="CY297" s="75"/>
      <c r="CZ297" s="52">
        <v>4719</v>
      </c>
      <c r="DA297" s="48">
        <v>386.01097999999996</v>
      </c>
      <c r="DB297" s="48">
        <f t="shared" si="1278"/>
        <v>8.1799317652044916</v>
      </c>
      <c r="DC297" s="52"/>
      <c r="DD297" s="48"/>
      <c r="DE297" s="75"/>
      <c r="DF297" s="52"/>
      <c r="DG297" s="48"/>
      <c r="DH297" s="52"/>
      <c r="DI297" s="48"/>
      <c r="DJ297" s="48"/>
      <c r="DK297" s="75"/>
      <c r="DL297" s="48"/>
      <c r="DM297" s="48"/>
      <c r="DN297" s="75"/>
      <c r="DO297" s="52"/>
      <c r="DP297" s="48"/>
      <c r="DQ297" s="75"/>
      <c r="DR297" s="52"/>
      <c r="DS297" s="48"/>
      <c r="DT297" s="75"/>
      <c r="DU297" s="52"/>
      <c r="DV297" s="48"/>
      <c r="DW297" s="75"/>
      <c r="DX297" s="52"/>
      <c r="DY297" s="48"/>
      <c r="DZ297" s="75"/>
      <c r="EA297" s="48"/>
      <c r="EB297" s="48"/>
      <c r="EC297" s="75"/>
      <c r="ED297" s="48"/>
      <c r="EE297" s="48"/>
      <c r="EF297" s="75"/>
      <c r="EG297" s="48"/>
      <c r="EH297" s="48"/>
      <c r="EI297" s="75"/>
      <c r="EJ297" s="48"/>
      <c r="EK297" s="48"/>
      <c r="EL297" s="75"/>
      <c r="EM297" s="48"/>
      <c r="EN297" s="48"/>
      <c r="EO297" s="75"/>
      <c r="EP297" s="48"/>
      <c r="EQ297" s="48"/>
      <c r="ER297" s="75"/>
      <c r="ES297" s="48"/>
      <c r="ET297" s="48"/>
      <c r="EU297" s="75"/>
      <c r="EV297" s="48"/>
      <c r="EW297" s="48"/>
      <c r="EX297" s="48"/>
      <c r="EY297" s="48"/>
      <c r="EZ297" s="48"/>
      <c r="FA297" s="48"/>
      <c r="FB297" s="48"/>
      <c r="FC297" s="48"/>
      <c r="FD297" s="48"/>
      <c r="FE297" s="48"/>
      <c r="FF297" s="48"/>
      <c r="FG297" s="48"/>
      <c r="FH297" s="48"/>
      <c r="FI297" s="48"/>
      <c r="FJ297" s="48"/>
      <c r="FK297" s="48"/>
      <c r="FL297" s="48"/>
      <c r="FM297" s="48"/>
      <c r="FN297" s="48"/>
      <c r="FO297" s="48"/>
      <c r="FP297" s="48"/>
      <c r="FQ297" s="48"/>
      <c r="FR297" s="48"/>
      <c r="FS297" s="48"/>
      <c r="FT297" s="48"/>
      <c r="FU297" s="48"/>
      <c r="FV297" s="48"/>
      <c r="FW297" s="48"/>
      <c r="FX297" s="48"/>
      <c r="FY297" s="48"/>
      <c r="FZ297" s="48"/>
      <c r="GA297" s="48"/>
      <c r="GB297" s="48"/>
      <c r="GC297" s="48"/>
      <c r="GD297" s="48"/>
      <c r="GE297" s="48"/>
      <c r="GF297" s="48"/>
      <c r="GG297" s="48"/>
      <c r="GH297" s="48"/>
      <c r="GI297" s="48"/>
      <c r="GJ297" s="48"/>
      <c r="GK297" s="48"/>
      <c r="GL297" s="48"/>
      <c r="GM297" s="48"/>
      <c r="GN297" s="48"/>
      <c r="GO297" s="48"/>
      <c r="GP297" s="48"/>
      <c r="GQ297" s="48"/>
      <c r="GR297" s="52"/>
      <c r="GS297" s="48"/>
      <c r="GT297" s="75"/>
    </row>
    <row r="298" spans="1:202" s="19" customFormat="1" ht="31.5" x14ac:dyDescent="0.25">
      <c r="A298" s="25" t="s">
        <v>351</v>
      </c>
      <c r="B298" s="135">
        <f t="shared" si="1143"/>
        <v>122540.43555000001</v>
      </c>
      <c r="C298" s="135">
        <f t="shared" si="1144"/>
        <v>51577.795110000006</v>
      </c>
      <c r="D298" s="54">
        <f t="shared" ref="D298" si="1279">C298/B298*100</f>
        <v>42.090429072250842</v>
      </c>
      <c r="E298" s="55"/>
      <c r="F298" s="55"/>
      <c r="G298" s="54"/>
      <c r="H298" s="55">
        <f t="shared" ref="H298:BF298" si="1280">H299+H300+H301+H302+H303+H304+H305+H306+H307</f>
        <v>556.08609999999999</v>
      </c>
      <c r="I298" s="55">
        <f t="shared" si="1280"/>
        <v>179.98254999999997</v>
      </c>
      <c r="J298" s="54">
        <f>I298/H298*100</f>
        <v>32.36595016491151</v>
      </c>
      <c r="K298" s="55">
        <f t="shared" ref="K298:M298" si="1281">K299+K300+K301+K302+K303+K304+K305+K306+K307</f>
        <v>0</v>
      </c>
      <c r="L298" s="55">
        <f t="shared" si="1281"/>
        <v>0</v>
      </c>
      <c r="M298" s="55">
        <f t="shared" si="1281"/>
        <v>0</v>
      </c>
      <c r="N298" s="55">
        <f t="shared" ref="N298:P298" si="1282">N299+N300+N301+N302+N303+N304+N305+N306+N307</f>
        <v>0</v>
      </c>
      <c r="O298" s="55">
        <f t="shared" si="1282"/>
        <v>0</v>
      </c>
      <c r="P298" s="55">
        <f t="shared" si="1282"/>
        <v>0</v>
      </c>
      <c r="Q298" s="55">
        <f t="shared" ref="Q298:S298" si="1283">Q299+Q300+Q301+Q302+Q303+Q304+Q305+Q306+Q307</f>
        <v>0</v>
      </c>
      <c r="R298" s="55">
        <f t="shared" si="1283"/>
        <v>0</v>
      </c>
      <c r="S298" s="55">
        <f t="shared" si="1283"/>
        <v>0</v>
      </c>
      <c r="T298" s="55">
        <f t="shared" ref="T298:V298" si="1284">T299+T300+T301+T302+T303+T304+T305+T306+T307</f>
        <v>0</v>
      </c>
      <c r="U298" s="55">
        <f t="shared" si="1284"/>
        <v>0</v>
      </c>
      <c r="V298" s="55">
        <f t="shared" si="1284"/>
        <v>0</v>
      </c>
      <c r="W298" s="55">
        <f t="shared" si="1280"/>
        <v>0</v>
      </c>
      <c r="X298" s="55">
        <f t="shared" si="1280"/>
        <v>0</v>
      </c>
      <c r="Y298" s="55">
        <f t="shared" si="1280"/>
        <v>0</v>
      </c>
      <c r="Z298" s="55">
        <f t="shared" si="1280"/>
        <v>0</v>
      </c>
      <c r="AA298" s="55">
        <f t="shared" si="1280"/>
        <v>0</v>
      </c>
      <c r="AB298" s="55">
        <f t="shared" si="1280"/>
        <v>0</v>
      </c>
      <c r="AC298" s="55">
        <f t="shared" si="1280"/>
        <v>0</v>
      </c>
      <c r="AD298" s="55">
        <f t="shared" si="1280"/>
        <v>0</v>
      </c>
      <c r="AE298" s="55">
        <f t="shared" si="1280"/>
        <v>0</v>
      </c>
      <c r="AF298" s="55">
        <f t="shared" si="1280"/>
        <v>3270.9368999999997</v>
      </c>
      <c r="AG298" s="55">
        <f t="shared" si="1280"/>
        <v>3270.9368999999997</v>
      </c>
      <c r="AH298" s="55">
        <f t="shared" ref="AH298:AH299" si="1285">AG298/AF298*100</f>
        <v>100</v>
      </c>
      <c r="AI298" s="55">
        <f t="shared" si="1280"/>
        <v>0</v>
      </c>
      <c r="AJ298" s="55">
        <f t="shared" si="1280"/>
        <v>0</v>
      </c>
      <c r="AK298" s="55"/>
      <c r="AL298" s="55"/>
      <c r="AM298" s="55"/>
      <c r="AN298" s="54"/>
      <c r="AO298" s="55">
        <f t="shared" ref="AO298:AP298" si="1286">AO299+AO300+AO301+AO302+AO303+AO304+AO305+AO306+AO307</f>
        <v>72.771320000000003</v>
      </c>
      <c r="AP298" s="55">
        <f t="shared" si="1286"/>
        <v>72.771320000000003</v>
      </c>
      <c r="AQ298" s="54">
        <f>AP298/AO298*100</f>
        <v>100</v>
      </c>
      <c r="AR298" s="55"/>
      <c r="AS298" s="55"/>
      <c r="AT298" s="54"/>
      <c r="AU298" s="55">
        <f t="shared" si="1280"/>
        <v>0</v>
      </c>
      <c r="AV298" s="55">
        <f t="shared" si="1280"/>
        <v>0</v>
      </c>
      <c r="AW298" s="55">
        <f t="shared" si="1280"/>
        <v>0</v>
      </c>
      <c r="AX298" s="55">
        <f t="shared" si="1280"/>
        <v>5011.4031500000001</v>
      </c>
      <c r="AY298" s="55">
        <f t="shared" si="1280"/>
        <v>0</v>
      </c>
      <c r="AZ298" s="54"/>
      <c r="BA298" s="55">
        <f t="shared" si="1280"/>
        <v>10000</v>
      </c>
      <c r="BB298" s="55">
        <f t="shared" si="1280"/>
        <v>8000</v>
      </c>
      <c r="BC298" s="54">
        <f t="shared" ref="BC298" si="1287">BB298/BA298*100</f>
        <v>80</v>
      </c>
      <c r="BD298" s="55">
        <f t="shared" si="1280"/>
        <v>17725.400000000001</v>
      </c>
      <c r="BE298" s="55">
        <f t="shared" si="1280"/>
        <v>6722.2840099999994</v>
      </c>
      <c r="BF298" s="55">
        <f t="shared" si="1280"/>
        <v>37.924582858496841</v>
      </c>
      <c r="BG298" s="55">
        <f t="shared" ref="BG298:CO298" si="1288">BG299+BG300+BG301+BG302+BG303+BG304+BG305+BG306+BG307</f>
        <v>18478.651690000002</v>
      </c>
      <c r="BH298" s="55">
        <f t="shared" si="1288"/>
        <v>5543.5955100000001</v>
      </c>
      <c r="BI298" s="55">
        <f>BH298/BG298*100</f>
        <v>30.000000016234946</v>
      </c>
      <c r="BJ298" s="55">
        <f t="shared" ref="BJ298:BL298" si="1289">BJ299+BJ300+BJ301+BJ302+BJ303+BJ304+BJ305+BJ306+BJ307</f>
        <v>0</v>
      </c>
      <c r="BK298" s="55">
        <f t="shared" si="1289"/>
        <v>0</v>
      </c>
      <c r="BL298" s="55">
        <f t="shared" si="1289"/>
        <v>0</v>
      </c>
      <c r="BM298" s="55">
        <f t="shared" si="1288"/>
        <v>3358.9</v>
      </c>
      <c r="BN298" s="55">
        <f t="shared" si="1288"/>
        <v>2019.0826499999998</v>
      </c>
      <c r="BO298" s="55">
        <f t="shared" si="141"/>
        <v>60.111424871237595</v>
      </c>
      <c r="BP298" s="55">
        <f t="shared" ref="BP298:BQ298" si="1290">BP299+BP300+BP301+BP302+BP303+BP304+BP305+BP306+BP307</f>
        <v>560</v>
      </c>
      <c r="BQ298" s="55">
        <f t="shared" si="1290"/>
        <v>80</v>
      </c>
      <c r="BR298" s="55">
        <f t="shared" ref="BR298:BR299" si="1291">BQ298/BP298*100</f>
        <v>14.285714285714285</v>
      </c>
      <c r="BS298" s="55">
        <f t="shared" si="1288"/>
        <v>0</v>
      </c>
      <c r="BT298" s="55">
        <f t="shared" si="1288"/>
        <v>0</v>
      </c>
      <c r="BU298" s="55">
        <f t="shared" si="1288"/>
        <v>0</v>
      </c>
      <c r="BV298" s="55">
        <f t="shared" si="1288"/>
        <v>612.05267000000003</v>
      </c>
      <c r="BW298" s="55">
        <f t="shared" si="1288"/>
        <v>612.05267000000003</v>
      </c>
      <c r="BX298" s="54">
        <f t="shared" ref="BX298" si="1292">BW298/BV298*100</f>
        <v>100</v>
      </c>
      <c r="BY298" s="55">
        <f t="shared" si="1288"/>
        <v>0</v>
      </c>
      <c r="BZ298" s="55">
        <f t="shared" si="1288"/>
        <v>0</v>
      </c>
      <c r="CA298" s="55">
        <f t="shared" si="1288"/>
        <v>0</v>
      </c>
      <c r="CB298" s="55">
        <f t="shared" ref="CB298:CD298" si="1293">CB299+CB300+CB301+CB302+CB303+CB304+CB305+CB306+CB307</f>
        <v>0</v>
      </c>
      <c r="CC298" s="55">
        <f t="shared" si="1293"/>
        <v>0</v>
      </c>
      <c r="CD298" s="55">
        <f t="shared" si="1293"/>
        <v>0</v>
      </c>
      <c r="CE298" s="55">
        <f t="shared" si="1288"/>
        <v>0</v>
      </c>
      <c r="CF298" s="55">
        <f t="shared" si="1288"/>
        <v>0</v>
      </c>
      <c r="CG298" s="55">
        <f t="shared" si="1288"/>
        <v>0</v>
      </c>
      <c r="CH298" s="55">
        <f t="shared" si="1288"/>
        <v>0</v>
      </c>
      <c r="CI298" s="55">
        <f t="shared" si="1288"/>
        <v>0</v>
      </c>
      <c r="CJ298" s="55">
        <f t="shared" si="1288"/>
        <v>0</v>
      </c>
      <c r="CK298" s="55">
        <f t="shared" si="1288"/>
        <v>1000</v>
      </c>
      <c r="CL298" s="55">
        <f t="shared" si="1288"/>
        <v>0</v>
      </c>
      <c r="CM298" s="55">
        <f t="shared" si="1288"/>
        <v>0</v>
      </c>
      <c r="CN298" s="55">
        <f t="shared" si="1288"/>
        <v>52.2</v>
      </c>
      <c r="CO298" s="55">
        <f t="shared" si="1288"/>
        <v>0</v>
      </c>
      <c r="CP298" s="55">
        <f t="shared" si="1244"/>
        <v>0</v>
      </c>
      <c r="CQ298" s="55">
        <f t="shared" ref="CQ298:DA298" si="1294">CQ299+CQ300+CQ301+CQ302+CQ303+CQ304+CQ305+CQ306+CQ307</f>
        <v>0</v>
      </c>
      <c r="CR298" s="55">
        <f t="shared" si="1294"/>
        <v>0</v>
      </c>
      <c r="CS298" s="55">
        <f t="shared" si="1294"/>
        <v>0</v>
      </c>
      <c r="CT298" s="55">
        <f t="shared" ref="CT298:CV298" si="1295">CT299+CT300+CT301+CT302+CT303+CT304+CT305+CT306+CT307</f>
        <v>0</v>
      </c>
      <c r="CU298" s="55">
        <f t="shared" si="1295"/>
        <v>0</v>
      </c>
      <c r="CV298" s="55">
        <f t="shared" si="1295"/>
        <v>0</v>
      </c>
      <c r="CW298" s="55">
        <f t="shared" si="1294"/>
        <v>8802.1</v>
      </c>
      <c r="CX298" s="55">
        <f t="shared" si="1294"/>
        <v>4401.05</v>
      </c>
      <c r="CY298" s="55">
        <f t="shared" si="147"/>
        <v>50</v>
      </c>
      <c r="CZ298" s="55">
        <f t="shared" si="1294"/>
        <v>35379</v>
      </c>
      <c r="DA298" s="55">
        <f t="shared" si="1294"/>
        <v>15236.583930000001</v>
      </c>
      <c r="DB298" s="54">
        <f t="shared" si="1278"/>
        <v>43.066745611803611</v>
      </c>
      <c r="DC298" s="55">
        <f t="shared" ref="DC298:DD298" si="1296">DC299+DC300+DC301+DC302+DC303+DC304+DC305+DC306+DC307</f>
        <v>4105.1000000000004</v>
      </c>
      <c r="DD298" s="55">
        <f t="shared" si="1296"/>
        <v>1922.76368</v>
      </c>
      <c r="DE298" s="55">
        <f t="shared" ref="DE298:DE308" si="1297">DD298/DC298*100</f>
        <v>46.838412706146009</v>
      </c>
      <c r="DF298" s="55">
        <f t="shared" ref="DF298:DG298" si="1298">DF299+DF300+DF301+DF302+DF303+DF304+DF305+DF306+DF307</f>
        <v>720</v>
      </c>
      <c r="DG298" s="55">
        <f t="shared" si="1298"/>
        <v>100</v>
      </c>
      <c r="DH298" s="55">
        <f t="shared" ref="DH298:DH309" si="1299">DG298/DF298*100</f>
        <v>13.888888888888889</v>
      </c>
      <c r="DI298" s="55">
        <f t="shared" ref="DI298:DN298" si="1300">DI299+DI300+DI301+DI302+DI303+DI304+DI305+DI306+DI307</f>
        <v>2000</v>
      </c>
      <c r="DJ298" s="55">
        <f t="shared" si="1300"/>
        <v>1000</v>
      </c>
      <c r="DK298" s="55">
        <f t="shared" si="1300"/>
        <v>50</v>
      </c>
      <c r="DL298" s="55">
        <f t="shared" si="1300"/>
        <v>4500</v>
      </c>
      <c r="DM298" s="55">
        <f t="shared" si="1300"/>
        <v>1000</v>
      </c>
      <c r="DN298" s="55">
        <f t="shared" si="1300"/>
        <v>22.222222222222221</v>
      </c>
      <c r="DO298" s="55">
        <f t="shared" ref="DO298:DQ298" si="1301">DO299+DO300+DO301+DO302+DO303+DO304+DO305+DO306+DO307</f>
        <v>0</v>
      </c>
      <c r="DP298" s="55">
        <f t="shared" si="1301"/>
        <v>0</v>
      </c>
      <c r="DQ298" s="55">
        <f t="shared" si="1301"/>
        <v>0</v>
      </c>
      <c r="DR298" s="55">
        <f t="shared" ref="DR298:DT298" si="1302">DR299+DR300+DR301+DR302+DR303+DR304+DR305+DR306+DR307</f>
        <v>0</v>
      </c>
      <c r="DS298" s="55">
        <f t="shared" si="1302"/>
        <v>0</v>
      </c>
      <c r="DT298" s="55">
        <f t="shared" si="1302"/>
        <v>0</v>
      </c>
      <c r="DU298" s="55">
        <f t="shared" ref="DU298:DW298" si="1303">DU299+DU300+DU301+DU302+DU303+DU304+DU305+DU306+DU307</f>
        <v>0</v>
      </c>
      <c r="DV298" s="55">
        <f t="shared" si="1303"/>
        <v>0</v>
      </c>
      <c r="DW298" s="55">
        <f t="shared" si="1303"/>
        <v>0</v>
      </c>
      <c r="DX298" s="55">
        <f t="shared" ref="DX298:EB298" si="1304">DX299+DX300+DX301+DX302+DX303+DX304+DX305+DX306+DX307</f>
        <v>0</v>
      </c>
      <c r="DY298" s="55">
        <f t="shared" si="1304"/>
        <v>0</v>
      </c>
      <c r="DZ298" s="55">
        <f t="shared" si="1304"/>
        <v>0</v>
      </c>
      <c r="EA298" s="55"/>
      <c r="EB298" s="55">
        <f t="shared" si="1304"/>
        <v>0</v>
      </c>
      <c r="EC298" s="55"/>
      <c r="ED298" s="55">
        <f>ED299+ED300+ED301+ED302+ED303+ED304+ED305+ED306+ED307</f>
        <v>1607.9924599999999</v>
      </c>
      <c r="EE298" s="55">
        <f t="shared" ref="EE298" si="1305">EE299+EE300+EE301+EE302+EE303+EE304+EE305+EE306+EE307</f>
        <v>1120.5868899999998</v>
      </c>
      <c r="EF298" s="127">
        <f t="shared" ref="EF298" si="1306">EE298/ED298*100</f>
        <v>69.688566201361411</v>
      </c>
      <c r="EG298" s="55">
        <f t="shared" ref="EG298:EL298" si="1307">EG299+EG300+EG301+EG302+EG303+EG304+EG305+EG306+EG307</f>
        <v>0</v>
      </c>
      <c r="EH298" s="55">
        <f t="shared" si="1307"/>
        <v>0</v>
      </c>
      <c r="EI298" s="55">
        <f t="shared" si="1307"/>
        <v>0</v>
      </c>
      <c r="EJ298" s="55">
        <f t="shared" si="1307"/>
        <v>0</v>
      </c>
      <c r="EK298" s="55">
        <f t="shared" si="1307"/>
        <v>0</v>
      </c>
      <c r="EL298" s="55">
        <f t="shared" si="1307"/>
        <v>0</v>
      </c>
      <c r="EM298" s="55">
        <f t="shared" ref="EM298:EO298" si="1308">EM299+EM300+EM301+EM302+EM303+EM304+EM305+EM306+EM307</f>
        <v>0</v>
      </c>
      <c r="EN298" s="55">
        <f t="shared" si="1308"/>
        <v>0</v>
      </c>
      <c r="EO298" s="55">
        <f t="shared" si="1308"/>
        <v>0</v>
      </c>
      <c r="EP298" s="55">
        <f t="shared" ref="EP298:EQ298" si="1309">EP299+EP300+EP301+EP302+EP303+EP304+EP305+EP306+EP307</f>
        <v>61.155480000000004</v>
      </c>
      <c r="EQ298" s="55">
        <f t="shared" si="1309"/>
        <v>0</v>
      </c>
      <c r="ER298" s="55">
        <f>EQ298/EP298*100</f>
        <v>0</v>
      </c>
      <c r="ES298" s="55">
        <f t="shared" ref="ES298:ET298" si="1310">ES299+ES300+ES301+ES302+ES303+ES304+ES305+ES306+ES307</f>
        <v>33.58578</v>
      </c>
      <c r="ET298" s="55">
        <f t="shared" si="1310"/>
        <v>0</v>
      </c>
      <c r="EU298" s="55">
        <f>ET298/ES298*100</f>
        <v>0</v>
      </c>
      <c r="EV298" s="55">
        <f t="shared" ref="EV298:EX298" si="1311">EV299+EV300+EV301+EV302+EV303+EV304+EV305+EV306+EV307</f>
        <v>0</v>
      </c>
      <c r="EW298" s="55">
        <f t="shared" si="1311"/>
        <v>0</v>
      </c>
      <c r="EX298" s="55">
        <f t="shared" si="1311"/>
        <v>0</v>
      </c>
      <c r="EY298" s="55"/>
      <c r="EZ298" s="55"/>
      <c r="FA298" s="54"/>
      <c r="FB298" s="55">
        <f t="shared" ref="FB298:FC298" si="1312">FB299+FB300+FB301+FB302+FB303+FB304+FB305+FB306+FB307</f>
        <v>0</v>
      </c>
      <c r="FC298" s="55">
        <f t="shared" si="1312"/>
        <v>0</v>
      </c>
      <c r="FD298" s="54"/>
      <c r="FE298" s="55">
        <f t="shared" ref="FE298:FF298" si="1313">FE299+FE300+FE301+FE302+FE303+FE304+FE305+FE306+FE307</f>
        <v>0</v>
      </c>
      <c r="FF298" s="55">
        <f t="shared" si="1313"/>
        <v>0</v>
      </c>
      <c r="FG298" s="54"/>
      <c r="FH298" s="55">
        <f t="shared" ref="FH298:FI298" si="1314">FH299+FH300+FH301+FH302+FH303+FH304+FH305+FH306+FH307</f>
        <v>3000</v>
      </c>
      <c r="FI298" s="55">
        <f t="shared" si="1314"/>
        <v>0</v>
      </c>
      <c r="FJ298" s="54">
        <f t="shared" ref="FJ298" si="1315">FI298/FH298*100</f>
        <v>0</v>
      </c>
      <c r="FK298" s="55">
        <f t="shared" ref="FK298:FL298" si="1316">FK299+FK300+FK301+FK302+FK303+FK304+FK305+FK306+FK307</f>
        <v>1633.1</v>
      </c>
      <c r="FL298" s="55">
        <f t="shared" si="1316"/>
        <v>296.10500000000002</v>
      </c>
      <c r="FM298" s="54">
        <f t="shared" ref="FM298" si="1317">FL298/FK298*100</f>
        <v>18.131467760700509</v>
      </c>
      <c r="FN298" s="55">
        <f t="shared" ref="FN298:FO298" si="1318">FN299+FN300+FN301+FN302+FN303+FN304+FN305+FN306+FN307</f>
        <v>0</v>
      </c>
      <c r="FO298" s="55">
        <f t="shared" si="1318"/>
        <v>0</v>
      </c>
      <c r="FP298" s="54"/>
      <c r="FQ298" s="55">
        <f t="shared" ref="FQ298:FR298" si="1319">FQ299+FQ300+FQ301+FQ302+FQ303+FQ304+FQ305+FQ306+FQ307</f>
        <v>0</v>
      </c>
      <c r="FR298" s="55">
        <f t="shared" si="1319"/>
        <v>0</v>
      </c>
      <c r="FS298" s="54"/>
      <c r="FT298" s="55"/>
      <c r="FU298" s="55"/>
      <c r="FV298" s="54"/>
      <c r="FW298" s="55"/>
      <c r="FX298" s="55"/>
      <c r="FY298" s="54"/>
      <c r="FZ298" s="55"/>
      <c r="GA298" s="55"/>
      <c r="GB298" s="54"/>
      <c r="GC298" s="55"/>
      <c r="GD298" s="55"/>
      <c r="GE298" s="54"/>
      <c r="GF298" s="55"/>
      <c r="GG298" s="55"/>
      <c r="GH298" s="54"/>
      <c r="GI298" s="55"/>
      <c r="GJ298" s="55"/>
      <c r="GK298" s="54"/>
      <c r="GL298" s="55"/>
      <c r="GM298" s="55"/>
      <c r="GN298" s="54"/>
      <c r="GO298" s="55">
        <f t="shared" ref="GO298:GP298" si="1320">GO299+GO300+GO301+GO302+GO303+GO304+GO305+GO306+GO307</f>
        <v>0</v>
      </c>
      <c r="GP298" s="55">
        <f t="shared" si="1320"/>
        <v>0</v>
      </c>
      <c r="GQ298" s="54"/>
      <c r="GR298" s="55">
        <f t="shared" ref="GR298:GT298" si="1321">GR299+GR300+GR301+GR302+GR303+GR304+GR305+GR306+GR307</f>
        <v>0</v>
      </c>
      <c r="GS298" s="55">
        <f t="shared" si="1321"/>
        <v>0</v>
      </c>
      <c r="GT298" s="55">
        <f t="shared" si="1321"/>
        <v>0</v>
      </c>
    </row>
    <row r="299" spans="1:202" s="18" customFormat="1" ht="15.75" x14ac:dyDescent="0.25">
      <c r="A299" s="26" t="s">
        <v>282</v>
      </c>
      <c r="B299" s="136">
        <f t="shared" si="1143"/>
        <v>68929.987270000012</v>
      </c>
      <c r="C299" s="136">
        <f t="shared" si="1144"/>
        <v>26608.571619999999</v>
      </c>
      <c r="D299" s="48">
        <f t="shared" si="216"/>
        <v>38.602316167234648</v>
      </c>
      <c r="E299" s="52"/>
      <c r="F299" s="48"/>
      <c r="G299" s="48"/>
      <c r="H299" s="52">
        <v>556.08609999999999</v>
      </c>
      <c r="I299" s="52">
        <v>179.98254999999997</v>
      </c>
      <c r="J299" s="48">
        <f>I299/H299*100</f>
        <v>32.36595016491151</v>
      </c>
      <c r="K299" s="52"/>
      <c r="L299" s="52"/>
      <c r="M299" s="48"/>
      <c r="N299" s="52"/>
      <c r="O299" s="52"/>
      <c r="P299" s="48"/>
      <c r="Q299" s="52"/>
      <c r="R299" s="52"/>
      <c r="S299" s="48"/>
      <c r="T299" s="52"/>
      <c r="U299" s="52"/>
      <c r="V299" s="48"/>
      <c r="W299" s="48"/>
      <c r="X299" s="48"/>
      <c r="Y299" s="52"/>
      <c r="Z299" s="48"/>
      <c r="AA299" s="48"/>
      <c r="AB299" s="52"/>
      <c r="AC299" s="52">
        <v>0</v>
      </c>
      <c r="AD299" s="52">
        <v>0</v>
      </c>
      <c r="AE299" s="48"/>
      <c r="AF299" s="52">
        <v>3270.9368999999997</v>
      </c>
      <c r="AG299" s="52">
        <v>3270.9368999999997</v>
      </c>
      <c r="AH299" s="52">
        <f t="shared" si="1285"/>
        <v>100</v>
      </c>
      <c r="AI299" s="52"/>
      <c r="AJ299" s="52"/>
      <c r="AK299" s="52"/>
      <c r="AL299" s="52"/>
      <c r="AM299" s="52"/>
      <c r="AN299" s="48"/>
      <c r="AO299" s="52">
        <v>72.771320000000003</v>
      </c>
      <c r="AP299" s="52">
        <v>72.771320000000003</v>
      </c>
      <c r="AQ299" s="48">
        <f>AP299/AO299*100</f>
        <v>100</v>
      </c>
      <c r="AR299" s="52"/>
      <c r="AS299" s="52"/>
      <c r="AT299" s="48"/>
      <c r="AU299" s="52"/>
      <c r="AV299" s="52"/>
      <c r="AW299" s="48"/>
      <c r="AX299" s="48"/>
      <c r="AY299" s="48"/>
      <c r="AZ299" s="48"/>
      <c r="BA299" s="52">
        <v>0</v>
      </c>
      <c r="BB299" s="52"/>
      <c r="BC299" s="48"/>
      <c r="BD299" s="52">
        <v>17725.400000000001</v>
      </c>
      <c r="BE299" s="48">
        <v>6722.2840099999994</v>
      </c>
      <c r="BF299" s="52">
        <f t="shared" si="138"/>
        <v>37.924582858496841</v>
      </c>
      <c r="BG299" s="52">
        <v>18478.651690000002</v>
      </c>
      <c r="BH299" s="52">
        <v>5543.5955100000001</v>
      </c>
      <c r="BI299" s="52">
        <f>BH299/BG299*100</f>
        <v>30.000000016234946</v>
      </c>
      <c r="BJ299" s="52"/>
      <c r="BK299" s="52"/>
      <c r="BL299" s="52"/>
      <c r="BM299" s="52">
        <v>3358.9</v>
      </c>
      <c r="BN299" s="52">
        <v>2019.0826499999998</v>
      </c>
      <c r="BO299" s="52">
        <f t="shared" si="141"/>
        <v>60.111424871237595</v>
      </c>
      <c r="BP299" s="52">
        <v>560</v>
      </c>
      <c r="BQ299" s="52">
        <v>80</v>
      </c>
      <c r="BR299" s="52">
        <f t="shared" si="1291"/>
        <v>14.285714285714285</v>
      </c>
      <c r="BS299" s="52"/>
      <c r="BT299" s="74"/>
      <c r="BU299" s="74"/>
      <c r="BV299" s="52"/>
      <c r="BW299" s="74"/>
      <c r="BX299" s="48"/>
      <c r="BY299" s="52"/>
      <c r="BZ299" s="74"/>
      <c r="CA299" s="74"/>
      <c r="CB299" s="52"/>
      <c r="CC299" s="74"/>
      <c r="CD299" s="74"/>
      <c r="CE299" s="52"/>
      <c r="CF299" s="74"/>
      <c r="CG299" s="74"/>
      <c r="CH299" s="52"/>
      <c r="CI299" s="74"/>
      <c r="CJ299" s="74"/>
      <c r="CK299" s="52"/>
      <c r="CL299" s="74"/>
      <c r="CM299" s="74"/>
      <c r="CN299" s="52">
        <v>52.2</v>
      </c>
      <c r="CO299" s="74"/>
      <c r="CP299" s="52">
        <f t="shared" si="1244"/>
        <v>0</v>
      </c>
      <c r="CQ299" s="52"/>
      <c r="CR299" s="74"/>
      <c r="CS299" s="74"/>
      <c r="CT299" s="52"/>
      <c r="CU299" s="74"/>
      <c r="CV299" s="74"/>
      <c r="CW299" s="52">
        <v>8802.1</v>
      </c>
      <c r="CX299" s="52">
        <v>4401.05</v>
      </c>
      <c r="CY299" s="52">
        <f t="shared" si="147"/>
        <v>50</v>
      </c>
      <c r="CZ299" s="52"/>
      <c r="DA299" s="74"/>
      <c r="DB299" s="48"/>
      <c r="DC299" s="52">
        <v>4105.1000000000004</v>
      </c>
      <c r="DD299" s="52">
        <v>1922.76368</v>
      </c>
      <c r="DE299" s="52">
        <f t="shared" si="1297"/>
        <v>46.838412706146009</v>
      </c>
      <c r="DF299" s="52">
        <v>720</v>
      </c>
      <c r="DG299" s="52">
        <v>100</v>
      </c>
      <c r="DH299" s="52">
        <f t="shared" si="1299"/>
        <v>13.888888888888889</v>
      </c>
      <c r="DI299" s="52">
        <v>2000</v>
      </c>
      <c r="DJ299" s="52">
        <v>1000</v>
      </c>
      <c r="DK299" s="52">
        <f t="shared" ref="DK299" si="1322">DJ299/DI299*100</f>
        <v>50</v>
      </c>
      <c r="DL299" s="52">
        <v>4500</v>
      </c>
      <c r="DM299" s="52">
        <v>1000</v>
      </c>
      <c r="DN299" s="52">
        <f t="shared" ref="DN299" si="1323">DM299/DL299*100</f>
        <v>22.222222222222221</v>
      </c>
      <c r="DO299" s="52"/>
      <c r="DP299" s="74"/>
      <c r="DQ299" s="74"/>
      <c r="DR299" s="52"/>
      <c r="DS299" s="74"/>
      <c r="DT299" s="74"/>
      <c r="DU299" s="52"/>
      <c r="DV299" s="74"/>
      <c r="DW299" s="74"/>
      <c r="DX299" s="52"/>
      <c r="DY299" s="74"/>
      <c r="DZ299" s="74"/>
      <c r="EA299" s="52"/>
      <c r="EB299" s="52"/>
      <c r="EC299" s="52"/>
      <c r="ED299" s="52"/>
      <c r="EE299" s="52"/>
      <c r="EF299" s="126"/>
      <c r="EG299" s="52"/>
      <c r="EH299" s="52"/>
      <c r="EI299" s="52"/>
      <c r="EJ299" s="52"/>
      <c r="EK299" s="52"/>
      <c r="EL299" s="52"/>
      <c r="EM299" s="52"/>
      <c r="EN299" s="52"/>
      <c r="EO299" s="52"/>
      <c r="EP299" s="52">
        <v>61.155480000000004</v>
      </c>
      <c r="EQ299" s="52"/>
      <c r="ER299" s="52">
        <f>EQ299/EP299*100</f>
        <v>0</v>
      </c>
      <c r="ES299" s="52">
        <v>33.58578</v>
      </c>
      <c r="ET299" s="52"/>
      <c r="EU299" s="52">
        <f>ET299/ES299*100</f>
        <v>0</v>
      </c>
      <c r="EV299" s="52">
        <v>0</v>
      </c>
      <c r="EW299" s="52">
        <v>0</v>
      </c>
      <c r="EX299" s="48"/>
      <c r="EY299" s="52"/>
      <c r="EZ299" s="52"/>
      <c r="FA299" s="48"/>
      <c r="FB299" s="52"/>
      <c r="FC299" s="52"/>
      <c r="FD299" s="48"/>
      <c r="FE299" s="52"/>
      <c r="FF299" s="52"/>
      <c r="FG299" s="48"/>
      <c r="FH299" s="52">
        <v>3000</v>
      </c>
      <c r="FI299" s="52"/>
      <c r="FJ299" s="48">
        <f>FI299/FH299*100</f>
        <v>0</v>
      </c>
      <c r="FK299" s="52">
        <v>1633.1</v>
      </c>
      <c r="FL299" s="52">
        <v>296.10500000000002</v>
      </c>
      <c r="FM299" s="48">
        <f>FL299/FK299*100</f>
        <v>18.131467760700509</v>
      </c>
      <c r="FN299" s="52"/>
      <c r="FO299" s="52"/>
      <c r="FP299" s="48"/>
      <c r="FQ299" s="52"/>
      <c r="FR299" s="52"/>
      <c r="FS299" s="48"/>
      <c r="FT299" s="52"/>
      <c r="FU299" s="52"/>
      <c r="FV299" s="48"/>
      <c r="FW299" s="52"/>
      <c r="FX299" s="52"/>
      <c r="FY299" s="48"/>
      <c r="FZ299" s="52"/>
      <c r="GA299" s="52"/>
      <c r="GB299" s="48"/>
      <c r="GC299" s="52"/>
      <c r="GD299" s="52"/>
      <c r="GE299" s="48"/>
      <c r="GF299" s="52"/>
      <c r="GG299" s="52"/>
      <c r="GH299" s="48"/>
      <c r="GI299" s="52"/>
      <c r="GJ299" s="52"/>
      <c r="GK299" s="48"/>
      <c r="GL299" s="52"/>
      <c r="GM299" s="52"/>
      <c r="GN299" s="48"/>
      <c r="GO299" s="52"/>
      <c r="GP299" s="52"/>
      <c r="GQ299" s="48"/>
      <c r="GR299" s="52"/>
      <c r="GS299" s="74"/>
      <c r="GT299" s="74"/>
    </row>
    <row r="300" spans="1:202" s="18" customFormat="1" ht="15.75" x14ac:dyDescent="0.25">
      <c r="A300" s="26" t="s">
        <v>350</v>
      </c>
      <c r="B300" s="136">
        <f t="shared" si="1143"/>
        <v>12112.052670000001</v>
      </c>
      <c r="C300" s="136">
        <f t="shared" si="1144"/>
        <v>8612.0526700000009</v>
      </c>
      <c r="D300" s="48">
        <f>C300/B300*100</f>
        <v>71.103163969315858</v>
      </c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>
        <v>1500</v>
      </c>
      <c r="AY300" s="48"/>
      <c r="AZ300" s="48"/>
      <c r="BA300" s="48">
        <v>10000</v>
      </c>
      <c r="BB300" s="48">
        <v>8000</v>
      </c>
      <c r="BC300" s="48">
        <f>BB300/BA300*100</f>
        <v>80</v>
      </c>
      <c r="BD300" s="116"/>
      <c r="BE300" s="116"/>
      <c r="BF300" s="116"/>
      <c r="BG300" s="48"/>
      <c r="BH300" s="48"/>
      <c r="BI300" s="75"/>
      <c r="BJ300" s="48"/>
      <c r="BK300" s="48"/>
      <c r="BL300" s="75"/>
      <c r="BM300" s="48"/>
      <c r="BN300" s="48"/>
      <c r="BO300" s="75"/>
      <c r="BP300" s="48"/>
      <c r="BQ300" s="48"/>
      <c r="BR300" s="75"/>
      <c r="BS300" s="48"/>
      <c r="BT300" s="48"/>
      <c r="BU300" s="48"/>
      <c r="BV300" s="48">
        <v>612.05267000000003</v>
      </c>
      <c r="BW300" s="48">
        <v>612.05267000000003</v>
      </c>
      <c r="BX300" s="48">
        <f>BW300/BV300*100</f>
        <v>100</v>
      </c>
      <c r="BY300" s="48"/>
      <c r="BZ300" s="48"/>
      <c r="CA300" s="75"/>
      <c r="CB300" s="48"/>
      <c r="CC300" s="48"/>
      <c r="CD300" s="75"/>
      <c r="CE300" s="48"/>
      <c r="CF300" s="48"/>
      <c r="CG300" s="75"/>
      <c r="CH300" s="48"/>
      <c r="CI300" s="48"/>
      <c r="CJ300" s="75"/>
      <c r="CK300" s="48"/>
      <c r="CL300" s="48"/>
      <c r="CM300" s="75"/>
      <c r="CN300" s="48"/>
      <c r="CO300" s="48"/>
      <c r="CP300" s="52"/>
      <c r="CQ300" s="52"/>
      <c r="CR300" s="48"/>
      <c r="CS300" s="75"/>
      <c r="CT300" s="52"/>
      <c r="CU300" s="48"/>
      <c r="CV300" s="75"/>
      <c r="CW300" s="52"/>
      <c r="CX300" s="48"/>
      <c r="CY300" s="75"/>
      <c r="CZ300" s="52"/>
      <c r="DA300" s="48"/>
      <c r="DB300" s="48"/>
      <c r="DC300" s="52"/>
      <c r="DD300" s="48"/>
      <c r="DE300" s="52"/>
      <c r="DF300" s="52"/>
      <c r="DG300" s="48"/>
      <c r="DH300" s="52"/>
      <c r="DI300" s="48"/>
      <c r="DJ300" s="48"/>
      <c r="DK300" s="75"/>
      <c r="DL300" s="48"/>
      <c r="DM300" s="48"/>
      <c r="DN300" s="75"/>
      <c r="DO300" s="52"/>
      <c r="DP300" s="48"/>
      <c r="DQ300" s="75"/>
      <c r="DR300" s="52"/>
      <c r="DS300" s="48"/>
      <c r="DT300" s="75"/>
      <c r="DU300" s="52"/>
      <c r="DV300" s="48"/>
      <c r="DW300" s="75"/>
      <c r="DX300" s="52"/>
      <c r="DY300" s="48"/>
      <c r="DZ300" s="75"/>
      <c r="EA300" s="48"/>
      <c r="EB300" s="48"/>
      <c r="EC300" s="75"/>
      <c r="ED300" s="48"/>
      <c r="EE300" s="48"/>
      <c r="EF300" s="126"/>
      <c r="EG300" s="48"/>
      <c r="EH300" s="48"/>
      <c r="EI300" s="75"/>
      <c r="EJ300" s="48"/>
      <c r="EK300" s="48"/>
      <c r="EL300" s="75"/>
      <c r="EM300" s="48"/>
      <c r="EN300" s="48"/>
      <c r="EO300" s="75"/>
      <c r="EP300" s="48"/>
      <c r="EQ300" s="48"/>
      <c r="ER300" s="75"/>
      <c r="ES300" s="48"/>
      <c r="ET300" s="48"/>
      <c r="EU300" s="75"/>
      <c r="EV300" s="48"/>
      <c r="EW300" s="48"/>
      <c r="EX300" s="48"/>
      <c r="EY300" s="48"/>
      <c r="EZ300" s="48"/>
      <c r="FA300" s="48"/>
      <c r="FB300" s="48"/>
      <c r="FC300" s="48"/>
      <c r="FD300" s="48"/>
      <c r="FE300" s="48"/>
      <c r="FF300" s="48"/>
      <c r="FG300" s="48"/>
      <c r="FH300" s="48"/>
      <c r="FI300" s="48"/>
      <c r="FJ300" s="48"/>
      <c r="FK300" s="48"/>
      <c r="FL300" s="48"/>
      <c r="FM300" s="48"/>
      <c r="FN300" s="48"/>
      <c r="FO300" s="48"/>
      <c r="FP300" s="48"/>
      <c r="FQ300" s="48"/>
      <c r="FR300" s="48"/>
      <c r="FS300" s="48"/>
      <c r="FT300" s="48"/>
      <c r="FU300" s="48"/>
      <c r="FV300" s="48"/>
      <c r="FW300" s="48"/>
      <c r="FX300" s="48"/>
      <c r="FY300" s="48"/>
      <c r="FZ300" s="48"/>
      <c r="GA300" s="48"/>
      <c r="GB300" s="48"/>
      <c r="GC300" s="48"/>
      <c r="GD300" s="48"/>
      <c r="GE300" s="48"/>
      <c r="GF300" s="48"/>
      <c r="GG300" s="48"/>
      <c r="GH300" s="48"/>
      <c r="GI300" s="48"/>
      <c r="GJ300" s="48"/>
      <c r="GK300" s="48"/>
      <c r="GL300" s="48"/>
      <c r="GM300" s="48"/>
      <c r="GN300" s="48"/>
      <c r="GO300" s="48"/>
      <c r="GP300" s="48"/>
      <c r="GQ300" s="48"/>
      <c r="GR300" s="52"/>
      <c r="GS300" s="48"/>
      <c r="GT300" s="75"/>
    </row>
    <row r="301" spans="1:202" s="18" customFormat="1" ht="15.75" x14ac:dyDescent="0.25">
      <c r="A301" s="26" t="s">
        <v>516</v>
      </c>
      <c r="B301" s="136">
        <f t="shared" si="1143"/>
        <v>5721.6442699999998</v>
      </c>
      <c r="C301" s="136">
        <f t="shared" si="1144"/>
        <v>5082</v>
      </c>
      <c r="D301" s="48">
        <f t="shared" ref="D301:D307" si="1324">C301/B301*100</f>
        <v>88.820621488934336</v>
      </c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>
        <v>639.64427000000001</v>
      </c>
      <c r="AY301" s="48"/>
      <c r="AZ301" s="48"/>
      <c r="BA301" s="48"/>
      <c r="BB301" s="48"/>
      <c r="BC301" s="48"/>
      <c r="BD301" s="116"/>
      <c r="BE301" s="116"/>
      <c r="BF301" s="116"/>
      <c r="BG301" s="48"/>
      <c r="BH301" s="48"/>
      <c r="BI301" s="75"/>
      <c r="BJ301" s="48"/>
      <c r="BK301" s="48"/>
      <c r="BL301" s="75"/>
      <c r="BM301" s="48"/>
      <c r="BN301" s="48"/>
      <c r="BO301" s="75"/>
      <c r="BP301" s="48"/>
      <c r="BQ301" s="48"/>
      <c r="BR301" s="75"/>
      <c r="BS301" s="48"/>
      <c r="BT301" s="48"/>
      <c r="BU301" s="75"/>
      <c r="BV301" s="48"/>
      <c r="BW301" s="48"/>
      <c r="BX301" s="75"/>
      <c r="BY301" s="48"/>
      <c r="BZ301" s="48"/>
      <c r="CA301" s="75"/>
      <c r="CB301" s="48"/>
      <c r="CC301" s="48"/>
      <c r="CD301" s="75"/>
      <c r="CE301" s="48"/>
      <c r="CF301" s="48"/>
      <c r="CG301" s="75"/>
      <c r="CH301" s="48"/>
      <c r="CI301" s="48"/>
      <c r="CJ301" s="75"/>
      <c r="CK301" s="48"/>
      <c r="CL301" s="48"/>
      <c r="CM301" s="75"/>
      <c r="CN301" s="48"/>
      <c r="CO301" s="48"/>
      <c r="CP301" s="52"/>
      <c r="CQ301" s="52"/>
      <c r="CR301" s="48"/>
      <c r="CS301" s="75"/>
      <c r="CT301" s="52"/>
      <c r="CU301" s="48"/>
      <c r="CV301" s="75"/>
      <c r="CW301" s="52"/>
      <c r="CX301" s="48"/>
      <c r="CY301" s="75"/>
      <c r="CZ301" s="52">
        <v>5082</v>
      </c>
      <c r="DA301" s="48">
        <v>5082</v>
      </c>
      <c r="DB301" s="48">
        <f t="shared" si="1278"/>
        <v>100</v>
      </c>
      <c r="DC301" s="52"/>
      <c r="DD301" s="48"/>
      <c r="DE301" s="52"/>
      <c r="DF301" s="52"/>
      <c r="DG301" s="48"/>
      <c r="DH301" s="52"/>
      <c r="DI301" s="48"/>
      <c r="DJ301" s="48"/>
      <c r="DK301" s="75"/>
      <c r="DL301" s="48"/>
      <c r="DM301" s="48"/>
      <c r="DN301" s="75"/>
      <c r="DO301" s="52"/>
      <c r="DP301" s="48"/>
      <c r="DQ301" s="75"/>
      <c r="DR301" s="52"/>
      <c r="DS301" s="48"/>
      <c r="DT301" s="75"/>
      <c r="DU301" s="52"/>
      <c r="DV301" s="48"/>
      <c r="DW301" s="75"/>
      <c r="DX301" s="52"/>
      <c r="DY301" s="48"/>
      <c r="DZ301" s="75"/>
      <c r="EA301" s="48"/>
      <c r="EB301" s="48"/>
      <c r="EC301" s="75"/>
      <c r="ED301" s="48"/>
      <c r="EE301" s="48"/>
      <c r="EF301" s="126"/>
      <c r="EG301" s="48"/>
      <c r="EH301" s="48"/>
      <c r="EI301" s="75"/>
      <c r="EJ301" s="48"/>
      <c r="EK301" s="48"/>
      <c r="EL301" s="75"/>
      <c r="EM301" s="48"/>
      <c r="EN301" s="48"/>
      <c r="EO301" s="75"/>
      <c r="EP301" s="48"/>
      <c r="EQ301" s="48"/>
      <c r="ER301" s="75"/>
      <c r="ES301" s="48"/>
      <c r="ET301" s="48"/>
      <c r="EU301" s="75"/>
      <c r="EV301" s="48"/>
      <c r="EW301" s="48"/>
      <c r="EX301" s="48"/>
      <c r="EY301" s="48"/>
      <c r="EZ301" s="48"/>
      <c r="FA301" s="48"/>
      <c r="FB301" s="48"/>
      <c r="FC301" s="48"/>
      <c r="FD301" s="48"/>
      <c r="FE301" s="48"/>
      <c r="FF301" s="48"/>
      <c r="FG301" s="48"/>
      <c r="FH301" s="48"/>
      <c r="FI301" s="48"/>
      <c r="FJ301" s="48"/>
      <c r="FK301" s="48"/>
      <c r="FL301" s="48"/>
      <c r="FM301" s="48"/>
      <c r="FN301" s="48"/>
      <c r="FO301" s="48"/>
      <c r="FP301" s="48"/>
      <c r="FQ301" s="48"/>
      <c r="FR301" s="48"/>
      <c r="FS301" s="48"/>
      <c r="FT301" s="48"/>
      <c r="FU301" s="48"/>
      <c r="FV301" s="48"/>
      <c r="FW301" s="48"/>
      <c r="FX301" s="48"/>
      <c r="FY301" s="48"/>
      <c r="FZ301" s="48"/>
      <c r="GA301" s="48"/>
      <c r="GB301" s="48"/>
      <c r="GC301" s="48"/>
      <c r="GD301" s="48"/>
      <c r="GE301" s="48"/>
      <c r="GF301" s="48"/>
      <c r="GG301" s="48"/>
      <c r="GH301" s="48"/>
      <c r="GI301" s="48"/>
      <c r="GJ301" s="48"/>
      <c r="GK301" s="48"/>
      <c r="GL301" s="48"/>
      <c r="GM301" s="48"/>
      <c r="GN301" s="48"/>
      <c r="GO301" s="48"/>
      <c r="GP301" s="48"/>
      <c r="GQ301" s="48"/>
      <c r="GR301" s="52"/>
      <c r="GS301" s="48"/>
      <c r="GT301" s="75"/>
    </row>
    <row r="302" spans="1:202" s="18" customFormat="1" ht="15.75" x14ac:dyDescent="0.25">
      <c r="A302" s="26" t="s">
        <v>517</v>
      </c>
      <c r="B302" s="136">
        <f t="shared" si="1143"/>
        <v>3804</v>
      </c>
      <c r="C302" s="136">
        <f t="shared" si="1144"/>
        <v>748.28332999999998</v>
      </c>
      <c r="D302" s="48">
        <f t="shared" si="1324"/>
        <v>19.670960304942163</v>
      </c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116"/>
      <c r="BE302" s="116"/>
      <c r="BF302" s="116"/>
      <c r="BG302" s="48"/>
      <c r="BH302" s="48"/>
      <c r="BI302" s="75"/>
      <c r="BJ302" s="48"/>
      <c r="BK302" s="48"/>
      <c r="BL302" s="75"/>
      <c r="BM302" s="48"/>
      <c r="BN302" s="48"/>
      <c r="BO302" s="75"/>
      <c r="BP302" s="48"/>
      <c r="BQ302" s="48"/>
      <c r="BR302" s="75"/>
      <c r="BS302" s="48"/>
      <c r="BT302" s="48"/>
      <c r="BU302" s="75"/>
      <c r="BV302" s="48"/>
      <c r="BW302" s="48"/>
      <c r="BX302" s="75"/>
      <c r="BY302" s="48"/>
      <c r="BZ302" s="48"/>
      <c r="CA302" s="75"/>
      <c r="CB302" s="48"/>
      <c r="CC302" s="48"/>
      <c r="CD302" s="75"/>
      <c r="CE302" s="48"/>
      <c r="CF302" s="48"/>
      <c r="CG302" s="75"/>
      <c r="CH302" s="48"/>
      <c r="CI302" s="48"/>
      <c r="CJ302" s="75"/>
      <c r="CK302" s="52"/>
      <c r="CL302" s="48"/>
      <c r="CM302" s="75"/>
      <c r="CN302" s="48"/>
      <c r="CO302" s="48"/>
      <c r="CP302" s="52"/>
      <c r="CQ302" s="52"/>
      <c r="CR302" s="48"/>
      <c r="CS302" s="75"/>
      <c r="CT302" s="52"/>
      <c r="CU302" s="48"/>
      <c r="CV302" s="75"/>
      <c r="CW302" s="52"/>
      <c r="CX302" s="48"/>
      <c r="CY302" s="75"/>
      <c r="CZ302" s="52">
        <v>3804</v>
      </c>
      <c r="DA302" s="48">
        <v>748.28332999999998</v>
      </c>
      <c r="DB302" s="48">
        <f t="shared" si="1278"/>
        <v>19.670960304942163</v>
      </c>
      <c r="DC302" s="52"/>
      <c r="DD302" s="48"/>
      <c r="DE302" s="52"/>
      <c r="DF302" s="52"/>
      <c r="DG302" s="48"/>
      <c r="DH302" s="52"/>
      <c r="DI302" s="48"/>
      <c r="DJ302" s="48"/>
      <c r="DK302" s="75"/>
      <c r="DL302" s="48"/>
      <c r="DM302" s="48"/>
      <c r="DN302" s="75"/>
      <c r="DO302" s="52"/>
      <c r="DP302" s="48"/>
      <c r="DQ302" s="75"/>
      <c r="DR302" s="52"/>
      <c r="DS302" s="48"/>
      <c r="DT302" s="75"/>
      <c r="DU302" s="52"/>
      <c r="DV302" s="48"/>
      <c r="DW302" s="75"/>
      <c r="DX302" s="52"/>
      <c r="DY302" s="48"/>
      <c r="DZ302" s="75"/>
      <c r="EA302" s="48"/>
      <c r="EB302" s="48"/>
      <c r="EC302" s="75"/>
      <c r="ED302" s="48"/>
      <c r="EE302" s="48"/>
      <c r="EF302" s="126"/>
      <c r="EG302" s="48"/>
      <c r="EH302" s="48"/>
      <c r="EI302" s="75"/>
      <c r="EJ302" s="48"/>
      <c r="EK302" s="48"/>
      <c r="EL302" s="75"/>
      <c r="EM302" s="48"/>
      <c r="EN302" s="48"/>
      <c r="EO302" s="75"/>
      <c r="EP302" s="48"/>
      <c r="EQ302" s="48"/>
      <c r="ER302" s="75"/>
      <c r="ES302" s="48"/>
      <c r="ET302" s="48"/>
      <c r="EU302" s="75"/>
      <c r="EV302" s="48"/>
      <c r="EW302" s="48"/>
      <c r="EX302" s="48"/>
      <c r="EY302" s="48"/>
      <c r="EZ302" s="48"/>
      <c r="FA302" s="48"/>
      <c r="FB302" s="48"/>
      <c r="FC302" s="48"/>
      <c r="FD302" s="48"/>
      <c r="FE302" s="48"/>
      <c r="FF302" s="48"/>
      <c r="FG302" s="48"/>
      <c r="FH302" s="48"/>
      <c r="FI302" s="48"/>
      <c r="FJ302" s="48"/>
      <c r="FK302" s="48"/>
      <c r="FL302" s="48"/>
      <c r="FM302" s="48"/>
      <c r="FN302" s="48"/>
      <c r="FO302" s="48"/>
      <c r="FP302" s="48"/>
      <c r="FQ302" s="48"/>
      <c r="FR302" s="48"/>
      <c r="FS302" s="48"/>
      <c r="FT302" s="48"/>
      <c r="FU302" s="48"/>
      <c r="FV302" s="48"/>
      <c r="FW302" s="48"/>
      <c r="FX302" s="48"/>
      <c r="FY302" s="48"/>
      <c r="FZ302" s="48"/>
      <c r="GA302" s="48"/>
      <c r="GB302" s="48"/>
      <c r="GC302" s="48"/>
      <c r="GD302" s="48"/>
      <c r="GE302" s="48"/>
      <c r="GF302" s="48"/>
      <c r="GG302" s="48"/>
      <c r="GH302" s="48"/>
      <c r="GI302" s="48"/>
      <c r="GJ302" s="48"/>
      <c r="GK302" s="48"/>
      <c r="GL302" s="48"/>
      <c r="GM302" s="48"/>
      <c r="GN302" s="48"/>
      <c r="GO302" s="48"/>
      <c r="GP302" s="48"/>
      <c r="GQ302" s="48"/>
      <c r="GR302" s="52"/>
      <c r="GS302" s="48"/>
      <c r="GT302" s="75"/>
    </row>
    <row r="303" spans="1:202" s="18" customFormat="1" ht="15.75" x14ac:dyDescent="0.25">
      <c r="A303" s="26" t="s">
        <v>518</v>
      </c>
      <c r="B303" s="136">
        <f t="shared" si="1143"/>
        <v>4658.7637199999999</v>
      </c>
      <c r="C303" s="136">
        <f t="shared" si="1144"/>
        <v>355.86025999999998</v>
      </c>
      <c r="D303" s="48">
        <f t="shared" si="1324"/>
        <v>7.6385127340177705</v>
      </c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>
        <v>704.76371999999992</v>
      </c>
      <c r="AY303" s="48"/>
      <c r="AZ303" s="48"/>
      <c r="BA303" s="48"/>
      <c r="BB303" s="48"/>
      <c r="BC303" s="48"/>
      <c r="BD303" s="116"/>
      <c r="BE303" s="116"/>
      <c r="BF303" s="116"/>
      <c r="BG303" s="48"/>
      <c r="BH303" s="48"/>
      <c r="BI303" s="75"/>
      <c r="BJ303" s="48"/>
      <c r="BK303" s="48"/>
      <c r="BL303" s="75"/>
      <c r="BM303" s="48"/>
      <c r="BN303" s="48"/>
      <c r="BO303" s="75"/>
      <c r="BP303" s="48"/>
      <c r="BQ303" s="48"/>
      <c r="BR303" s="75"/>
      <c r="BS303" s="48"/>
      <c r="BT303" s="48"/>
      <c r="BU303" s="75"/>
      <c r="BV303" s="48"/>
      <c r="BW303" s="48"/>
      <c r="BX303" s="75"/>
      <c r="BY303" s="48"/>
      <c r="BZ303" s="48"/>
      <c r="CA303" s="75"/>
      <c r="CB303" s="48"/>
      <c r="CC303" s="48"/>
      <c r="CD303" s="75"/>
      <c r="CE303" s="48"/>
      <c r="CF303" s="48"/>
      <c r="CG303" s="75"/>
      <c r="CH303" s="48"/>
      <c r="CI303" s="48"/>
      <c r="CJ303" s="75"/>
      <c r="CK303" s="48"/>
      <c r="CL303" s="48"/>
      <c r="CM303" s="75"/>
      <c r="CN303" s="48"/>
      <c r="CO303" s="48"/>
      <c r="CP303" s="52"/>
      <c r="CQ303" s="52"/>
      <c r="CR303" s="48"/>
      <c r="CS303" s="75"/>
      <c r="CT303" s="52"/>
      <c r="CU303" s="48"/>
      <c r="CV303" s="75"/>
      <c r="CW303" s="52"/>
      <c r="CX303" s="48"/>
      <c r="CY303" s="75"/>
      <c r="CZ303" s="52">
        <v>3954</v>
      </c>
      <c r="DA303" s="48">
        <v>355.86025999999998</v>
      </c>
      <c r="DB303" s="48">
        <f t="shared" si="1278"/>
        <v>9.0000065756196257</v>
      </c>
      <c r="DC303" s="52"/>
      <c r="DD303" s="48"/>
      <c r="DE303" s="52"/>
      <c r="DF303" s="52"/>
      <c r="DG303" s="48"/>
      <c r="DH303" s="52"/>
      <c r="DI303" s="48"/>
      <c r="DJ303" s="48"/>
      <c r="DK303" s="75"/>
      <c r="DL303" s="48"/>
      <c r="DM303" s="48"/>
      <c r="DN303" s="75"/>
      <c r="DO303" s="52"/>
      <c r="DP303" s="48"/>
      <c r="DQ303" s="75"/>
      <c r="DR303" s="52"/>
      <c r="DS303" s="48"/>
      <c r="DT303" s="75"/>
      <c r="DU303" s="52"/>
      <c r="DV303" s="48"/>
      <c r="DW303" s="75"/>
      <c r="DX303" s="52"/>
      <c r="DY303" s="48"/>
      <c r="DZ303" s="75"/>
      <c r="EA303" s="48"/>
      <c r="EB303" s="48"/>
      <c r="EC303" s="75"/>
      <c r="ED303" s="48"/>
      <c r="EE303" s="48"/>
      <c r="EF303" s="126"/>
      <c r="EG303" s="48"/>
      <c r="EH303" s="48"/>
      <c r="EI303" s="75"/>
      <c r="EJ303" s="48"/>
      <c r="EK303" s="48"/>
      <c r="EL303" s="75"/>
      <c r="EM303" s="48"/>
      <c r="EN303" s="48"/>
      <c r="EO303" s="75"/>
      <c r="EP303" s="48"/>
      <c r="EQ303" s="48"/>
      <c r="ER303" s="75"/>
      <c r="ES303" s="48"/>
      <c r="ET303" s="48"/>
      <c r="EU303" s="75"/>
      <c r="EV303" s="48"/>
      <c r="EW303" s="48"/>
      <c r="EX303" s="48"/>
      <c r="EY303" s="48"/>
      <c r="EZ303" s="48"/>
      <c r="FA303" s="48"/>
      <c r="FB303" s="48"/>
      <c r="FC303" s="48"/>
      <c r="FD303" s="48"/>
      <c r="FE303" s="48"/>
      <c r="FF303" s="48"/>
      <c r="FG303" s="48"/>
      <c r="FH303" s="48"/>
      <c r="FI303" s="48"/>
      <c r="FJ303" s="48"/>
      <c r="FK303" s="48"/>
      <c r="FL303" s="48"/>
      <c r="FM303" s="48"/>
      <c r="FN303" s="48"/>
      <c r="FO303" s="48"/>
      <c r="FP303" s="48"/>
      <c r="FQ303" s="48"/>
      <c r="FR303" s="48"/>
      <c r="FS303" s="48"/>
      <c r="FT303" s="48"/>
      <c r="FU303" s="48"/>
      <c r="FV303" s="48"/>
      <c r="FW303" s="48"/>
      <c r="FX303" s="48"/>
      <c r="FY303" s="48"/>
      <c r="FZ303" s="48"/>
      <c r="GA303" s="48"/>
      <c r="GB303" s="48"/>
      <c r="GC303" s="48"/>
      <c r="GD303" s="48"/>
      <c r="GE303" s="48"/>
      <c r="GF303" s="48"/>
      <c r="GG303" s="48"/>
      <c r="GH303" s="48"/>
      <c r="GI303" s="48"/>
      <c r="GJ303" s="48"/>
      <c r="GK303" s="48"/>
      <c r="GL303" s="48"/>
      <c r="GM303" s="48"/>
      <c r="GN303" s="48"/>
      <c r="GO303" s="48"/>
      <c r="GP303" s="48"/>
      <c r="GQ303" s="48"/>
      <c r="GR303" s="52"/>
      <c r="GS303" s="48"/>
      <c r="GT303" s="75"/>
    </row>
    <row r="304" spans="1:202" s="18" customFormat="1" ht="15.75" x14ac:dyDescent="0.25">
      <c r="A304" s="26" t="s">
        <v>320</v>
      </c>
      <c r="B304" s="136">
        <f t="shared" si="1143"/>
        <v>5934.9747200000002</v>
      </c>
      <c r="C304" s="136">
        <f t="shared" si="1144"/>
        <v>0</v>
      </c>
      <c r="D304" s="48">
        <f t="shared" si="1324"/>
        <v>0</v>
      </c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>
        <v>717.97471999999993</v>
      </c>
      <c r="AY304" s="48"/>
      <c r="AZ304" s="48"/>
      <c r="BA304" s="48"/>
      <c r="BB304" s="48"/>
      <c r="BC304" s="48"/>
      <c r="BD304" s="116"/>
      <c r="BE304" s="116"/>
      <c r="BF304" s="116"/>
      <c r="BG304" s="48"/>
      <c r="BH304" s="48"/>
      <c r="BI304" s="75"/>
      <c r="BJ304" s="48"/>
      <c r="BK304" s="48"/>
      <c r="BL304" s="75"/>
      <c r="BM304" s="48"/>
      <c r="BN304" s="48"/>
      <c r="BO304" s="75"/>
      <c r="BP304" s="48"/>
      <c r="BQ304" s="48"/>
      <c r="BR304" s="75"/>
      <c r="BS304" s="48"/>
      <c r="BT304" s="48"/>
      <c r="BU304" s="75"/>
      <c r="BV304" s="48"/>
      <c r="BW304" s="48"/>
      <c r="BX304" s="75"/>
      <c r="BY304" s="48"/>
      <c r="BZ304" s="48"/>
      <c r="CA304" s="75"/>
      <c r="CB304" s="48"/>
      <c r="CC304" s="48"/>
      <c r="CD304" s="75"/>
      <c r="CE304" s="48"/>
      <c r="CF304" s="48"/>
      <c r="CG304" s="75"/>
      <c r="CH304" s="48"/>
      <c r="CI304" s="48"/>
      <c r="CJ304" s="75"/>
      <c r="CK304" s="48"/>
      <c r="CL304" s="48"/>
      <c r="CM304" s="75"/>
      <c r="CN304" s="48"/>
      <c r="CO304" s="48"/>
      <c r="CP304" s="52"/>
      <c r="CQ304" s="52"/>
      <c r="CR304" s="48"/>
      <c r="CS304" s="75"/>
      <c r="CT304" s="52"/>
      <c r="CU304" s="48"/>
      <c r="CV304" s="75"/>
      <c r="CW304" s="52"/>
      <c r="CX304" s="48"/>
      <c r="CY304" s="75"/>
      <c r="CZ304" s="52">
        <v>5217</v>
      </c>
      <c r="DA304" s="48"/>
      <c r="DB304" s="48">
        <f t="shared" si="1278"/>
        <v>0</v>
      </c>
      <c r="DC304" s="52"/>
      <c r="DD304" s="48"/>
      <c r="DE304" s="52"/>
      <c r="DF304" s="52"/>
      <c r="DG304" s="48"/>
      <c r="DH304" s="52"/>
      <c r="DI304" s="48"/>
      <c r="DJ304" s="48"/>
      <c r="DK304" s="75"/>
      <c r="DL304" s="48"/>
      <c r="DM304" s="48"/>
      <c r="DN304" s="75"/>
      <c r="DO304" s="52"/>
      <c r="DP304" s="48"/>
      <c r="DQ304" s="75"/>
      <c r="DR304" s="52"/>
      <c r="DS304" s="48"/>
      <c r="DT304" s="75"/>
      <c r="DU304" s="52"/>
      <c r="DV304" s="48"/>
      <c r="DW304" s="75"/>
      <c r="DX304" s="52"/>
      <c r="DY304" s="48"/>
      <c r="DZ304" s="75"/>
      <c r="EA304" s="48"/>
      <c r="EB304" s="48"/>
      <c r="EC304" s="75"/>
      <c r="ED304" s="48"/>
      <c r="EE304" s="48"/>
      <c r="EF304" s="126"/>
      <c r="EG304" s="48"/>
      <c r="EH304" s="48"/>
      <c r="EI304" s="75"/>
      <c r="EJ304" s="48"/>
      <c r="EK304" s="48"/>
      <c r="EL304" s="75"/>
      <c r="EM304" s="48"/>
      <c r="EN304" s="48"/>
      <c r="EO304" s="75"/>
      <c r="EP304" s="48"/>
      <c r="EQ304" s="48"/>
      <c r="ER304" s="75"/>
      <c r="ES304" s="48"/>
      <c r="ET304" s="48"/>
      <c r="EU304" s="75"/>
      <c r="EV304" s="48"/>
      <c r="EW304" s="48"/>
      <c r="EX304" s="48"/>
      <c r="EY304" s="48"/>
      <c r="EZ304" s="48"/>
      <c r="FA304" s="48"/>
      <c r="FB304" s="48"/>
      <c r="FC304" s="48"/>
      <c r="FD304" s="48"/>
      <c r="FE304" s="48"/>
      <c r="FF304" s="48"/>
      <c r="FG304" s="48"/>
      <c r="FH304" s="48"/>
      <c r="FI304" s="48"/>
      <c r="FJ304" s="48"/>
      <c r="FK304" s="48"/>
      <c r="FL304" s="48"/>
      <c r="FM304" s="48"/>
      <c r="FN304" s="48"/>
      <c r="FO304" s="48"/>
      <c r="FP304" s="48"/>
      <c r="FQ304" s="48"/>
      <c r="FR304" s="48"/>
      <c r="FS304" s="48"/>
      <c r="FT304" s="48"/>
      <c r="FU304" s="48"/>
      <c r="FV304" s="48"/>
      <c r="FW304" s="48"/>
      <c r="FX304" s="48"/>
      <c r="FY304" s="48"/>
      <c r="FZ304" s="48"/>
      <c r="GA304" s="48"/>
      <c r="GB304" s="48"/>
      <c r="GC304" s="48"/>
      <c r="GD304" s="48"/>
      <c r="GE304" s="48"/>
      <c r="GF304" s="48"/>
      <c r="GG304" s="48"/>
      <c r="GH304" s="48"/>
      <c r="GI304" s="48"/>
      <c r="GJ304" s="48"/>
      <c r="GK304" s="48"/>
      <c r="GL304" s="48"/>
      <c r="GM304" s="48"/>
      <c r="GN304" s="48"/>
      <c r="GO304" s="48"/>
      <c r="GP304" s="48"/>
      <c r="GQ304" s="48"/>
      <c r="GR304" s="52"/>
      <c r="GS304" s="48"/>
      <c r="GT304" s="75"/>
    </row>
    <row r="305" spans="1:202" s="18" customFormat="1" ht="15.75" x14ac:dyDescent="0.25">
      <c r="A305" s="26" t="s">
        <v>304</v>
      </c>
      <c r="B305" s="136">
        <f t="shared" si="1143"/>
        <v>7094.2567200000003</v>
      </c>
      <c r="C305" s="136">
        <f t="shared" si="1144"/>
        <v>5633.6244400000005</v>
      </c>
      <c r="D305" s="48">
        <f t="shared" si="1324"/>
        <v>79.411059711411184</v>
      </c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>
        <v>869.25671999999997</v>
      </c>
      <c r="AY305" s="48"/>
      <c r="AZ305" s="48"/>
      <c r="BA305" s="48"/>
      <c r="BB305" s="48"/>
      <c r="BC305" s="48"/>
      <c r="BD305" s="116"/>
      <c r="BE305" s="116"/>
      <c r="BF305" s="116"/>
      <c r="BG305" s="48"/>
      <c r="BH305" s="48"/>
      <c r="BI305" s="75"/>
      <c r="BJ305" s="48"/>
      <c r="BK305" s="48"/>
      <c r="BL305" s="75"/>
      <c r="BM305" s="48"/>
      <c r="BN305" s="48"/>
      <c r="BO305" s="75"/>
      <c r="BP305" s="48"/>
      <c r="BQ305" s="48"/>
      <c r="BR305" s="75"/>
      <c r="BS305" s="48"/>
      <c r="BT305" s="48"/>
      <c r="BU305" s="75"/>
      <c r="BV305" s="48"/>
      <c r="BW305" s="48"/>
      <c r="BX305" s="75"/>
      <c r="BY305" s="48"/>
      <c r="BZ305" s="48"/>
      <c r="CA305" s="75"/>
      <c r="CB305" s="48"/>
      <c r="CC305" s="48"/>
      <c r="CD305" s="75"/>
      <c r="CE305" s="48"/>
      <c r="CF305" s="48"/>
      <c r="CG305" s="75"/>
      <c r="CH305" s="48"/>
      <c r="CI305" s="48"/>
      <c r="CJ305" s="75"/>
      <c r="CK305" s="48"/>
      <c r="CL305" s="48"/>
      <c r="CM305" s="75"/>
      <c r="CN305" s="48"/>
      <c r="CO305" s="48"/>
      <c r="CP305" s="52"/>
      <c r="CQ305" s="52"/>
      <c r="CR305" s="48"/>
      <c r="CS305" s="75"/>
      <c r="CT305" s="52"/>
      <c r="CU305" s="48"/>
      <c r="CV305" s="75"/>
      <c r="CW305" s="52"/>
      <c r="CX305" s="48"/>
      <c r="CY305" s="75"/>
      <c r="CZ305" s="52">
        <v>6225</v>
      </c>
      <c r="DA305" s="48">
        <v>5633.6244400000005</v>
      </c>
      <c r="DB305" s="48">
        <f t="shared" si="1278"/>
        <v>90.499991004016067</v>
      </c>
      <c r="DC305" s="52"/>
      <c r="DD305" s="48"/>
      <c r="DE305" s="52"/>
      <c r="DF305" s="52"/>
      <c r="DG305" s="48"/>
      <c r="DH305" s="52"/>
      <c r="DI305" s="48"/>
      <c r="DJ305" s="48"/>
      <c r="DK305" s="75"/>
      <c r="DL305" s="48"/>
      <c r="DM305" s="48"/>
      <c r="DN305" s="75"/>
      <c r="DO305" s="52"/>
      <c r="DP305" s="48"/>
      <c r="DQ305" s="75"/>
      <c r="DR305" s="52"/>
      <c r="DS305" s="48"/>
      <c r="DT305" s="75"/>
      <c r="DU305" s="52"/>
      <c r="DV305" s="48"/>
      <c r="DW305" s="75"/>
      <c r="DX305" s="52"/>
      <c r="DY305" s="48"/>
      <c r="DZ305" s="75"/>
      <c r="EA305" s="48"/>
      <c r="EB305" s="48"/>
      <c r="EC305" s="75"/>
      <c r="ED305" s="48"/>
      <c r="EE305" s="48"/>
      <c r="EF305" s="126"/>
      <c r="EG305" s="48"/>
      <c r="EH305" s="48"/>
      <c r="EI305" s="75"/>
      <c r="EJ305" s="48"/>
      <c r="EK305" s="48"/>
      <c r="EL305" s="75"/>
      <c r="EM305" s="48"/>
      <c r="EN305" s="48"/>
      <c r="EO305" s="75"/>
      <c r="EP305" s="48"/>
      <c r="EQ305" s="48"/>
      <c r="ER305" s="75"/>
      <c r="ES305" s="48"/>
      <c r="ET305" s="48"/>
      <c r="EU305" s="75"/>
      <c r="EV305" s="48"/>
      <c r="EW305" s="48"/>
      <c r="EX305" s="48"/>
      <c r="EY305" s="48"/>
      <c r="EZ305" s="48"/>
      <c r="FA305" s="48"/>
      <c r="FB305" s="48"/>
      <c r="FC305" s="48"/>
      <c r="FD305" s="48"/>
      <c r="FE305" s="48"/>
      <c r="FF305" s="48"/>
      <c r="FG305" s="48"/>
      <c r="FH305" s="48"/>
      <c r="FI305" s="48"/>
      <c r="FJ305" s="48"/>
      <c r="FK305" s="48"/>
      <c r="FL305" s="48"/>
      <c r="FM305" s="48"/>
      <c r="FN305" s="48"/>
      <c r="FO305" s="48"/>
      <c r="FP305" s="48"/>
      <c r="FQ305" s="48"/>
      <c r="FR305" s="48"/>
      <c r="FS305" s="48"/>
      <c r="FT305" s="48"/>
      <c r="FU305" s="48"/>
      <c r="FV305" s="48"/>
      <c r="FW305" s="48"/>
      <c r="FX305" s="48"/>
      <c r="FY305" s="48"/>
      <c r="FZ305" s="48"/>
      <c r="GA305" s="48"/>
      <c r="GB305" s="48"/>
      <c r="GC305" s="48"/>
      <c r="GD305" s="48"/>
      <c r="GE305" s="48"/>
      <c r="GF305" s="48"/>
      <c r="GG305" s="48"/>
      <c r="GH305" s="48"/>
      <c r="GI305" s="48"/>
      <c r="GJ305" s="48"/>
      <c r="GK305" s="48"/>
      <c r="GL305" s="48"/>
      <c r="GM305" s="48"/>
      <c r="GN305" s="48"/>
      <c r="GO305" s="48"/>
      <c r="GP305" s="48"/>
      <c r="GQ305" s="48"/>
      <c r="GR305" s="52"/>
      <c r="GS305" s="48"/>
      <c r="GT305" s="75"/>
    </row>
    <row r="306" spans="1:202" s="18" customFormat="1" ht="15.75" x14ac:dyDescent="0.25">
      <c r="A306" s="26" t="s">
        <v>519</v>
      </c>
      <c r="B306" s="136">
        <f t="shared" si="1143"/>
        <v>4764</v>
      </c>
      <c r="C306" s="136">
        <f t="shared" si="1144"/>
        <v>0</v>
      </c>
      <c r="D306" s="48">
        <f t="shared" si="1324"/>
        <v>0</v>
      </c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116"/>
      <c r="BE306" s="116"/>
      <c r="BF306" s="116"/>
      <c r="BG306" s="48"/>
      <c r="BH306" s="48"/>
      <c r="BI306" s="75"/>
      <c r="BJ306" s="48"/>
      <c r="BK306" s="48"/>
      <c r="BL306" s="75"/>
      <c r="BM306" s="48"/>
      <c r="BN306" s="48"/>
      <c r="BO306" s="75"/>
      <c r="BP306" s="48"/>
      <c r="BQ306" s="48"/>
      <c r="BR306" s="75"/>
      <c r="BS306" s="48"/>
      <c r="BT306" s="48"/>
      <c r="BU306" s="75"/>
      <c r="BV306" s="48"/>
      <c r="BW306" s="48"/>
      <c r="BX306" s="75"/>
      <c r="BY306" s="48"/>
      <c r="BZ306" s="48"/>
      <c r="CA306" s="75"/>
      <c r="CB306" s="48"/>
      <c r="CC306" s="48"/>
      <c r="CD306" s="75"/>
      <c r="CE306" s="48"/>
      <c r="CF306" s="48"/>
      <c r="CG306" s="75"/>
      <c r="CH306" s="48"/>
      <c r="CI306" s="48"/>
      <c r="CJ306" s="75"/>
      <c r="CK306" s="48"/>
      <c r="CL306" s="48"/>
      <c r="CM306" s="75"/>
      <c r="CN306" s="48"/>
      <c r="CO306" s="48"/>
      <c r="CP306" s="52"/>
      <c r="CQ306" s="52"/>
      <c r="CR306" s="48"/>
      <c r="CS306" s="75"/>
      <c r="CT306" s="52"/>
      <c r="CU306" s="48"/>
      <c r="CV306" s="75"/>
      <c r="CW306" s="52"/>
      <c r="CX306" s="48"/>
      <c r="CY306" s="75"/>
      <c r="CZ306" s="52">
        <v>4764</v>
      </c>
      <c r="DA306" s="48"/>
      <c r="DB306" s="48">
        <f t="shared" si="1278"/>
        <v>0</v>
      </c>
      <c r="DC306" s="52"/>
      <c r="DD306" s="48"/>
      <c r="DE306" s="52"/>
      <c r="DF306" s="52"/>
      <c r="DG306" s="48"/>
      <c r="DH306" s="52"/>
      <c r="DI306" s="48"/>
      <c r="DJ306" s="48"/>
      <c r="DK306" s="75"/>
      <c r="DL306" s="48"/>
      <c r="DM306" s="48"/>
      <c r="DN306" s="75"/>
      <c r="DO306" s="52"/>
      <c r="DP306" s="48"/>
      <c r="DQ306" s="75"/>
      <c r="DR306" s="52"/>
      <c r="DS306" s="48"/>
      <c r="DT306" s="75"/>
      <c r="DU306" s="52"/>
      <c r="DV306" s="48"/>
      <c r="DW306" s="75"/>
      <c r="DX306" s="52"/>
      <c r="DY306" s="48"/>
      <c r="DZ306" s="75"/>
      <c r="EA306" s="48"/>
      <c r="EB306" s="48"/>
      <c r="EC306" s="75"/>
      <c r="ED306" s="48"/>
      <c r="EE306" s="48"/>
      <c r="EF306" s="126"/>
      <c r="EG306" s="48"/>
      <c r="EH306" s="48"/>
      <c r="EI306" s="75"/>
      <c r="EJ306" s="48"/>
      <c r="EK306" s="48"/>
      <c r="EL306" s="75"/>
      <c r="EM306" s="48"/>
      <c r="EN306" s="48"/>
      <c r="EO306" s="75"/>
      <c r="EP306" s="48"/>
      <c r="EQ306" s="48"/>
      <c r="ER306" s="75"/>
      <c r="ES306" s="48"/>
      <c r="ET306" s="48"/>
      <c r="EU306" s="75"/>
      <c r="EV306" s="48"/>
      <c r="EW306" s="48"/>
      <c r="EX306" s="48"/>
      <c r="EY306" s="48"/>
      <c r="EZ306" s="48"/>
      <c r="FA306" s="48"/>
      <c r="FB306" s="48"/>
      <c r="FC306" s="48"/>
      <c r="FD306" s="48"/>
      <c r="FE306" s="48"/>
      <c r="FF306" s="48"/>
      <c r="FG306" s="48"/>
      <c r="FH306" s="48"/>
      <c r="FI306" s="48"/>
      <c r="FJ306" s="48"/>
      <c r="FK306" s="48"/>
      <c r="FL306" s="48"/>
      <c r="FM306" s="48"/>
      <c r="FN306" s="48"/>
      <c r="FO306" s="48"/>
      <c r="FP306" s="48"/>
      <c r="FQ306" s="48"/>
      <c r="FR306" s="48"/>
      <c r="FS306" s="48"/>
      <c r="FT306" s="48"/>
      <c r="FU306" s="48"/>
      <c r="FV306" s="48"/>
      <c r="FW306" s="48"/>
      <c r="FX306" s="48"/>
      <c r="FY306" s="48"/>
      <c r="FZ306" s="48"/>
      <c r="GA306" s="48"/>
      <c r="GB306" s="48"/>
      <c r="GC306" s="48"/>
      <c r="GD306" s="48"/>
      <c r="GE306" s="48"/>
      <c r="GF306" s="48"/>
      <c r="GG306" s="48"/>
      <c r="GH306" s="48"/>
      <c r="GI306" s="48"/>
      <c r="GJ306" s="48"/>
      <c r="GK306" s="48"/>
      <c r="GL306" s="48"/>
      <c r="GM306" s="48"/>
      <c r="GN306" s="48"/>
      <c r="GO306" s="48"/>
      <c r="GP306" s="48"/>
      <c r="GQ306" s="48"/>
      <c r="GR306" s="52"/>
      <c r="GS306" s="48"/>
      <c r="GT306" s="75"/>
    </row>
    <row r="307" spans="1:202" s="18" customFormat="1" ht="15.75" x14ac:dyDescent="0.25">
      <c r="A307" s="26" t="s">
        <v>520</v>
      </c>
      <c r="B307" s="136">
        <f t="shared" si="1143"/>
        <v>9520.7561800000003</v>
      </c>
      <c r="C307" s="136">
        <f t="shared" si="1144"/>
        <v>4537.4027900000001</v>
      </c>
      <c r="D307" s="48">
        <f t="shared" si="1324"/>
        <v>47.658008504950494</v>
      </c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>
        <v>579.76371999999992</v>
      </c>
      <c r="AY307" s="48"/>
      <c r="AZ307" s="48"/>
      <c r="BA307" s="48"/>
      <c r="BB307" s="48"/>
      <c r="BC307" s="48"/>
      <c r="BD307" s="116"/>
      <c r="BE307" s="116"/>
      <c r="BF307" s="116"/>
      <c r="BG307" s="48"/>
      <c r="BH307" s="48"/>
      <c r="BI307" s="75"/>
      <c r="BJ307" s="48"/>
      <c r="BK307" s="48"/>
      <c r="BL307" s="75"/>
      <c r="BM307" s="48"/>
      <c r="BN307" s="48"/>
      <c r="BO307" s="75"/>
      <c r="BP307" s="48"/>
      <c r="BQ307" s="48"/>
      <c r="BR307" s="75"/>
      <c r="BS307" s="48"/>
      <c r="BT307" s="48"/>
      <c r="BU307" s="75"/>
      <c r="BV307" s="48"/>
      <c r="BW307" s="48"/>
      <c r="BX307" s="75"/>
      <c r="BY307" s="48"/>
      <c r="BZ307" s="48"/>
      <c r="CA307" s="75"/>
      <c r="CB307" s="48"/>
      <c r="CC307" s="48"/>
      <c r="CD307" s="75"/>
      <c r="CE307" s="48"/>
      <c r="CF307" s="48"/>
      <c r="CG307" s="75"/>
      <c r="CH307" s="48"/>
      <c r="CI307" s="48"/>
      <c r="CJ307" s="75"/>
      <c r="CK307" s="48">
        <v>1000</v>
      </c>
      <c r="CL307" s="48"/>
      <c r="CM307" s="75"/>
      <c r="CN307" s="48"/>
      <c r="CO307" s="48"/>
      <c r="CP307" s="52"/>
      <c r="CQ307" s="52"/>
      <c r="CR307" s="48"/>
      <c r="CS307" s="75"/>
      <c r="CT307" s="52"/>
      <c r="CU307" s="48"/>
      <c r="CV307" s="75"/>
      <c r="CW307" s="52"/>
      <c r="CX307" s="48"/>
      <c r="CY307" s="75"/>
      <c r="CZ307" s="52">
        <v>6333</v>
      </c>
      <c r="DA307" s="48">
        <v>3416.8159000000001</v>
      </c>
      <c r="DB307" s="48">
        <f t="shared" si="1278"/>
        <v>53.952564345491872</v>
      </c>
      <c r="DC307" s="52"/>
      <c r="DD307" s="48"/>
      <c r="DE307" s="52"/>
      <c r="DF307" s="52"/>
      <c r="DG307" s="48"/>
      <c r="DH307" s="52"/>
      <c r="DI307" s="48"/>
      <c r="DJ307" s="48"/>
      <c r="DK307" s="75"/>
      <c r="DL307" s="48"/>
      <c r="DM307" s="48"/>
      <c r="DN307" s="75"/>
      <c r="DO307" s="52"/>
      <c r="DP307" s="48"/>
      <c r="DQ307" s="75"/>
      <c r="DR307" s="52"/>
      <c r="DS307" s="48"/>
      <c r="DT307" s="75"/>
      <c r="DU307" s="52"/>
      <c r="DV307" s="48"/>
      <c r="DW307" s="75"/>
      <c r="DX307" s="52"/>
      <c r="DY307" s="48"/>
      <c r="DZ307" s="75"/>
      <c r="EA307" s="48"/>
      <c r="EB307" s="48"/>
      <c r="EC307" s="75"/>
      <c r="ED307" s="48">
        <v>1607.9924599999999</v>
      </c>
      <c r="EE307" s="48">
        <v>1120.5868899999998</v>
      </c>
      <c r="EF307" s="126">
        <f>EE307/ED307*100</f>
        <v>69.688566201361411</v>
      </c>
      <c r="EG307" s="48"/>
      <c r="EH307" s="48"/>
      <c r="EI307" s="75"/>
      <c r="EJ307" s="48"/>
      <c r="EK307" s="48"/>
      <c r="EL307" s="75"/>
      <c r="EM307" s="48"/>
      <c r="EN307" s="48"/>
      <c r="EO307" s="75"/>
      <c r="EP307" s="48"/>
      <c r="EQ307" s="48"/>
      <c r="ER307" s="75"/>
      <c r="ES307" s="48"/>
      <c r="ET307" s="48"/>
      <c r="EU307" s="75"/>
      <c r="EV307" s="48"/>
      <c r="EW307" s="48"/>
      <c r="EX307" s="48"/>
      <c r="EY307" s="48"/>
      <c r="EZ307" s="48"/>
      <c r="FA307" s="48"/>
      <c r="FB307" s="48"/>
      <c r="FC307" s="48"/>
      <c r="FD307" s="48"/>
      <c r="FE307" s="48"/>
      <c r="FF307" s="48"/>
      <c r="FG307" s="48"/>
      <c r="FH307" s="48"/>
      <c r="FI307" s="48"/>
      <c r="FJ307" s="48"/>
      <c r="FK307" s="48"/>
      <c r="FL307" s="48"/>
      <c r="FM307" s="48"/>
      <c r="FN307" s="48"/>
      <c r="FO307" s="48"/>
      <c r="FP307" s="48"/>
      <c r="FQ307" s="48"/>
      <c r="FR307" s="48"/>
      <c r="FS307" s="48"/>
      <c r="FT307" s="48"/>
      <c r="FU307" s="48"/>
      <c r="FV307" s="48"/>
      <c r="FW307" s="48"/>
      <c r="FX307" s="48"/>
      <c r="FY307" s="48"/>
      <c r="FZ307" s="48"/>
      <c r="GA307" s="48"/>
      <c r="GB307" s="48"/>
      <c r="GC307" s="48"/>
      <c r="GD307" s="48"/>
      <c r="GE307" s="48"/>
      <c r="GF307" s="48"/>
      <c r="GG307" s="48"/>
      <c r="GH307" s="48"/>
      <c r="GI307" s="48"/>
      <c r="GJ307" s="48"/>
      <c r="GK307" s="48"/>
      <c r="GL307" s="48"/>
      <c r="GM307" s="48"/>
      <c r="GN307" s="48"/>
      <c r="GO307" s="48"/>
      <c r="GP307" s="48"/>
      <c r="GQ307" s="48"/>
      <c r="GR307" s="52"/>
      <c r="GS307" s="48"/>
      <c r="GT307" s="75"/>
    </row>
    <row r="308" spans="1:202" s="19" customFormat="1" ht="31.5" x14ac:dyDescent="0.25">
      <c r="A308" s="25" t="s">
        <v>355</v>
      </c>
      <c r="B308" s="135">
        <f t="shared" si="1143"/>
        <v>75193.62761000001</v>
      </c>
      <c r="C308" s="135">
        <f t="shared" si="1144"/>
        <v>36613.291020000004</v>
      </c>
      <c r="D308" s="54">
        <f t="shared" ref="D308" si="1325">C308/B308*100</f>
        <v>48.692013118317483</v>
      </c>
      <c r="E308" s="55"/>
      <c r="F308" s="55"/>
      <c r="G308" s="54"/>
      <c r="H308" s="55">
        <f t="shared" ref="H308:BF308" si="1326">H309+H311+H312+H313+H314</f>
        <v>0</v>
      </c>
      <c r="I308" s="55">
        <f t="shared" si="1326"/>
        <v>0</v>
      </c>
      <c r="J308" s="55">
        <f t="shared" si="1326"/>
        <v>0</v>
      </c>
      <c r="K308" s="55">
        <f t="shared" ref="K308:M308" si="1327">K309+K311+K312+K313+K314</f>
        <v>0</v>
      </c>
      <c r="L308" s="55">
        <f t="shared" si="1327"/>
        <v>0</v>
      </c>
      <c r="M308" s="55">
        <f t="shared" si="1327"/>
        <v>0</v>
      </c>
      <c r="N308" s="55">
        <f t="shared" ref="N308:P308" si="1328">N309+N311+N312+N313+N314</f>
        <v>0</v>
      </c>
      <c r="O308" s="55">
        <f t="shared" si="1328"/>
        <v>0</v>
      </c>
      <c r="P308" s="55">
        <f t="shared" si="1328"/>
        <v>0</v>
      </c>
      <c r="Q308" s="55">
        <f t="shared" ref="Q308:S308" si="1329">Q309+Q311+Q312+Q313+Q314</f>
        <v>0</v>
      </c>
      <c r="R308" s="55">
        <f t="shared" si="1329"/>
        <v>0</v>
      </c>
      <c r="S308" s="55">
        <f t="shared" si="1329"/>
        <v>0</v>
      </c>
      <c r="T308" s="55">
        <f t="shared" ref="T308:V308" si="1330">T309+T311+T312+T313+T314</f>
        <v>0</v>
      </c>
      <c r="U308" s="55">
        <f t="shared" si="1330"/>
        <v>0</v>
      </c>
      <c r="V308" s="55">
        <f t="shared" si="1330"/>
        <v>0</v>
      </c>
      <c r="W308" s="55">
        <f t="shared" si="1326"/>
        <v>239.4</v>
      </c>
      <c r="X308" s="55">
        <f t="shared" si="1326"/>
        <v>239.4</v>
      </c>
      <c r="Y308" s="55">
        <f t="shared" ref="Y308:Y325" si="1331">X308/W308*100</f>
        <v>100</v>
      </c>
      <c r="Z308" s="55">
        <f t="shared" si="1326"/>
        <v>0</v>
      </c>
      <c r="AA308" s="55">
        <f t="shared" si="1326"/>
        <v>0</v>
      </c>
      <c r="AB308" s="55">
        <f t="shared" si="1326"/>
        <v>0</v>
      </c>
      <c r="AC308" s="55">
        <f t="shared" si="1326"/>
        <v>0</v>
      </c>
      <c r="AD308" s="55">
        <f t="shared" si="1326"/>
        <v>0</v>
      </c>
      <c r="AE308" s="55">
        <f t="shared" si="1326"/>
        <v>0</v>
      </c>
      <c r="AF308" s="55"/>
      <c r="AG308" s="55"/>
      <c r="AH308" s="55"/>
      <c r="AI308" s="55">
        <f t="shared" si="1326"/>
        <v>102.04080999999999</v>
      </c>
      <c r="AJ308" s="55">
        <f t="shared" si="1326"/>
        <v>102.04080999999999</v>
      </c>
      <c r="AK308" s="54">
        <f>AJ308/AI308*100</f>
        <v>100</v>
      </c>
      <c r="AL308" s="55"/>
      <c r="AM308" s="55"/>
      <c r="AN308" s="54"/>
      <c r="AO308" s="55">
        <f t="shared" ref="AO308:AP308" si="1332">AO309+AO311+AO312+AO313+AO314</f>
        <v>54.686800000000005</v>
      </c>
      <c r="AP308" s="55">
        <f t="shared" si="1332"/>
        <v>54.686800000000005</v>
      </c>
      <c r="AQ308" s="54">
        <f>AP308/AO308*100</f>
        <v>100</v>
      </c>
      <c r="AR308" s="55"/>
      <c r="AS308" s="55"/>
      <c r="AT308" s="54"/>
      <c r="AU308" s="55">
        <f t="shared" si="1326"/>
        <v>0</v>
      </c>
      <c r="AV308" s="55">
        <f t="shared" si="1326"/>
        <v>0</v>
      </c>
      <c r="AW308" s="55">
        <f t="shared" si="1326"/>
        <v>0</v>
      </c>
      <c r="AX308" s="55">
        <f>SUM(AX309:AX315)</f>
        <v>2772.9</v>
      </c>
      <c r="AY308" s="55">
        <f>SUM(AY309:AY315)</f>
        <v>0</v>
      </c>
      <c r="AZ308" s="54"/>
      <c r="BA308" s="55">
        <f t="shared" si="1326"/>
        <v>10000</v>
      </c>
      <c r="BB308" s="55">
        <f t="shared" si="1326"/>
        <v>3699.2022099999999</v>
      </c>
      <c r="BC308" s="54">
        <f t="shared" ref="BC308" si="1333">BB308/BA308*100</f>
        <v>36.9920221</v>
      </c>
      <c r="BD308" s="55">
        <f t="shared" si="1326"/>
        <v>16366</v>
      </c>
      <c r="BE308" s="55">
        <f t="shared" si="1326"/>
        <v>5832.8954100000001</v>
      </c>
      <c r="BF308" s="55">
        <f t="shared" si="1326"/>
        <v>35.640323903213982</v>
      </c>
      <c r="BG308" s="55">
        <f t="shared" ref="BG308:CO308" si="1334">BG309+BG311+BG312+BG313+BG314</f>
        <v>0</v>
      </c>
      <c r="BH308" s="55">
        <f t="shared" si="1334"/>
        <v>0</v>
      </c>
      <c r="BI308" s="55">
        <f t="shared" si="1334"/>
        <v>0</v>
      </c>
      <c r="BJ308" s="55">
        <f t="shared" ref="BJ308:BL308" si="1335">BJ309+BJ311+BJ312+BJ313+BJ314</f>
        <v>0</v>
      </c>
      <c r="BK308" s="55">
        <f t="shared" si="1335"/>
        <v>0</v>
      </c>
      <c r="BL308" s="55">
        <f t="shared" si="1335"/>
        <v>0</v>
      </c>
      <c r="BM308" s="55">
        <f t="shared" si="1334"/>
        <v>5025.1000000000004</v>
      </c>
      <c r="BN308" s="55">
        <f t="shared" si="1334"/>
        <v>2760.40283</v>
      </c>
      <c r="BO308" s="55">
        <f t="shared" si="1334"/>
        <v>54.932296471712007</v>
      </c>
      <c r="BP308" s="55">
        <f t="shared" ref="BP308:BQ308" si="1336">BP309+BP311+BP312+BP313+BP314</f>
        <v>840</v>
      </c>
      <c r="BQ308" s="55">
        <f t="shared" si="1336"/>
        <v>0</v>
      </c>
      <c r="BR308" s="55">
        <f t="shared" ref="BR308:BR309" si="1337">BQ308/BP308*100</f>
        <v>0</v>
      </c>
      <c r="BS308" s="55">
        <f t="shared" si="1334"/>
        <v>0</v>
      </c>
      <c r="BT308" s="55">
        <f t="shared" si="1334"/>
        <v>0</v>
      </c>
      <c r="BU308" s="55">
        <f t="shared" si="1334"/>
        <v>0</v>
      </c>
      <c r="BV308" s="55">
        <f t="shared" si="1334"/>
        <v>0</v>
      </c>
      <c r="BW308" s="55">
        <f t="shared" si="1334"/>
        <v>0</v>
      </c>
      <c r="BX308" s="55">
        <f t="shared" si="1334"/>
        <v>0</v>
      </c>
      <c r="BY308" s="55">
        <f t="shared" si="1334"/>
        <v>0</v>
      </c>
      <c r="BZ308" s="55">
        <f t="shared" si="1334"/>
        <v>0</v>
      </c>
      <c r="CA308" s="55">
        <f t="shared" si="1334"/>
        <v>0</v>
      </c>
      <c r="CB308" s="55">
        <f t="shared" ref="CB308:CD308" si="1338">CB309+CB311+CB312+CB313+CB314</f>
        <v>0</v>
      </c>
      <c r="CC308" s="55">
        <f t="shared" si="1338"/>
        <v>0</v>
      </c>
      <c r="CD308" s="55">
        <f t="shared" si="1338"/>
        <v>0</v>
      </c>
      <c r="CE308" s="55">
        <f t="shared" si="1334"/>
        <v>0</v>
      </c>
      <c r="CF308" s="55">
        <f t="shared" si="1334"/>
        <v>0</v>
      </c>
      <c r="CG308" s="55">
        <f t="shared" si="1334"/>
        <v>0</v>
      </c>
      <c r="CH308" s="55">
        <f t="shared" si="1334"/>
        <v>0</v>
      </c>
      <c r="CI308" s="55">
        <f t="shared" si="1334"/>
        <v>0</v>
      </c>
      <c r="CJ308" s="55">
        <f t="shared" si="1334"/>
        <v>0</v>
      </c>
      <c r="CK308" s="55">
        <f t="shared" si="1334"/>
        <v>0</v>
      </c>
      <c r="CL308" s="55">
        <f t="shared" si="1334"/>
        <v>0</v>
      </c>
      <c r="CM308" s="55">
        <f t="shared" si="1334"/>
        <v>0</v>
      </c>
      <c r="CN308" s="55">
        <f t="shared" si="1334"/>
        <v>130.5</v>
      </c>
      <c r="CO308" s="55">
        <f t="shared" si="1334"/>
        <v>0</v>
      </c>
      <c r="CP308" s="55">
        <f t="shared" si="1244"/>
        <v>0</v>
      </c>
      <c r="CQ308" s="55">
        <f t="shared" ref="CQ308:CX308" si="1339">CQ309+CQ311+CQ312+CQ313+CQ314</f>
        <v>0</v>
      </c>
      <c r="CR308" s="55">
        <f t="shared" si="1339"/>
        <v>0</v>
      </c>
      <c r="CS308" s="55">
        <f t="shared" si="1339"/>
        <v>0</v>
      </c>
      <c r="CT308" s="55">
        <f t="shared" ref="CT308:CV308" si="1340">CT309+CT311+CT312+CT313+CT314</f>
        <v>0</v>
      </c>
      <c r="CU308" s="55">
        <f t="shared" si="1340"/>
        <v>0</v>
      </c>
      <c r="CV308" s="55">
        <f t="shared" si="1340"/>
        <v>0</v>
      </c>
      <c r="CW308" s="55">
        <f t="shared" si="1339"/>
        <v>4003.4</v>
      </c>
      <c r="CX308" s="55">
        <f t="shared" si="1339"/>
        <v>2082.73398</v>
      </c>
      <c r="CY308" s="55">
        <f t="shared" si="147"/>
        <v>52.0241289903582</v>
      </c>
      <c r="CZ308" s="55">
        <f>SUM(CZ309:CZ315)</f>
        <v>18162</v>
      </c>
      <c r="DA308" s="55">
        <f>SUM(DA309:DA315)</f>
        <v>13071</v>
      </c>
      <c r="DB308" s="54">
        <f t="shared" si="1278"/>
        <v>71.96894615130492</v>
      </c>
      <c r="DC308" s="55">
        <f t="shared" ref="DC308:DD308" si="1341">DC309+DC311+DC312+DC313+DC314</f>
        <v>5864.5</v>
      </c>
      <c r="DD308" s="55">
        <f t="shared" si="1341"/>
        <v>3077.60007</v>
      </c>
      <c r="DE308" s="55">
        <f t="shared" si="1297"/>
        <v>52.478473356637387</v>
      </c>
      <c r="DF308" s="55">
        <f t="shared" ref="DF308:DG308" si="1342">DF309+DF311+DF312+DF313+DF314</f>
        <v>1000</v>
      </c>
      <c r="DG308" s="55">
        <f t="shared" si="1342"/>
        <v>0</v>
      </c>
      <c r="DH308" s="55">
        <f t="shared" si="1299"/>
        <v>0</v>
      </c>
      <c r="DI308" s="55">
        <f t="shared" ref="DI308:DN308" si="1343">DI309+DI311+DI312+DI313+DI314</f>
        <v>3000</v>
      </c>
      <c r="DJ308" s="55">
        <f t="shared" si="1343"/>
        <v>3000</v>
      </c>
      <c r="DK308" s="55">
        <f t="shared" si="1343"/>
        <v>100</v>
      </c>
      <c r="DL308" s="55">
        <f t="shared" si="1343"/>
        <v>3000</v>
      </c>
      <c r="DM308" s="55">
        <f t="shared" si="1343"/>
        <v>152.18107000000001</v>
      </c>
      <c r="DN308" s="55">
        <f t="shared" si="1343"/>
        <v>5.0727023333333339</v>
      </c>
      <c r="DO308" s="55">
        <f t="shared" ref="DO308:DQ308" si="1344">DO309+DO311+DO312+DO313+DO314</f>
        <v>0</v>
      </c>
      <c r="DP308" s="55">
        <f t="shared" si="1344"/>
        <v>0</v>
      </c>
      <c r="DQ308" s="55">
        <f t="shared" si="1344"/>
        <v>0</v>
      </c>
      <c r="DR308" s="55">
        <f t="shared" ref="DR308:DT308" si="1345">DR309+DR311+DR312+DR313+DR314</f>
        <v>0</v>
      </c>
      <c r="DS308" s="55">
        <f t="shared" si="1345"/>
        <v>0</v>
      </c>
      <c r="DT308" s="55">
        <f t="shared" si="1345"/>
        <v>0</v>
      </c>
      <c r="DU308" s="55">
        <f t="shared" ref="DU308:DW308" si="1346">DU309+DU311+DU312+DU313+DU314</f>
        <v>0</v>
      </c>
      <c r="DV308" s="55">
        <f t="shared" si="1346"/>
        <v>0</v>
      </c>
      <c r="DW308" s="55">
        <f t="shared" si="1346"/>
        <v>0</v>
      </c>
      <c r="DX308" s="55">
        <f t="shared" ref="DX308:EB308" si="1347">DX309+DX311+DX312+DX313+DX314</f>
        <v>0</v>
      </c>
      <c r="DY308" s="55">
        <f t="shared" si="1347"/>
        <v>0</v>
      </c>
      <c r="DZ308" s="55">
        <f t="shared" si="1347"/>
        <v>0</v>
      </c>
      <c r="EA308" s="55"/>
      <c r="EB308" s="55">
        <f t="shared" si="1347"/>
        <v>0</v>
      </c>
      <c r="EC308" s="55"/>
      <c r="ED308" s="55">
        <f>SUM(ED309:ED315)</f>
        <v>0</v>
      </c>
      <c r="EE308" s="55">
        <f>SUM(EE309:EE315)</f>
        <v>0</v>
      </c>
      <c r="EF308" s="54"/>
      <c r="EG308" s="55">
        <f t="shared" ref="EG308:EL308" si="1348">EG309+EG311+EG312+EG313+EG314</f>
        <v>0</v>
      </c>
      <c r="EH308" s="55">
        <f t="shared" si="1348"/>
        <v>0</v>
      </c>
      <c r="EI308" s="55">
        <f t="shared" si="1348"/>
        <v>0</v>
      </c>
      <c r="EJ308" s="55">
        <f t="shared" si="1348"/>
        <v>0</v>
      </c>
      <c r="EK308" s="55">
        <f t="shared" si="1348"/>
        <v>0</v>
      </c>
      <c r="EL308" s="55">
        <f t="shared" si="1348"/>
        <v>0</v>
      </c>
      <c r="EM308" s="55">
        <f t="shared" ref="EM308:EO308" si="1349">EM309+EM311+EM312+EM313+EM314</f>
        <v>0</v>
      </c>
      <c r="EN308" s="55">
        <f t="shared" si="1349"/>
        <v>0</v>
      </c>
      <c r="EO308" s="55">
        <f t="shared" si="1349"/>
        <v>0</v>
      </c>
      <c r="EP308" s="55">
        <f t="shared" ref="EP308:ER308" si="1350">EP309+EP311+EP312+EP313+EP314</f>
        <v>0</v>
      </c>
      <c r="EQ308" s="55">
        <f t="shared" si="1350"/>
        <v>0</v>
      </c>
      <c r="ER308" s="55">
        <f t="shared" si="1350"/>
        <v>0</v>
      </c>
      <c r="ES308" s="55">
        <f t="shared" ref="ES308:EU308" si="1351">ES309+ES311+ES312+ES313+ES314</f>
        <v>0</v>
      </c>
      <c r="ET308" s="55">
        <f t="shared" si="1351"/>
        <v>0</v>
      </c>
      <c r="EU308" s="55">
        <f t="shared" si="1351"/>
        <v>0</v>
      </c>
      <c r="EV308" s="55">
        <f t="shared" ref="EV308:EX308" si="1352">EV309+EV311+EV312+EV313+EV314</f>
        <v>0</v>
      </c>
      <c r="EW308" s="55">
        <f t="shared" si="1352"/>
        <v>0</v>
      </c>
      <c r="EX308" s="55">
        <f t="shared" si="1352"/>
        <v>0</v>
      </c>
      <c r="EY308" s="55"/>
      <c r="EZ308" s="55"/>
      <c r="FA308" s="54"/>
      <c r="FB308" s="55">
        <f t="shared" ref="FB308:FC308" si="1353">FB309+FB311+FB312+FB313+FB314</f>
        <v>0</v>
      </c>
      <c r="FC308" s="55">
        <f t="shared" si="1353"/>
        <v>0</v>
      </c>
      <c r="FD308" s="54"/>
      <c r="FE308" s="55">
        <f t="shared" ref="FE308:FF308" si="1354">FE309+FE311+FE312+FE313+FE314</f>
        <v>0</v>
      </c>
      <c r="FF308" s="55">
        <f t="shared" si="1354"/>
        <v>0</v>
      </c>
      <c r="FG308" s="54"/>
      <c r="FH308" s="55">
        <f t="shared" ref="FH308:FI308" si="1355">FH309+FH311+FH312+FH313+FH314</f>
        <v>3000</v>
      </c>
      <c r="FI308" s="55">
        <f t="shared" si="1355"/>
        <v>2004.7222400000001</v>
      </c>
      <c r="FJ308" s="54">
        <f t="shared" ref="FJ308:FJ309" si="1356">FI308/FH308*100</f>
        <v>66.824074666666661</v>
      </c>
      <c r="FK308" s="55">
        <f t="shared" ref="FK308:FL308" si="1357">FK309+FK311+FK312+FK313+FK314</f>
        <v>1633.1</v>
      </c>
      <c r="FL308" s="55">
        <f t="shared" si="1357"/>
        <v>536.42560000000003</v>
      </c>
      <c r="FM308" s="54">
        <f t="shared" ref="FM308:FM309" si="1358">FL308/FK308*100</f>
        <v>32.847076112914095</v>
      </c>
      <c r="FN308" s="55">
        <f t="shared" ref="FN308:FO308" si="1359">FN309+FN311+FN312+FN313+FN314</f>
        <v>0</v>
      </c>
      <c r="FO308" s="55">
        <f t="shared" si="1359"/>
        <v>0</v>
      </c>
      <c r="FP308" s="54"/>
      <c r="FQ308" s="55">
        <f t="shared" ref="FQ308:FR308" si="1360">FQ309+FQ311+FQ312+FQ313+FQ314</f>
        <v>0</v>
      </c>
      <c r="FR308" s="55">
        <f t="shared" si="1360"/>
        <v>0</v>
      </c>
      <c r="FS308" s="54"/>
      <c r="FT308" s="55"/>
      <c r="FU308" s="55"/>
      <c r="FV308" s="54"/>
      <c r="FW308" s="55"/>
      <c r="FX308" s="55"/>
      <c r="FY308" s="54"/>
      <c r="FZ308" s="55"/>
      <c r="GA308" s="55"/>
      <c r="GB308" s="54"/>
      <c r="GC308" s="55"/>
      <c r="GD308" s="55"/>
      <c r="GE308" s="54"/>
      <c r="GF308" s="55"/>
      <c r="GG308" s="55"/>
      <c r="GH308" s="54"/>
      <c r="GI308" s="55"/>
      <c r="GJ308" s="55"/>
      <c r="GK308" s="54"/>
      <c r="GL308" s="55"/>
      <c r="GM308" s="55"/>
      <c r="GN308" s="54"/>
      <c r="GO308" s="55">
        <f t="shared" ref="GO308:GP308" si="1361">GO309+GO311+GO312+GO313+GO314</f>
        <v>0</v>
      </c>
      <c r="GP308" s="55">
        <f t="shared" si="1361"/>
        <v>0</v>
      </c>
      <c r="GQ308" s="54"/>
      <c r="GR308" s="55">
        <f t="shared" ref="GR308:GT308" si="1362">GR309+GR311+GR312+GR313+GR314</f>
        <v>0</v>
      </c>
      <c r="GS308" s="55">
        <f t="shared" si="1362"/>
        <v>0</v>
      </c>
      <c r="GT308" s="55">
        <f t="shared" si="1362"/>
        <v>0</v>
      </c>
    </row>
    <row r="309" spans="1:202" s="18" customFormat="1" ht="20.25" customHeight="1" x14ac:dyDescent="0.25">
      <c r="A309" s="26" t="s">
        <v>281</v>
      </c>
      <c r="B309" s="136">
        <f t="shared" si="1143"/>
        <v>44258.727610000002</v>
      </c>
      <c r="C309" s="136">
        <f t="shared" si="1144"/>
        <v>19843.088809999997</v>
      </c>
      <c r="D309" s="48">
        <f t="shared" si="216"/>
        <v>44.834295700621468</v>
      </c>
      <c r="E309" s="48"/>
      <c r="F309" s="48"/>
      <c r="G309" s="48"/>
      <c r="H309" s="52"/>
      <c r="I309" s="52"/>
      <c r="J309" s="48"/>
      <c r="K309" s="52"/>
      <c r="L309" s="52"/>
      <c r="M309" s="48"/>
      <c r="N309" s="52"/>
      <c r="O309" s="52"/>
      <c r="P309" s="48"/>
      <c r="Q309" s="52"/>
      <c r="R309" s="52"/>
      <c r="S309" s="48"/>
      <c r="T309" s="52"/>
      <c r="U309" s="52"/>
      <c r="V309" s="48"/>
      <c r="W309" s="48">
        <v>239.4</v>
      </c>
      <c r="X309" s="48">
        <v>239.4</v>
      </c>
      <c r="Y309" s="52">
        <f t="shared" si="1331"/>
        <v>100</v>
      </c>
      <c r="Z309" s="48"/>
      <c r="AA309" s="48"/>
      <c r="AB309" s="52"/>
      <c r="AC309" s="52">
        <v>0</v>
      </c>
      <c r="AD309" s="52">
        <v>0</v>
      </c>
      <c r="AE309" s="48"/>
      <c r="AF309" s="52"/>
      <c r="AG309" s="52"/>
      <c r="AH309" s="52"/>
      <c r="AI309" s="52">
        <v>102.04080999999999</v>
      </c>
      <c r="AJ309" s="52">
        <v>102.04080999999999</v>
      </c>
      <c r="AK309" s="48">
        <f>AJ309/AI309*100</f>
        <v>100</v>
      </c>
      <c r="AL309" s="52"/>
      <c r="AM309" s="52"/>
      <c r="AN309" s="48"/>
      <c r="AO309" s="52">
        <v>54.686800000000005</v>
      </c>
      <c r="AP309" s="52">
        <v>54.686800000000005</v>
      </c>
      <c r="AQ309" s="48">
        <f>AP309/AO309*100</f>
        <v>100</v>
      </c>
      <c r="AR309" s="52"/>
      <c r="AS309" s="52"/>
      <c r="AT309" s="48"/>
      <c r="AU309" s="52"/>
      <c r="AV309" s="52"/>
      <c r="AW309" s="48"/>
      <c r="AX309" s="48"/>
      <c r="AY309" s="48"/>
      <c r="AZ309" s="48"/>
      <c r="BA309" s="52">
        <v>0</v>
      </c>
      <c r="BB309" s="52"/>
      <c r="BC309" s="48"/>
      <c r="BD309" s="52">
        <v>16366</v>
      </c>
      <c r="BE309" s="48">
        <v>5832.8954100000001</v>
      </c>
      <c r="BF309" s="52">
        <f t="shared" si="138"/>
        <v>35.640323903213982</v>
      </c>
      <c r="BG309" s="52"/>
      <c r="BH309" s="52"/>
      <c r="BI309" s="52"/>
      <c r="BJ309" s="52"/>
      <c r="BK309" s="52"/>
      <c r="BL309" s="52"/>
      <c r="BM309" s="52">
        <v>5025.1000000000004</v>
      </c>
      <c r="BN309" s="52">
        <v>2760.40283</v>
      </c>
      <c r="BO309" s="52">
        <f t="shared" si="141"/>
        <v>54.932296471712007</v>
      </c>
      <c r="BP309" s="52">
        <v>840</v>
      </c>
      <c r="BQ309" s="52"/>
      <c r="BR309" s="52">
        <f t="shared" si="1337"/>
        <v>0</v>
      </c>
      <c r="BS309" s="52"/>
      <c r="BT309" s="74"/>
      <c r="BU309" s="74"/>
      <c r="BV309" s="52"/>
      <c r="BW309" s="74"/>
      <c r="BX309" s="74"/>
      <c r="BY309" s="52"/>
      <c r="BZ309" s="74"/>
      <c r="CA309" s="74"/>
      <c r="CB309" s="52"/>
      <c r="CC309" s="74"/>
      <c r="CD309" s="74"/>
      <c r="CE309" s="52"/>
      <c r="CF309" s="74"/>
      <c r="CG309" s="74"/>
      <c r="CH309" s="52"/>
      <c r="CI309" s="74"/>
      <c r="CJ309" s="74"/>
      <c r="CK309" s="52"/>
      <c r="CL309" s="74"/>
      <c r="CM309" s="74"/>
      <c r="CN309" s="52">
        <v>130.5</v>
      </c>
      <c r="CO309" s="74"/>
      <c r="CP309" s="52">
        <f t="shared" si="1244"/>
        <v>0</v>
      </c>
      <c r="CQ309" s="52"/>
      <c r="CR309" s="74"/>
      <c r="CS309" s="74"/>
      <c r="CT309" s="52"/>
      <c r="CU309" s="74"/>
      <c r="CV309" s="74"/>
      <c r="CW309" s="52">
        <v>4003.4</v>
      </c>
      <c r="CX309" s="52">
        <v>2082.73398</v>
      </c>
      <c r="CY309" s="52">
        <f t="shared" si="147"/>
        <v>52.0241289903582</v>
      </c>
      <c r="CZ309" s="52"/>
      <c r="DA309" s="74"/>
      <c r="DB309" s="48"/>
      <c r="DC309" s="52">
        <v>5864.5</v>
      </c>
      <c r="DD309" s="52">
        <v>3077.60007</v>
      </c>
      <c r="DE309" s="52">
        <f>DD309/DC309*100</f>
        <v>52.478473356637387</v>
      </c>
      <c r="DF309" s="52">
        <v>1000</v>
      </c>
      <c r="DG309" s="52"/>
      <c r="DH309" s="52">
        <f t="shared" si="1299"/>
        <v>0</v>
      </c>
      <c r="DI309" s="52">
        <v>3000</v>
      </c>
      <c r="DJ309" s="52">
        <v>3000</v>
      </c>
      <c r="DK309" s="52">
        <f t="shared" ref="DK309" si="1363">DJ309/DI309*100</f>
        <v>100</v>
      </c>
      <c r="DL309" s="52">
        <v>3000</v>
      </c>
      <c r="DM309" s="52">
        <v>152.18107000000001</v>
      </c>
      <c r="DN309" s="52">
        <f t="shared" ref="DN309" si="1364">DM309/DL309*100</f>
        <v>5.0727023333333339</v>
      </c>
      <c r="DO309" s="52"/>
      <c r="DP309" s="74"/>
      <c r="DQ309" s="74"/>
      <c r="DR309" s="52"/>
      <c r="DS309" s="74"/>
      <c r="DT309" s="74"/>
      <c r="DU309" s="52"/>
      <c r="DV309" s="74"/>
      <c r="DW309" s="74"/>
      <c r="DX309" s="52"/>
      <c r="DY309" s="74"/>
      <c r="DZ309" s="74"/>
      <c r="EA309" s="52"/>
      <c r="EB309" s="52"/>
      <c r="EC309" s="52"/>
      <c r="ED309" s="52"/>
      <c r="EE309" s="52"/>
      <c r="EF309" s="48"/>
      <c r="EG309" s="52"/>
      <c r="EH309" s="52"/>
      <c r="EI309" s="52"/>
      <c r="EJ309" s="52"/>
      <c r="EK309" s="52"/>
      <c r="EL309" s="52"/>
      <c r="EM309" s="52"/>
      <c r="EN309" s="52"/>
      <c r="EO309" s="52"/>
      <c r="EP309" s="52"/>
      <c r="EQ309" s="52"/>
      <c r="ER309" s="52"/>
      <c r="ES309" s="52"/>
      <c r="ET309" s="52"/>
      <c r="EU309" s="52"/>
      <c r="EV309" s="52">
        <v>0</v>
      </c>
      <c r="EW309" s="52">
        <v>0</v>
      </c>
      <c r="EX309" s="48"/>
      <c r="EY309" s="52"/>
      <c r="EZ309" s="52"/>
      <c r="FA309" s="48"/>
      <c r="FB309" s="52"/>
      <c r="FC309" s="52"/>
      <c r="FD309" s="48"/>
      <c r="FE309" s="52"/>
      <c r="FF309" s="52"/>
      <c r="FG309" s="48"/>
      <c r="FH309" s="52">
        <v>3000</v>
      </c>
      <c r="FI309" s="52">
        <v>2004.7222400000001</v>
      </c>
      <c r="FJ309" s="48">
        <f t="shared" si="1356"/>
        <v>66.824074666666661</v>
      </c>
      <c r="FK309" s="52">
        <v>1633.1</v>
      </c>
      <c r="FL309" s="52">
        <v>536.42560000000003</v>
      </c>
      <c r="FM309" s="48">
        <f t="shared" si="1358"/>
        <v>32.847076112914095</v>
      </c>
      <c r="FN309" s="52"/>
      <c r="FO309" s="52"/>
      <c r="FP309" s="48"/>
      <c r="FQ309" s="52"/>
      <c r="FR309" s="52"/>
      <c r="FS309" s="48"/>
      <c r="FT309" s="52"/>
      <c r="FU309" s="52"/>
      <c r="FV309" s="48"/>
      <c r="FW309" s="52"/>
      <c r="FX309" s="52"/>
      <c r="FY309" s="48"/>
      <c r="FZ309" s="52"/>
      <c r="GA309" s="52"/>
      <c r="GB309" s="48"/>
      <c r="GC309" s="52"/>
      <c r="GD309" s="52"/>
      <c r="GE309" s="48"/>
      <c r="GF309" s="52"/>
      <c r="GG309" s="52"/>
      <c r="GH309" s="48"/>
      <c r="GI309" s="52"/>
      <c r="GJ309" s="52"/>
      <c r="GK309" s="48"/>
      <c r="GL309" s="52"/>
      <c r="GM309" s="52"/>
      <c r="GN309" s="48"/>
      <c r="GO309" s="52"/>
      <c r="GP309" s="52"/>
      <c r="GQ309" s="48"/>
      <c r="GR309" s="52"/>
      <c r="GS309" s="74"/>
      <c r="GT309" s="74"/>
    </row>
    <row r="310" spans="1:202" s="18" customFormat="1" ht="17.25" customHeight="1" x14ac:dyDescent="0.25">
      <c r="A310" s="26" t="s">
        <v>580</v>
      </c>
      <c r="B310" s="136">
        <f t="shared" si="1143"/>
        <v>2016</v>
      </c>
      <c r="C310" s="136">
        <f t="shared" si="1144"/>
        <v>0</v>
      </c>
      <c r="D310" s="48">
        <f t="shared" si="216"/>
        <v>0</v>
      </c>
      <c r="E310" s="48"/>
      <c r="F310" s="48"/>
      <c r="G310" s="48"/>
      <c r="H310" s="52"/>
      <c r="I310" s="52"/>
      <c r="J310" s="48"/>
      <c r="K310" s="52"/>
      <c r="L310" s="52"/>
      <c r="M310" s="48"/>
      <c r="N310" s="52"/>
      <c r="O310" s="52"/>
      <c r="P310" s="48"/>
      <c r="Q310" s="52"/>
      <c r="R310" s="52"/>
      <c r="S310" s="48"/>
      <c r="T310" s="52"/>
      <c r="U310" s="52"/>
      <c r="V310" s="48"/>
      <c r="W310" s="48"/>
      <c r="X310" s="48"/>
      <c r="Y310" s="52"/>
      <c r="Z310" s="48"/>
      <c r="AA310" s="48"/>
      <c r="AB310" s="52"/>
      <c r="AC310" s="52"/>
      <c r="AD310" s="52"/>
      <c r="AE310" s="48"/>
      <c r="AF310" s="52"/>
      <c r="AG310" s="52"/>
      <c r="AH310" s="52"/>
      <c r="AI310" s="52"/>
      <c r="AJ310" s="52"/>
      <c r="AK310" s="48"/>
      <c r="AL310" s="52"/>
      <c r="AM310" s="52"/>
      <c r="AN310" s="48"/>
      <c r="AO310" s="52"/>
      <c r="AP310" s="52"/>
      <c r="AQ310" s="48"/>
      <c r="AR310" s="52"/>
      <c r="AS310" s="52"/>
      <c r="AT310" s="48"/>
      <c r="AU310" s="52"/>
      <c r="AV310" s="52"/>
      <c r="AW310" s="48"/>
      <c r="AX310" s="48"/>
      <c r="AY310" s="48"/>
      <c r="AZ310" s="48"/>
      <c r="BA310" s="52"/>
      <c r="BB310" s="52"/>
      <c r="BC310" s="48"/>
      <c r="BD310" s="52"/>
      <c r="BE310" s="48"/>
      <c r="BF310" s="52"/>
      <c r="BG310" s="52"/>
      <c r="BH310" s="52"/>
      <c r="BI310" s="52"/>
      <c r="BJ310" s="52"/>
      <c r="BK310" s="52"/>
      <c r="BL310" s="52"/>
      <c r="BM310" s="52"/>
      <c r="BN310" s="52"/>
      <c r="BO310" s="52"/>
      <c r="BP310" s="52"/>
      <c r="BQ310" s="52"/>
      <c r="BR310" s="52"/>
      <c r="BS310" s="52"/>
      <c r="BT310" s="74"/>
      <c r="BU310" s="74"/>
      <c r="BV310" s="52"/>
      <c r="BW310" s="74"/>
      <c r="BX310" s="74"/>
      <c r="BY310" s="52"/>
      <c r="BZ310" s="74"/>
      <c r="CA310" s="74"/>
      <c r="CB310" s="52"/>
      <c r="CC310" s="74"/>
      <c r="CD310" s="74"/>
      <c r="CE310" s="52"/>
      <c r="CF310" s="74"/>
      <c r="CG310" s="74"/>
      <c r="CH310" s="52"/>
      <c r="CI310" s="74"/>
      <c r="CJ310" s="74"/>
      <c r="CK310" s="52"/>
      <c r="CL310" s="74"/>
      <c r="CM310" s="74"/>
      <c r="CN310" s="52"/>
      <c r="CO310" s="74"/>
      <c r="CP310" s="74"/>
      <c r="CQ310" s="52"/>
      <c r="CR310" s="74"/>
      <c r="CS310" s="74"/>
      <c r="CT310" s="52"/>
      <c r="CU310" s="74"/>
      <c r="CV310" s="74"/>
      <c r="CW310" s="52"/>
      <c r="CX310" s="52"/>
      <c r="CY310" s="52"/>
      <c r="CZ310" s="52">
        <v>2016</v>
      </c>
      <c r="DA310" s="48"/>
      <c r="DB310" s="48">
        <f t="shared" si="1278"/>
        <v>0</v>
      </c>
      <c r="DC310" s="52"/>
      <c r="DD310" s="74"/>
      <c r="DE310" s="74"/>
      <c r="DF310" s="52"/>
      <c r="DG310" s="74"/>
      <c r="DH310" s="74"/>
      <c r="DI310" s="52"/>
      <c r="DJ310" s="52"/>
      <c r="DK310" s="52"/>
      <c r="DL310" s="52"/>
      <c r="DM310" s="52"/>
      <c r="DN310" s="52"/>
      <c r="DO310" s="52"/>
      <c r="DP310" s="74"/>
      <c r="DQ310" s="74"/>
      <c r="DR310" s="52"/>
      <c r="DS310" s="74"/>
      <c r="DT310" s="74"/>
      <c r="DU310" s="52"/>
      <c r="DV310" s="74"/>
      <c r="DW310" s="74"/>
      <c r="DX310" s="52"/>
      <c r="DY310" s="74"/>
      <c r="DZ310" s="74"/>
      <c r="EA310" s="52"/>
      <c r="EB310" s="52"/>
      <c r="EC310" s="52"/>
      <c r="ED310" s="52"/>
      <c r="EE310" s="52"/>
      <c r="EF310" s="48"/>
      <c r="EG310" s="52"/>
      <c r="EH310" s="52"/>
      <c r="EI310" s="52"/>
      <c r="EJ310" s="52"/>
      <c r="EK310" s="52"/>
      <c r="EL310" s="52"/>
      <c r="EM310" s="52"/>
      <c r="EN310" s="52"/>
      <c r="EO310" s="52"/>
      <c r="EP310" s="52"/>
      <c r="EQ310" s="52"/>
      <c r="ER310" s="52"/>
      <c r="ES310" s="52"/>
      <c r="ET310" s="52"/>
      <c r="EU310" s="52"/>
      <c r="EV310" s="52"/>
      <c r="EW310" s="52"/>
      <c r="EX310" s="48"/>
      <c r="EY310" s="52"/>
      <c r="EZ310" s="52"/>
      <c r="FA310" s="48"/>
      <c r="FB310" s="52"/>
      <c r="FC310" s="52"/>
      <c r="FD310" s="48"/>
      <c r="FE310" s="52"/>
      <c r="FF310" s="52"/>
      <c r="FG310" s="48"/>
      <c r="FH310" s="52"/>
      <c r="FI310" s="52"/>
      <c r="FJ310" s="48"/>
      <c r="FK310" s="52"/>
      <c r="FL310" s="52"/>
      <c r="FM310" s="48"/>
      <c r="FN310" s="52"/>
      <c r="FO310" s="52"/>
      <c r="FP310" s="48"/>
      <c r="FQ310" s="52"/>
      <c r="FR310" s="52"/>
      <c r="FS310" s="48"/>
      <c r="FT310" s="52"/>
      <c r="FU310" s="52"/>
      <c r="FV310" s="48"/>
      <c r="FW310" s="52"/>
      <c r="FX310" s="52"/>
      <c r="FY310" s="48"/>
      <c r="FZ310" s="52"/>
      <c r="GA310" s="52"/>
      <c r="GB310" s="48"/>
      <c r="GC310" s="52"/>
      <c r="GD310" s="52"/>
      <c r="GE310" s="48"/>
      <c r="GF310" s="52"/>
      <c r="GG310" s="52"/>
      <c r="GH310" s="48"/>
      <c r="GI310" s="52"/>
      <c r="GJ310" s="52"/>
      <c r="GK310" s="48"/>
      <c r="GL310" s="52"/>
      <c r="GM310" s="52"/>
      <c r="GN310" s="48"/>
      <c r="GO310" s="52"/>
      <c r="GP310" s="52"/>
      <c r="GQ310" s="48"/>
      <c r="GR310" s="52"/>
      <c r="GS310" s="74"/>
      <c r="GT310" s="74"/>
    </row>
    <row r="311" spans="1:202" s="18" customFormat="1" ht="15.75" x14ac:dyDescent="0.25">
      <c r="A311" s="26" t="s">
        <v>521</v>
      </c>
      <c r="B311" s="136">
        <f t="shared" si="1143"/>
        <v>4810</v>
      </c>
      <c r="C311" s="136">
        <f t="shared" si="1144"/>
        <v>3837</v>
      </c>
      <c r="D311" s="48">
        <f t="shared" si="216"/>
        <v>79.771309771309774</v>
      </c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52"/>
      <c r="Z311" s="48"/>
      <c r="AA311" s="48"/>
      <c r="AB311" s="48"/>
      <c r="AC311" s="48"/>
      <c r="AD311" s="48"/>
      <c r="AE311" s="48"/>
      <c r="AF311" s="48"/>
      <c r="AG311" s="48"/>
      <c r="AH311" s="52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>
        <v>973</v>
      </c>
      <c r="AY311" s="48"/>
      <c r="AZ311" s="48"/>
      <c r="BA311" s="48"/>
      <c r="BB311" s="48"/>
      <c r="BC311" s="48"/>
      <c r="BD311" s="116"/>
      <c r="BE311" s="116"/>
      <c r="BF311" s="116"/>
      <c r="BG311" s="48"/>
      <c r="BH311" s="48"/>
      <c r="BI311" s="75"/>
      <c r="BJ311" s="48"/>
      <c r="BK311" s="48"/>
      <c r="BL311" s="75"/>
      <c r="BM311" s="48"/>
      <c r="BN311" s="48"/>
      <c r="BO311" s="75"/>
      <c r="BP311" s="48"/>
      <c r="BQ311" s="48"/>
      <c r="BR311" s="75"/>
      <c r="BS311" s="48"/>
      <c r="BT311" s="48"/>
      <c r="BU311" s="75"/>
      <c r="BV311" s="48"/>
      <c r="BW311" s="48"/>
      <c r="BX311" s="75"/>
      <c r="BY311" s="48"/>
      <c r="BZ311" s="48"/>
      <c r="CA311" s="75"/>
      <c r="CB311" s="48"/>
      <c r="CC311" s="48"/>
      <c r="CD311" s="75"/>
      <c r="CE311" s="48"/>
      <c r="CF311" s="48"/>
      <c r="CG311" s="75"/>
      <c r="CH311" s="48"/>
      <c r="CI311" s="48"/>
      <c r="CJ311" s="75"/>
      <c r="CK311" s="48"/>
      <c r="CL311" s="48"/>
      <c r="CM311" s="75"/>
      <c r="CN311" s="48"/>
      <c r="CO311" s="48"/>
      <c r="CP311" s="75"/>
      <c r="CQ311" s="52"/>
      <c r="CR311" s="48"/>
      <c r="CS311" s="75"/>
      <c r="CT311" s="52"/>
      <c r="CU311" s="48"/>
      <c r="CV311" s="75"/>
      <c r="CW311" s="52"/>
      <c r="CX311" s="48"/>
      <c r="CY311" s="75"/>
      <c r="CZ311" s="52">
        <v>3837</v>
      </c>
      <c r="DA311" s="48">
        <v>3837</v>
      </c>
      <c r="DB311" s="48">
        <f t="shared" si="1278"/>
        <v>100</v>
      </c>
      <c r="DC311" s="52"/>
      <c r="DD311" s="48"/>
      <c r="DE311" s="75"/>
      <c r="DF311" s="52"/>
      <c r="DG311" s="48"/>
      <c r="DH311" s="75"/>
      <c r="DI311" s="48"/>
      <c r="DJ311" s="48"/>
      <c r="DK311" s="75"/>
      <c r="DL311" s="48"/>
      <c r="DM311" s="48"/>
      <c r="DN311" s="75"/>
      <c r="DO311" s="52"/>
      <c r="DP311" s="48"/>
      <c r="DQ311" s="75"/>
      <c r="DR311" s="52"/>
      <c r="DS311" s="48"/>
      <c r="DT311" s="75"/>
      <c r="DU311" s="52"/>
      <c r="DV311" s="48"/>
      <c r="DW311" s="75"/>
      <c r="DX311" s="52"/>
      <c r="DY311" s="48"/>
      <c r="DZ311" s="75"/>
      <c r="EA311" s="48"/>
      <c r="EB311" s="48"/>
      <c r="EC311" s="75"/>
      <c r="ED311" s="48"/>
      <c r="EE311" s="48"/>
      <c r="EF311" s="48"/>
      <c r="EG311" s="48"/>
      <c r="EH311" s="48"/>
      <c r="EI311" s="75"/>
      <c r="EJ311" s="48"/>
      <c r="EK311" s="48"/>
      <c r="EL311" s="75"/>
      <c r="EM311" s="48"/>
      <c r="EN311" s="48"/>
      <c r="EO311" s="75"/>
      <c r="EP311" s="48"/>
      <c r="EQ311" s="48"/>
      <c r="ER311" s="75"/>
      <c r="ES311" s="48"/>
      <c r="ET311" s="48"/>
      <c r="EU311" s="75"/>
      <c r="EV311" s="48"/>
      <c r="EW311" s="48"/>
      <c r="EX311" s="48"/>
      <c r="EY311" s="48"/>
      <c r="EZ311" s="48"/>
      <c r="FA311" s="48"/>
      <c r="FB311" s="48"/>
      <c r="FC311" s="48"/>
      <c r="FD311" s="48"/>
      <c r="FE311" s="48"/>
      <c r="FF311" s="48"/>
      <c r="FG311" s="48"/>
      <c r="FH311" s="48"/>
      <c r="FI311" s="48"/>
      <c r="FJ311" s="48"/>
      <c r="FK311" s="48"/>
      <c r="FL311" s="48"/>
      <c r="FM311" s="48"/>
      <c r="FN311" s="48"/>
      <c r="FO311" s="48"/>
      <c r="FP311" s="48"/>
      <c r="FQ311" s="48"/>
      <c r="FR311" s="48"/>
      <c r="FS311" s="48"/>
      <c r="FT311" s="48"/>
      <c r="FU311" s="48"/>
      <c r="FV311" s="48"/>
      <c r="FW311" s="48"/>
      <c r="FX311" s="48"/>
      <c r="FY311" s="48"/>
      <c r="FZ311" s="48"/>
      <c r="GA311" s="48"/>
      <c r="GB311" s="48"/>
      <c r="GC311" s="48"/>
      <c r="GD311" s="48"/>
      <c r="GE311" s="48"/>
      <c r="GF311" s="48"/>
      <c r="GG311" s="48"/>
      <c r="GH311" s="48"/>
      <c r="GI311" s="48"/>
      <c r="GJ311" s="48"/>
      <c r="GK311" s="48"/>
      <c r="GL311" s="48"/>
      <c r="GM311" s="48"/>
      <c r="GN311" s="48"/>
      <c r="GO311" s="48"/>
      <c r="GP311" s="48"/>
      <c r="GQ311" s="48"/>
      <c r="GR311" s="52"/>
      <c r="GS311" s="48"/>
      <c r="GT311" s="75"/>
    </row>
    <row r="312" spans="1:202" s="18" customFormat="1" ht="15.75" x14ac:dyDescent="0.25">
      <c r="A312" s="26" t="s">
        <v>524</v>
      </c>
      <c r="B312" s="136">
        <f t="shared" si="1143"/>
        <v>6651.9</v>
      </c>
      <c r="C312" s="136">
        <f t="shared" si="1144"/>
        <v>6252</v>
      </c>
      <c r="D312" s="48">
        <f t="shared" si="216"/>
        <v>93.98818382717721</v>
      </c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52"/>
      <c r="Z312" s="48"/>
      <c r="AA312" s="48"/>
      <c r="AB312" s="48"/>
      <c r="AC312" s="48"/>
      <c r="AD312" s="48"/>
      <c r="AE312" s="48"/>
      <c r="AF312" s="48"/>
      <c r="AG312" s="48"/>
      <c r="AH312" s="52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>
        <v>399.9</v>
      </c>
      <c r="AY312" s="48"/>
      <c r="AZ312" s="48"/>
      <c r="BA312" s="48"/>
      <c r="BB312" s="48"/>
      <c r="BC312" s="48"/>
      <c r="BD312" s="116"/>
      <c r="BE312" s="116"/>
      <c r="BF312" s="116"/>
      <c r="BG312" s="48"/>
      <c r="BH312" s="48"/>
      <c r="BI312" s="75"/>
      <c r="BJ312" s="48"/>
      <c r="BK312" s="48"/>
      <c r="BL312" s="75"/>
      <c r="BM312" s="48"/>
      <c r="BN312" s="48"/>
      <c r="BO312" s="75"/>
      <c r="BP312" s="48"/>
      <c r="BQ312" s="48"/>
      <c r="BR312" s="75"/>
      <c r="BS312" s="48"/>
      <c r="BT312" s="48"/>
      <c r="BU312" s="75"/>
      <c r="BV312" s="48"/>
      <c r="BW312" s="48"/>
      <c r="BX312" s="75"/>
      <c r="BY312" s="48"/>
      <c r="BZ312" s="48"/>
      <c r="CA312" s="75"/>
      <c r="CB312" s="48"/>
      <c r="CC312" s="48"/>
      <c r="CD312" s="75"/>
      <c r="CE312" s="48"/>
      <c r="CF312" s="48"/>
      <c r="CG312" s="75"/>
      <c r="CH312" s="48"/>
      <c r="CI312" s="48"/>
      <c r="CJ312" s="75"/>
      <c r="CK312" s="48"/>
      <c r="CL312" s="48"/>
      <c r="CM312" s="75"/>
      <c r="CN312" s="48"/>
      <c r="CO312" s="48"/>
      <c r="CP312" s="75"/>
      <c r="CQ312" s="52"/>
      <c r="CR312" s="48"/>
      <c r="CS312" s="75"/>
      <c r="CT312" s="52"/>
      <c r="CU312" s="48"/>
      <c r="CV312" s="75"/>
      <c r="CW312" s="52"/>
      <c r="CX312" s="48"/>
      <c r="CY312" s="75"/>
      <c r="CZ312" s="52">
        <v>6252</v>
      </c>
      <c r="DA312" s="48">
        <v>6252</v>
      </c>
      <c r="DB312" s="48">
        <f t="shared" si="1278"/>
        <v>100</v>
      </c>
      <c r="DC312" s="52"/>
      <c r="DD312" s="48"/>
      <c r="DE312" s="75"/>
      <c r="DF312" s="52"/>
      <c r="DG312" s="48"/>
      <c r="DH312" s="75"/>
      <c r="DI312" s="48"/>
      <c r="DJ312" s="48"/>
      <c r="DK312" s="75"/>
      <c r="DL312" s="48"/>
      <c r="DM312" s="48"/>
      <c r="DN312" s="75"/>
      <c r="DO312" s="52"/>
      <c r="DP312" s="48"/>
      <c r="DQ312" s="75"/>
      <c r="DR312" s="52"/>
      <c r="DS312" s="48"/>
      <c r="DT312" s="75"/>
      <c r="DU312" s="52"/>
      <c r="DV312" s="48"/>
      <c r="DW312" s="75"/>
      <c r="DX312" s="52"/>
      <c r="DY312" s="48"/>
      <c r="DZ312" s="75"/>
      <c r="EA312" s="48"/>
      <c r="EB312" s="48"/>
      <c r="EC312" s="75"/>
      <c r="ED312" s="48"/>
      <c r="EE312" s="48"/>
      <c r="EF312" s="48"/>
      <c r="EG312" s="48"/>
      <c r="EH312" s="48"/>
      <c r="EI312" s="75"/>
      <c r="EJ312" s="48"/>
      <c r="EK312" s="48"/>
      <c r="EL312" s="75"/>
      <c r="EM312" s="48"/>
      <c r="EN312" s="48"/>
      <c r="EO312" s="75"/>
      <c r="EP312" s="48"/>
      <c r="EQ312" s="48"/>
      <c r="ER312" s="75"/>
      <c r="ES312" s="48"/>
      <c r="ET312" s="48"/>
      <c r="EU312" s="75"/>
      <c r="EV312" s="48"/>
      <c r="EW312" s="48"/>
      <c r="EX312" s="48"/>
      <c r="EY312" s="48"/>
      <c r="EZ312" s="48"/>
      <c r="FA312" s="48"/>
      <c r="FB312" s="48"/>
      <c r="FC312" s="48"/>
      <c r="FD312" s="48"/>
      <c r="FE312" s="48"/>
      <c r="FF312" s="48"/>
      <c r="FG312" s="48"/>
      <c r="FH312" s="48"/>
      <c r="FI312" s="48"/>
      <c r="FJ312" s="48"/>
      <c r="FK312" s="48"/>
      <c r="FL312" s="48"/>
      <c r="FM312" s="48"/>
      <c r="FN312" s="48"/>
      <c r="FO312" s="48"/>
      <c r="FP312" s="48"/>
      <c r="FQ312" s="48"/>
      <c r="FR312" s="48"/>
      <c r="FS312" s="48"/>
      <c r="FT312" s="48"/>
      <c r="FU312" s="48"/>
      <c r="FV312" s="48"/>
      <c r="FW312" s="48"/>
      <c r="FX312" s="48"/>
      <c r="FY312" s="48"/>
      <c r="FZ312" s="48"/>
      <c r="GA312" s="48"/>
      <c r="GB312" s="48"/>
      <c r="GC312" s="48"/>
      <c r="GD312" s="48"/>
      <c r="GE312" s="48"/>
      <c r="GF312" s="48"/>
      <c r="GG312" s="48"/>
      <c r="GH312" s="48"/>
      <c r="GI312" s="48"/>
      <c r="GJ312" s="48"/>
      <c r="GK312" s="48"/>
      <c r="GL312" s="48"/>
      <c r="GM312" s="48"/>
      <c r="GN312" s="48"/>
      <c r="GO312" s="48"/>
      <c r="GP312" s="48"/>
      <c r="GQ312" s="48"/>
      <c r="GR312" s="52"/>
      <c r="GS312" s="48"/>
      <c r="GT312" s="75"/>
    </row>
    <row r="313" spans="1:202" s="18" customFormat="1" ht="15.75" x14ac:dyDescent="0.25">
      <c r="A313" s="26" t="s">
        <v>522</v>
      </c>
      <c r="B313" s="136">
        <f t="shared" si="1143"/>
        <v>3075</v>
      </c>
      <c r="C313" s="136">
        <f t="shared" si="1144"/>
        <v>0</v>
      </c>
      <c r="D313" s="48">
        <f t="shared" si="216"/>
        <v>0</v>
      </c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52"/>
      <c r="Z313" s="48"/>
      <c r="AA313" s="48"/>
      <c r="AB313" s="48"/>
      <c r="AC313" s="48"/>
      <c r="AD313" s="48"/>
      <c r="AE313" s="48"/>
      <c r="AF313" s="48"/>
      <c r="AG313" s="48"/>
      <c r="AH313" s="52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116"/>
      <c r="BE313" s="116"/>
      <c r="BF313" s="116"/>
      <c r="BG313" s="48"/>
      <c r="BH313" s="48"/>
      <c r="BI313" s="75"/>
      <c r="BJ313" s="48"/>
      <c r="BK313" s="48"/>
      <c r="BL313" s="75"/>
      <c r="BM313" s="48"/>
      <c r="BN313" s="48"/>
      <c r="BO313" s="75"/>
      <c r="BP313" s="48"/>
      <c r="BQ313" s="48"/>
      <c r="BR313" s="75"/>
      <c r="BS313" s="48"/>
      <c r="BT313" s="48"/>
      <c r="BU313" s="75"/>
      <c r="BV313" s="48"/>
      <c r="BW313" s="48"/>
      <c r="BX313" s="75"/>
      <c r="BY313" s="48"/>
      <c r="BZ313" s="48"/>
      <c r="CA313" s="75"/>
      <c r="CB313" s="48"/>
      <c r="CC313" s="48"/>
      <c r="CD313" s="75"/>
      <c r="CE313" s="48"/>
      <c r="CF313" s="48"/>
      <c r="CG313" s="75"/>
      <c r="CH313" s="48"/>
      <c r="CI313" s="48"/>
      <c r="CJ313" s="75"/>
      <c r="CK313" s="48"/>
      <c r="CL313" s="48"/>
      <c r="CM313" s="75"/>
      <c r="CN313" s="48"/>
      <c r="CO313" s="48"/>
      <c r="CP313" s="75"/>
      <c r="CQ313" s="52"/>
      <c r="CR313" s="48"/>
      <c r="CS313" s="75"/>
      <c r="CT313" s="52"/>
      <c r="CU313" s="48"/>
      <c r="CV313" s="75"/>
      <c r="CW313" s="52"/>
      <c r="CX313" s="48"/>
      <c r="CY313" s="75"/>
      <c r="CZ313" s="52">
        <v>3075</v>
      </c>
      <c r="DA313" s="48"/>
      <c r="DB313" s="48">
        <f t="shared" si="1278"/>
        <v>0</v>
      </c>
      <c r="DC313" s="52"/>
      <c r="DD313" s="48"/>
      <c r="DE313" s="75"/>
      <c r="DF313" s="52"/>
      <c r="DG313" s="48"/>
      <c r="DH313" s="75"/>
      <c r="DI313" s="48"/>
      <c r="DJ313" s="48"/>
      <c r="DK313" s="75"/>
      <c r="DL313" s="48"/>
      <c r="DM313" s="48"/>
      <c r="DN313" s="75"/>
      <c r="DO313" s="52"/>
      <c r="DP313" s="48"/>
      <c r="DQ313" s="75"/>
      <c r="DR313" s="52"/>
      <c r="DS313" s="48"/>
      <c r="DT313" s="75"/>
      <c r="DU313" s="52"/>
      <c r="DV313" s="48"/>
      <c r="DW313" s="75"/>
      <c r="DX313" s="52"/>
      <c r="DY313" s="48"/>
      <c r="DZ313" s="75"/>
      <c r="EA313" s="48"/>
      <c r="EB313" s="48"/>
      <c r="EC313" s="75"/>
      <c r="ED313" s="48"/>
      <c r="EE313" s="48"/>
      <c r="EF313" s="75"/>
      <c r="EG313" s="48"/>
      <c r="EH313" s="48"/>
      <c r="EI313" s="75"/>
      <c r="EJ313" s="48"/>
      <c r="EK313" s="48"/>
      <c r="EL313" s="75"/>
      <c r="EM313" s="48"/>
      <c r="EN313" s="48"/>
      <c r="EO313" s="75"/>
      <c r="EP313" s="48"/>
      <c r="EQ313" s="48"/>
      <c r="ER313" s="75"/>
      <c r="ES313" s="48"/>
      <c r="ET313" s="48"/>
      <c r="EU313" s="75"/>
      <c r="EV313" s="48"/>
      <c r="EW313" s="48"/>
      <c r="EX313" s="48"/>
      <c r="EY313" s="48"/>
      <c r="EZ313" s="48"/>
      <c r="FA313" s="48"/>
      <c r="FB313" s="48"/>
      <c r="FC313" s="48"/>
      <c r="FD313" s="48"/>
      <c r="FE313" s="48"/>
      <c r="FF313" s="48"/>
      <c r="FG313" s="48"/>
      <c r="FH313" s="48"/>
      <c r="FI313" s="48"/>
      <c r="FJ313" s="48"/>
      <c r="FK313" s="48"/>
      <c r="FL313" s="48"/>
      <c r="FM313" s="48"/>
      <c r="FN313" s="48"/>
      <c r="FO313" s="48"/>
      <c r="FP313" s="48"/>
      <c r="FQ313" s="48"/>
      <c r="FR313" s="48"/>
      <c r="FS313" s="48"/>
      <c r="FT313" s="48"/>
      <c r="FU313" s="48"/>
      <c r="FV313" s="48"/>
      <c r="FW313" s="48"/>
      <c r="FX313" s="48"/>
      <c r="FY313" s="48"/>
      <c r="FZ313" s="48"/>
      <c r="GA313" s="48"/>
      <c r="GB313" s="48"/>
      <c r="GC313" s="48"/>
      <c r="GD313" s="48"/>
      <c r="GE313" s="48"/>
      <c r="GF313" s="48"/>
      <c r="GG313" s="48"/>
      <c r="GH313" s="48"/>
      <c r="GI313" s="48"/>
      <c r="GJ313" s="48"/>
      <c r="GK313" s="48"/>
      <c r="GL313" s="48"/>
      <c r="GM313" s="48"/>
      <c r="GN313" s="48"/>
      <c r="GO313" s="48"/>
      <c r="GP313" s="48"/>
      <c r="GQ313" s="48"/>
      <c r="GR313" s="52"/>
      <c r="GS313" s="48"/>
      <c r="GT313" s="75"/>
    </row>
    <row r="314" spans="1:202" s="18" customFormat="1" ht="15.75" x14ac:dyDescent="0.25">
      <c r="A314" s="26" t="s">
        <v>354</v>
      </c>
      <c r="B314" s="136">
        <f t="shared" si="1143"/>
        <v>11400</v>
      </c>
      <c r="C314" s="136">
        <f t="shared" si="1144"/>
        <v>3699.2022099999999</v>
      </c>
      <c r="D314" s="48">
        <f>C314/B314*100</f>
        <v>32.449142192982457</v>
      </c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52"/>
      <c r="Z314" s="48"/>
      <c r="AA314" s="48"/>
      <c r="AB314" s="48"/>
      <c r="AC314" s="48"/>
      <c r="AD314" s="48"/>
      <c r="AE314" s="48"/>
      <c r="AF314" s="48"/>
      <c r="AG314" s="48"/>
      <c r="AH314" s="52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>
        <v>1400</v>
      </c>
      <c r="AY314" s="48"/>
      <c r="AZ314" s="48"/>
      <c r="BA314" s="48">
        <v>10000</v>
      </c>
      <c r="BB314" s="48">
        <v>3699.2022099999999</v>
      </c>
      <c r="BC314" s="48">
        <f>BB314/BA314*100</f>
        <v>36.9920221</v>
      </c>
      <c r="BD314" s="116"/>
      <c r="BE314" s="116"/>
      <c r="BF314" s="116"/>
      <c r="BG314" s="48"/>
      <c r="BH314" s="48"/>
      <c r="BI314" s="75"/>
      <c r="BJ314" s="48"/>
      <c r="BK314" s="48"/>
      <c r="BL314" s="75"/>
      <c r="BM314" s="48"/>
      <c r="BN314" s="48"/>
      <c r="BO314" s="75"/>
      <c r="BP314" s="48"/>
      <c r="BQ314" s="48"/>
      <c r="BR314" s="75"/>
      <c r="BS314" s="48"/>
      <c r="BT314" s="48"/>
      <c r="BU314" s="48"/>
      <c r="BV314" s="48"/>
      <c r="BW314" s="48"/>
      <c r="BX314" s="48"/>
      <c r="BY314" s="48"/>
      <c r="BZ314" s="48"/>
      <c r="CA314" s="75"/>
      <c r="CB314" s="48"/>
      <c r="CC314" s="48"/>
      <c r="CD314" s="75"/>
      <c r="CE314" s="48"/>
      <c r="CF314" s="48"/>
      <c r="CG314" s="75"/>
      <c r="CH314" s="48"/>
      <c r="CI314" s="48"/>
      <c r="CJ314" s="75"/>
      <c r="CK314" s="52"/>
      <c r="CL314" s="48"/>
      <c r="CM314" s="75"/>
      <c r="CN314" s="48"/>
      <c r="CO314" s="48"/>
      <c r="CP314" s="75"/>
      <c r="CQ314" s="52"/>
      <c r="CR314" s="48"/>
      <c r="CS314" s="75"/>
      <c r="CT314" s="52"/>
      <c r="CU314" s="48"/>
      <c r="CV314" s="75"/>
      <c r="CW314" s="52"/>
      <c r="CX314" s="48"/>
      <c r="CY314" s="75"/>
      <c r="CZ314" s="52"/>
      <c r="DA314" s="48"/>
      <c r="DB314" s="48"/>
      <c r="DC314" s="52"/>
      <c r="DD314" s="48"/>
      <c r="DE314" s="75"/>
      <c r="DF314" s="52"/>
      <c r="DG314" s="48"/>
      <c r="DH314" s="75"/>
      <c r="DI314" s="48"/>
      <c r="DJ314" s="48"/>
      <c r="DK314" s="75"/>
      <c r="DL314" s="48"/>
      <c r="DM314" s="48"/>
      <c r="DN314" s="75"/>
      <c r="DO314" s="52"/>
      <c r="DP314" s="48"/>
      <c r="DQ314" s="75"/>
      <c r="DR314" s="52"/>
      <c r="DS314" s="48"/>
      <c r="DT314" s="75"/>
      <c r="DU314" s="52"/>
      <c r="DV314" s="48"/>
      <c r="DW314" s="75"/>
      <c r="DX314" s="52"/>
      <c r="DY314" s="48"/>
      <c r="DZ314" s="75"/>
      <c r="EA314" s="48"/>
      <c r="EB314" s="48"/>
      <c r="EC314" s="75"/>
      <c r="ED314" s="48"/>
      <c r="EE314" s="48"/>
      <c r="EF314" s="75"/>
      <c r="EG314" s="48"/>
      <c r="EH314" s="48"/>
      <c r="EI314" s="75"/>
      <c r="EJ314" s="48"/>
      <c r="EK314" s="48"/>
      <c r="EL314" s="75"/>
      <c r="EM314" s="48"/>
      <c r="EN314" s="48"/>
      <c r="EO314" s="75"/>
      <c r="EP314" s="48"/>
      <c r="EQ314" s="48"/>
      <c r="ER314" s="75"/>
      <c r="ES314" s="48"/>
      <c r="ET314" s="48"/>
      <c r="EU314" s="75"/>
      <c r="EV314" s="48"/>
      <c r="EW314" s="48"/>
      <c r="EX314" s="48"/>
      <c r="EY314" s="48"/>
      <c r="EZ314" s="48"/>
      <c r="FA314" s="48"/>
      <c r="FB314" s="48"/>
      <c r="FC314" s="48"/>
      <c r="FD314" s="48"/>
      <c r="FE314" s="48"/>
      <c r="FF314" s="48"/>
      <c r="FG314" s="48"/>
      <c r="FH314" s="48"/>
      <c r="FI314" s="48"/>
      <c r="FJ314" s="48"/>
      <c r="FK314" s="48"/>
      <c r="FL314" s="48"/>
      <c r="FM314" s="48"/>
      <c r="FN314" s="48"/>
      <c r="FO314" s="48"/>
      <c r="FP314" s="48"/>
      <c r="FQ314" s="48"/>
      <c r="FR314" s="48"/>
      <c r="FS314" s="48"/>
      <c r="FT314" s="48"/>
      <c r="FU314" s="48"/>
      <c r="FV314" s="48"/>
      <c r="FW314" s="48"/>
      <c r="FX314" s="48"/>
      <c r="FY314" s="48"/>
      <c r="FZ314" s="48"/>
      <c r="GA314" s="48"/>
      <c r="GB314" s="48"/>
      <c r="GC314" s="48"/>
      <c r="GD314" s="48"/>
      <c r="GE314" s="48"/>
      <c r="GF314" s="48"/>
      <c r="GG314" s="48"/>
      <c r="GH314" s="48"/>
      <c r="GI314" s="48"/>
      <c r="GJ314" s="48"/>
      <c r="GK314" s="48"/>
      <c r="GL314" s="48"/>
      <c r="GM314" s="48"/>
      <c r="GN314" s="48"/>
      <c r="GO314" s="48"/>
      <c r="GP314" s="48"/>
      <c r="GQ314" s="48"/>
      <c r="GR314" s="52"/>
      <c r="GS314" s="48"/>
      <c r="GT314" s="75"/>
    </row>
    <row r="315" spans="1:202" s="18" customFormat="1" ht="15.75" x14ac:dyDescent="0.25">
      <c r="A315" s="26" t="s">
        <v>523</v>
      </c>
      <c r="B315" s="136">
        <f t="shared" si="1143"/>
        <v>2982</v>
      </c>
      <c r="C315" s="136">
        <f t="shared" si="1144"/>
        <v>2982</v>
      </c>
      <c r="D315" s="48">
        <f>C315/B315*100</f>
        <v>100</v>
      </c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52"/>
      <c r="Z315" s="48"/>
      <c r="AA315" s="48"/>
      <c r="AB315" s="48"/>
      <c r="AC315" s="48"/>
      <c r="AD315" s="48"/>
      <c r="AE315" s="48"/>
      <c r="AF315" s="48"/>
      <c r="AG315" s="48"/>
      <c r="AH315" s="52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116"/>
      <c r="BE315" s="116"/>
      <c r="BF315" s="116"/>
      <c r="BG315" s="48"/>
      <c r="BH315" s="48"/>
      <c r="BI315" s="75"/>
      <c r="BJ315" s="48"/>
      <c r="BK315" s="48"/>
      <c r="BL315" s="75"/>
      <c r="BM315" s="48"/>
      <c r="BN315" s="48"/>
      <c r="BO315" s="75"/>
      <c r="BP315" s="48"/>
      <c r="BQ315" s="48"/>
      <c r="BR315" s="75"/>
      <c r="BS315" s="48"/>
      <c r="BT315" s="48"/>
      <c r="BU315" s="48"/>
      <c r="BV315" s="48"/>
      <c r="BW315" s="48"/>
      <c r="BX315" s="48"/>
      <c r="BY315" s="48"/>
      <c r="BZ315" s="48"/>
      <c r="CA315" s="75"/>
      <c r="CB315" s="48"/>
      <c r="CC315" s="48"/>
      <c r="CD315" s="75"/>
      <c r="CE315" s="48"/>
      <c r="CF315" s="48"/>
      <c r="CG315" s="75"/>
      <c r="CH315" s="48"/>
      <c r="CI315" s="48"/>
      <c r="CJ315" s="75"/>
      <c r="CK315" s="48"/>
      <c r="CL315" s="48"/>
      <c r="CM315" s="75"/>
      <c r="CN315" s="48"/>
      <c r="CO315" s="48"/>
      <c r="CP315" s="75"/>
      <c r="CQ315" s="52"/>
      <c r="CR315" s="48"/>
      <c r="CS315" s="75"/>
      <c r="CT315" s="52"/>
      <c r="CU315" s="48"/>
      <c r="CV315" s="75"/>
      <c r="CW315" s="52"/>
      <c r="CX315" s="48"/>
      <c r="CY315" s="75"/>
      <c r="CZ315" s="52">
        <v>2982</v>
      </c>
      <c r="DA315" s="48">
        <v>2982</v>
      </c>
      <c r="DB315" s="48">
        <f t="shared" si="1278"/>
        <v>100</v>
      </c>
      <c r="DC315" s="52"/>
      <c r="DD315" s="48"/>
      <c r="DE315" s="75"/>
      <c r="DF315" s="52"/>
      <c r="DG315" s="48"/>
      <c r="DH315" s="75"/>
      <c r="DI315" s="48"/>
      <c r="DJ315" s="48"/>
      <c r="DK315" s="75"/>
      <c r="DL315" s="48"/>
      <c r="DM315" s="48"/>
      <c r="DN315" s="75"/>
      <c r="DO315" s="52"/>
      <c r="DP315" s="48"/>
      <c r="DQ315" s="75"/>
      <c r="DR315" s="52"/>
      <c r="DS315" s="48"/>
      <c r="DT315" s="75"/>
      <c r="DU315" s="52"/>
      <c r="DV315" s="48"/>
      <c r="DW315" s="75"/>
      <c r="DX315" s="52"/>
      <c r="DY315" s="48"/>
      <c r="DZ315" s="75"/>
      <c r="EA315" s="48"/>
      <c r="EB315" s="48"/>
      <c r="EC315" s="75"/>
      <c r="ED315" s="48"/>
      <c r="EE315" s="48"/>
      <c r="EF315" s="75"/>
      <c r="EG315" s="48"/>
      <c r="EH315" s="48"/>
      <c r="EI315" s="75"/>
      <c r="EJ315" s="48"/>
      <c r="EK315" s="48"/>
      <c r="EL315" s="75"/>
      <c r="EM315" s="48"/>
      <c r="EN315" s="48"/>
      <c r="EO315" s="75"/>
      <c r="EP315" s="48"/>
      <c r="EQ315" s="48"/>
      <c r="ER315" s="75"/>
      <c r="ES315" s="48"/>
      <c r="ET315" s="48"/>
      <c r="EU315" s="75"/>
      <c r="EV315" s="48"/>
      <c r="EW315" s="48"/>
      <c r="EX315" s="48"/>
      <c r="EY315" s="48"/>
      <c r="EZ315" s="48"/>
      <c r="FA315" s="48"/>
      <c r="FB315" s="48"/>
      <c r="FC315" s="48"/>
      <c r="FD315" s="48"/>
      <c r="FE315" s="48"/>
      <c r="FF315" s="48"/>
      <c r="FG315" s="48"/>
      <c r="FH315" s="48"/>
      <c r="FI315" s="48"/>
      <c r="FJ315" s="48"/>
      <c r="FK315" s="48"/>
      <c r="FL315" s="48"/>
      <c r="FM315" s="48"/>
      <c r="FN315" s="48"/>
      <c r="FO315" s="48"/>
      <c r="FP315" s="48"/>
      <c r="FQ315" s="48"/>
      <c r="FR315" s="48"/>
      <c r="FS315" s="48"/>
      <c r="FT315" s="48"/>
      <c r="FU315" s="48"/>
      <c r="FV315" s="48"/>
      <c r="FW315" s="48"/>
      <c r="FX315" s="48"/>
      <c r="FY315" s="48"/>
      <c r="FZ315" s="48"/>
      <c r="GA315" s="48"/>
      <c r="GB315" s="48"/>
      <c r="GC315" s="48"/>
      <c r="GD315" s="48"/>
      <c r="GE315" s="48"/>
      <c r="GF315" s="48"/>
      <c r="GG315" s="48"/>
      <c r="GH315" s="48"/>
      <c r="GI315" s="48"/>
      <c r="GJ315" s="48"/>
      <c r="GK315" s="48"/>
      <c r="GL315" s="48"/>
      <c r="GM315" s="48"/>
      <c r="GN315" s="48"/>
      <c r="GO315" s="48"/>
      <c r="GP315" s="48"/>
      <c r="GQ315" s="48"/>
      <c r="GR315" s="52"/>
      <c r="GS315" s="48"/>
      <c r="GT315" s="75"/>
    </row>
    <row r="316" spans="1:202" s="19" customFormat="1" ht="31.5" x14ac:dyDescent="0.25">
      <c r="A316" s="25" t="s">
        <v>356</v>
      </c>
      <c r="B316" s="135">
        <f t="shared" si="1143"/>
        <v>180412.58173999999</v>
      </c>
      <c r="C316" s="135">
        <f t="shared" si="1144"/>
        <v>74521.373550000004</v>
      </c>
      <c r="D316" s="54">
        <f t="shared" ref="D316" si="1365">C316/B316*100</f>
        <v>41.306084548690635</v>
      </c>
      <c r="E316" s="55">
        <f t="shared" ref="E316:BF316" si="1366">E317+E318+E319+E320+E321+E322+E323+E324</f>
        <v>1609.1</v>
      </c>
      <c r="F316" s="55">
        <f t="shared" si="1366"/>
        <v>0</v>
      </c>
      <c r="G316" s="55">
        <f t="shared" si="1366"/>
        <v>0</v>
      </c>
      <c r="H316" s="55">
        <f t="shared" si="1366"/>
        <v>810.19361000000004</v>
      </c>
      <c r="I316" s="55">
        <f t="shared" si="1366"/>
        <v>810.19361000000004</v>
      </c>
      <c r="J316" s="54">
        <f>I316/H316*100</f>
        <v>100</v>
      </c>
      <c r="K316" s="55">
        <f t="shared" ref="K316:M316" si="1367">K317+K318+K319+K320+K321+K322+K323+K324</f>
        <v>0</v>
      </c>
      <c r="L316" s="55">
        <f t="shared" si="1367"/>
        <v>0</v>
      </c>
      <c r="M316" s="55">
        <f t="shared" si="1367"/>
        <v>0</v>
      </c>
      <c r="N316" s="55">
        <f t="shared" ref="N316:P316" si="1368">N317+N318+N319+N320+N321+N322+N323+N324</f>
        <v>0</v>
      </c>
      <c r="O316" s="55">
        <f t="shared" si="1368"/>
        <v>0</v>
      </c>
      <c r="P316" s="55">
        <f t="shared" si="1368"/>
        <v>0</v>
      </c>
      <c r="Q316" s="55">
        <f t="shared" ref="Q316:S316" si="1369">Q317+Q318+Q319+Q320+Q321+Q322+Q323+Q324</f>
        <v>0</v>
      </c>
      <c r="R316" s="55">
        <f t="shared" si="1369"/>
        <v>0</v>
      </c>
      <c r="S316" s="55">
        <f t="shared" si="1369"/>
        <v>0</v>
      </c>
      <c r="T316" s="55">
        <f t="shared" ref="T316:V316" si="1370">T317+T318+T319+T320+T321+T322+T323+T324</f>
        <v>0</v>
      </c>
      <c r="U316" s="55">
        <f t="shared" si="1370"/>
        <v>0</v>
      </c>
      <c r="V316" s="55">
        <f t="shared" si="1370"/>
        <v>0</v>
      </c>
      <c r="W316" s="55">
        <f t="shared" si="1366"/>
        <v>451.33199999999999</v>
      </c>
      <c r="X316" s="55">
        <f t="shared" si="1366"/>
        <v>451.33199999999999</v>
      </c>
      <c r="Y316" s="55">
        <f t="shared" si="1331"/>
        <v>100</v>
      </c>
      <c r="Z316" s="55">
        <f t="shared" si="1366"/>
        <v>0</v>
      </c>
      <c r="AA316" s="55">
        <f t="shared" si="1366"/>
        <v>0</v>
      </c>
      <c r="AB316" s="55">
        <f t="shared" si="1366"/>
        <v>0</v>
      </c>
      <c r="AC316" s="55">
        <f t="shared" si="1366"/>
        <v>0</v>
      </c>
      <c r="AD316" s="55">
        <f t="shared" si="1366"/>
        <v>0</v>
      </c>
      <c r="AE316" s="55">
        <f t="shared" si="1366"/>
        <v>0</v>
      </c>
      <c r="AF316" s="55">
        <f t="shared" si="1366"/>
        <v>2322.9868999999999</v>
      </c>
      <c r="AG316" s="55">
        <f t="shared" si="1366"/>
        <v>2322.9868999999999</v>
      </c>
      <c r="AH316" s="55">
        <f t="shared" ref="AH316:AH317" si="1371">AG316/AF316*100</f>
        <v>100</v>
      </c>
      <c r="AI316" s="55">
        <f t="shared" si="1366"/>
        <v>102.04080999999999</v>
      </c>
      <c r="AJ316" s="55">
        <f t="shared" si="1366"/>
        <v>102.04080999999999</v>
      </c>
      <c r="AK316" s="54">
        <f>AJ316/AI316*100</f>
        <v>100</v>
      </c>
      <c r="AL316" s="55"/>
      <c r="AM316" s="55"/>
      <c r="AN316" s="54"/>
      <c r="AO316" s="55">
        <f t="shared" ref="AO316:AP316" si="1372">AO317+AO318+AO319+AO320+AO321+AO322+AO323+AO324</f>
        <v>220.41962000000001</v>
      </c>
      <c r="AP316" s="55">
        <f t="shared" si="1372"/>
        <v>220.41962000000001</v>
      </c>
      <c r="AQ316" s="54">
        <f>AP316/AO316*100</f>
        <v>100</v>
      </c>
      <c r="AR316" s="55"/>
      <c r="AS316" s="55"/>
      <c r="AT316" s="54"/>
      <c r="AU316" s="55">
        <f t="shared" si="1366"/>
        <v>0</v>
      </c>
      <c r="AV316" s="55">
        <f t="shared" si="1366"/>
        <v>0</v>
      </c>
      <c r="AW316" s="55">
        <f t="shared" si="1366"/>
        <v>0</v>
      </c>
      <c r="AX316" s="55">
        <f t="shared" si="1366"/>
        <v>3661.7087999999999</v>
      </c>
      <c r="AY316" s="55">
        <f t="shared" si="1366"/>
        <v>0</v>
      </c>
      <c r="AZ316" s="54"/>
      <c r="BA316" s="55">
        <f t="shared" si="1366"/>
        <v>10000</v>
      </c>
      <c r="BB316" s="55">
        <f t="shared" si="1366"/>
        <v>10000</v>
      </c>
      <c r="BC316" s="54">
        <f t="shared" ref="BC316" si="1373">BB316/BA316*100</f>
        <v>100</v>
      </c>
      <c r="BD316" s="55">
        <f t="shared" si="1366"/>
        <v>46474.5</v>
      </c>
      <c r="BE316" s="55">
        <f t="shared" si="1366"/>
        <v>16427.01053</v>
      </c>
      <c r="BF316" s="55">
        <f t="shared" si="1366"/>
        <v>35.346287813747324</v>
      </c>
      <c r="BG316" s="55">
        <f t="shared" ref="BG316:CO316" si="1374">BG317+BG318+BG319+BG320+BG321+BG322+BG323+BG324</f>
        <v>0</v>
      </c>
      <c r="BH316" s="55">
        <f t="shared" si="1374"/>
        <v>0</v>
      </c>
      <c r="BI316" s="55"/>
      <c r="BJ316" s="55">
        <f t="shared" ref="BJ316:BL316" si="1375">BJ317+BJ318+BJ319+BJ320+BJ321+BJ322+BJ323+BJ324</f>
        <v>0</v>
      </c>
      <c r="BK316" s="55">
        <f t="shared" si="1375"/>
        <v>0</v>
      </c>
      <c r="BL316" s="55">
        <f t="shared" si="1375"/>
        <v>0</v>
      </c>
      <c r="BM316" s="55">
        <f t="shared" si="1374"/>
        <v>10050.299999999999</v>
      </c>
      <c r="BN316" s="55">
        <f t="shared" si="1374"/>
        <v>5396.2026900000001</v>
      </c>
      <c r="BO316" s="55">
        <f t="shared" si="1374"/>
        <v>53.691956359511664</v>
      </c>
      <c r="BP316" s="55">
        <f t="shared" ref="BP316:BQ316" si="1376">BP317+BP318+BP319+BP320+BP321+BP322+BP323+BP324</f>
        <v>1680</v>
      </c>
      <c r="BQ316" s="55">
        <f t="shared" si="1376"/>
        <v>102.85424999999999</v>
      </c>
      <c r="BR316" s="55">
        <f t="shared" ref="BR316:BR317" si="1377">BQ316/BP316*100</f>
        <v>6.122276785714285</v>
      </c>
      <c r="BS316" s="55">
        <f t="shared" si="1374"/>
        <v>0</v>
      </c>
      <c r="BT316" s="55">
        <f t="shared" si="1374"/>
        <v>0</v>
      </c>
      <c r="BU316" s="55">
        <f t="shared" si="1374"/>
        <v>0</v>
      </c>
      <c r="BV316" s="55">
        <f t="shared" si="1374"/>
        <v>0</v>
      </c>
      <c r="BW316" s="55">
        <f t="shared" si="1374"/>
        <v>0</v>
      </c>
      <c r="BX316" s="54"/>
      <c r="BY316" s="55">
        <f t="shared" si="1374"/>
        <v>0</v>
      </c>
      <c r="BZ316" s="55">
        <f t="shared" si="1374"/>
        <v>0</v>
      </c>
      <c r="CA316" s="55">
        <f t="shared" si="1374"/>
        <v>0</v>
      </c>
      <c r="CB316" s="55">
        <f t="shared" ref="CB316:CD316" si="1378">CB317+CB318+CB319+CB320+CB321+CB322+CB323+CB324</f>
        <v>0</v>
      </c>
      <c r="CC316" s="55">
        <f t="shared" si="1378"/>
        <v>0</v>
      </c>
      <c r="CD316" s="55">
        <f t="shared" si="1378"/>
        <v>0</v>
      </c>
      <c r="CE316" s="55">
        <f t="shared" si="1374"/>
        <v>0</v>
      </c>
      <c r="CF316" s="55">
        <f t="shared" si="1374"/>
        <v>0</v>
      </c>
      <c r="CG316" s="55">
        <f t="shared" si="1374"/>
        <v>0</v>
      </c>
      <c r="CH316" s="55">
        <f t="shared" si="1374"/>
        <v>0</v>
      </c>
      <c r="CI316" s="55">
        <f t="shared" si="1374"/>
        <v>0</v>
      </c>
      <c r="CJ316" s="55">
        <f t="shared" si="1374"/>
        <v>0</v>
      </c>
      <c r="CK316" s="55">
        <f t="shared" si="1374"/>
        <v>0</v>
      </c>
      <c r="CL316" s="55">
        <f t="shared" si="1374"/>
        <v>0</v>
      </c>
      <c r="CM316" s="55">
        <f t="shared" si="1374"/>
        <v>0</v>
      </c>
      <c r="CN316" s="55">
        <f t="shared" si="1374"/>
        <v>287.10000000000002</v>
      </c>
      <c r="CO316" s="55">
        <f t="shared" si="1374"/>
        <v>28.4</v>
      </c>
      <c r="CP316" s="55">
        <f>CO316/CN316*100</f>
        <v>9.8920236851271319</v>
      </c>
      <c r="CQ316" s="55">
        <f t="shared" ref="CQ316:DA316" si="1379">CQ317+CQ318+CQ319+CQ320+CQ321+CQ322+CQ323+CQ324</f>
        <v>0</v>
      </c>
      <c r="CR316" s="55">
        <f t="shared" si="1379"/>
        <v>0</v>
      </c>
      <c r="CS316" s="55">
        <f t="shared" si="1379"/>
        <v>0</v>
      </c>
      <c r="CT316" s="55">
        <f t="shared" ref="CT316:CV316" si="1380">CT317+CT318+CT319+CT320+CT321+CT322+CT323+CT324</f>
        <v>0</v>
      </c>
      <c r="CU316" s="55">
        <f t="shared" si="1380"/>
        <v>0</v>
      </c>
      <c r="CV316" s="55">
        <f t="shared" si="1380"/>
        <v>0</v>
      </c>
      <c r="CW316" s="55">
        <f t="shared" si="1379"/>
        <v>20951.3</v>
      </c>
      <c r="CX316" s="55">
        <f t="shared" si="1379"/>
        <v>10475.65</v>
      </c>
      <c r="CY316" s="55">
        <f t="shared" si="147"/>
        <v>50</v>
      </c>
      <c r="CZ316" s="55">
        <f t="shared" si="1379"/>
        <v>41727</v>
      </c>
      <c r="DA316" s="55">
        <f t="shared" si="1379"/>
        <v>13335</v>
      </c>
      <c r="DB316" s="54">
        <f t="shared" si="1278"/>
        <v>31.957725213890285</v>
      </c>
      <c r="DC316" s="55">
        <f t="shared" ref="DC316:DD316" si="1381">DC317+DC318+DC319+DC320+DC321+DC322+DC323+DC324</f>
        <v>12315.4</v>
      </c>
      <c r="DD316" s="55">
        <f t="shared" si="1381"/>
        <v>5214.0531900000005</v>
      </c>
      <c r="DE316" s="55">
        <f>DD316/DC316*100</f>
        <v>42.337668204037229</v>
      </c>
      <c r="DF316" s="55">
        <f t="shared" ref="DF316:DG316" si="1382">DF317+DF318+DF319+DF320+DF321+DF322+DF323+DF324</f>
        <v>2160.1</v>
      </c>
      <c r="DG316" s="55">
        <f t="shared" si="1382"/>
        <v>195.15289999999999</v>
      </c>
      <c r="DH316" s="55">
        <f>DG316/DF316*100</f>
        <v>9.0344382204527562</v>
      </c>
      <c r="DI316" s="55">
        <f t="shared" ref="DI316:DN316" si="1383">DI317+DI318+DI319+DI320+DI321+DI322+DI323+DI324</f>
        <v>7000</v>
      </c>
      <c r="DJ316" s="55">
        <f t="shared" si="1383"/>
        <v>2087.1815000000001</v>
      </c>
      <c r="DK316" s="55">
        <f t="shared" si="1383"/>
        <v>29.816878571428575</v>
      </c>
      <c r="DL316" s="55">
        <f t="shared" si="1383"/>
        <v>6500</v>
      </c>
      <c r="DM316" s="55">
        <f t="shared" si="1383"/>
        <v>3462.9095499999999</v>
      </c>
      <c r="DN316" s="55">
        <f t="shared" si="1383"/>
        <v>53.275531538461543</v>
      </c>
      <c r="DO316" s="55">
        <f t="shared" ref="DO316:DQ316" si="1384">DO317+DO318+DO319+DO320+DO321+DO322+DO323+DO324</f>
        <v>0</v>
      </c>
      <c r="DP316" s="55">
        <f t="shared" si="1384"/>
        <v>0</v>
      </c>
      <c r="DQ316" s="55">
        <f t="shared" si="1384"/>
        <v>0</v>
      </c>
      <c r="DR316" s="55">
        <f t="shared" ref="DR316:DT316" si="1385">DR317+DR318+DR319+DR320+DR321+DR322+DR323+DR324</f>
        <v>0</v>
      </c>
      <c r="DS316" s="55">
        <f t="shared" si="1385"/>
        <v>0</v>
      </c>
      <c r="DT316" s="55">
        <f t="shared" si="1385"/>
        <v>0</v>
      </c>
      <c r="DU316" s="55">
        <f t="shared" ref="DU316:DW316" si="1386">DU317+DU318+DU319+DU320+DU321+DU322+DU323+DU324</f>
        <v>0</v>
      </c>
      <c r="DV316" s="55">
        <f t="shared" si="1386"/>
        <v>0</v>
      </c>
      <c r="DW316" s="55">
        <f t="shared" si="1386"/>
        <v>0</v>
      </c>
      <c r="DX316" s="55">
        <f t="shared" ref="DX316:EB316" si="1387">DX317+DX318+DX319+DX320+DX321+DX322+DX323+DX324</f>
        <v>0</v>
      </c>
      <c r="DY316" s="55">
        <f t="shared" si="1387"/>
        <v>0</v>
      </c>
      <c r="DZ316" s="55">
        <f t="shared" si="1387"/>
        <v>0</v>
      </c>
      <c r="EA316" s="55">
        <f t="shared" si="1387"/>
        <v>0</v>
      </c>
      <c r="EB316" s="55">
        <f t="shared" si="1387"/>
        <v>0</v>
      </c>
      <c r="EC316" s="55"/>
      <c r="ED316" s="55">
        <f t="shared" ref="ED316:EL316" si="1388">ED317+ED318+ED319+ED320+ED321+ED322+ED323+ED324</f>
        <v>0</v>
      </c>
      <c r="EE316" s="55">
        <f t="shared" si="1388"/>
        <v>0</v>
      </c>
      <c r="EF316" s="55">
        <f t="shared" si="1388"/>
        <v>0</v>
      </c>
      <c r="EG316" s="55">
        <f t="shared" si="1388"/>
        <v>0</v>
      </c>
      <c r="EH316" s="55">
        <f t="shared" si="1388"/>
        <v>0</v>
      </c>
      <c r="EI316" s="55">
        <f t="shared" si="1388"/>
        <v>0</v>
      </c>
      <c r="EJ316" s="55">
        <f t="shared" si="1388"/>
        <v>0</v>
      </c>
      <c r="EK316" s="55">
        <f t="shared" si="1388"/>
        <v>0</v>
      </c>
      <c r="EL316" s="55">
        <f t="shared" si="1388"/>
        <v>0</v>
      </c>
      <c r="EM316" s="55">
        <f t="shared" ref="EM316:EO316" si="1389">EM317+EM318+EM319+EM320+EM321+EM322+EM323+EM324</f>
        <v>0</v>
      </c>
      <c r="EN316" s="55">
        <f t="shared" si="1389"/>
        <v>0</v>
      </c>
      <c r="EO316" s="55">
        <f t="shared" si="1389"/>
        <v>0</v>
      </c>
      <c r="EP316" s="55">
        <f t="shared" ref="EP316:ER316" si="1390">EP317+EP318+EP319+EP320+EP321+EP322+EP323+EP324</f>
        <v>0</v>
      </c>
      <c r="EQ316" s="55">
        <f t="shared" si="1390"/>
        <v>0</v>
      </c>
      <c r="ER316" s="55">
        <f t="shared" si="1390"/>
        <v>0</v>
      </c>
      <c r="ES316" s="55">
        <f t="shared" ref="ES316:EU316" si="1391">ES317+ES318+ES319+ES320+ES321+ES322+ES323+ES324</f>
        <v>0</v>
      </c>
      <c r="ET316" s="55">
        <f t="shared" si="1391"/>
        <v>0</v>
      </c>
      <c r="EU316" s="55">
        <f t="shared" si="1391"/>
        <v>0</v>
      </c>
      <c r="EV316" s="55">
        <f t="shared" ref="EV316:EX316" si="1392">EV317+EV318+EV319+EV320+EV321+EV322+EV323+EV324</f>
        <v>0</v>
      </c>
      <c r="EW316" s="55">
        <f t="shared" si="1392"/>
        <v>0</v>
      </c>
      <c r="EX316" s="55">
        <f t="shared" si="1392"/>
        <v>0</v>
      </c>
      <c r="EY316" s="55"/>
      <c r="EZ316" s="55"/>
      <c r="FA316" s="54"/>
      <c r="FB316" s="55">
        <f t="shared" ref="FB316:FC316" si="1393">FB317+FB318+FB319+FB320+FB321+FB322+FB323+FB324</f>
        <v>0</v>
      </c>
      <c r="FC316" s="55">
        <f t="shared" si="1393"/>
        <v>0</v>
      </c>
      <c r="FD316" s="54"/>
      <c r="FE316" s="55">
        <f t="shared" ref="FE316:FF316" si="1394">FE317+FE318+FE319+FE320+FE321+FE322+FE323+FE324</f>
        <v>0</v>
      </c>
      <c r="FF316" s="55">
        <f t="shared" si="1394"/>
        <v>0</v>
      </c>
      <c r="FG316" s="54"/>
      <c r="FH316" s="55">
        <f t="shared" ref="FH316:FI316" si="1395">FH317+FH318+FH319+FH320+FH321+FH322+FH323+FH324</f>
        <v>3000</v>
      </c>
      <c r="FI316" s="55">
        <f t="shared" si="1395"/>
        <v>1500</v>
      </c>
      <c r="FJ316" s="54">
        <f t="shared" ref="FJ316" si="1396">FI316/FH316*100</f>
        <v>50</v>
      </c>
      <c r="FK316" s="55">
        <f t="shared" ref="FK316:FL316" si="1397">FK317+FK318+FK319+FK320+FK321+FK322+FK323+FK324</f>
        <v>8814.2999999999993</v>
      </c>
      <c r="FL316" s="55">
        <f t="shared" si="1397"/>
        <v>2115.1860000000001</v>
      </c>
      <c r="FM316" s="54">
        <f t="shared" ref="FM316" si="1398">FL316/FK316*100</f>
        <v>23.997209080698415</v>
      </c>
      <c r="FN316" s="55">
        <f t="shared" ref="FN316:FO316" si="1399">FN317+FN318+FN319+FN320+FN321+FN322+FN323+FN324</f>
        <v>274.8</v>
      </c>
      <c r="FO316" s="55">
        <f t="shared" si="1399"/>
        <v>274.8</v>
      </c>
      <c r="FP316" s="54">
        <f t="shared" ref="FP316" si="1400">FO316/FN316*100</f>
        <v>100</v>
      </c>
      <c r="FQ316" s="55">
        <f t="shared" ref="FQ316:FR316" si="1401">FQ317+FQ318+FQ319+FQ320+FQ321+FQ322+FQ323+FQ324</f>
        <v>0</v>
      </c>
      <c r="FR316" s="55">
        <f t="shared" si="1401"/>
        <v>0</v>
      </c>
      <c r="FS316" s="54"/>
      <c r="FT316" s="55"/>
      <c r="FU316" s="55"/>
      <c r="FV316" s="54"/>
      <c r="FW316" s="55"/>
      <c r="FX316" s="55"/>
      <c r="FY316" s="54"/>
      <c r="FZ316" s="55"/>
      <c r="GA316" s="55"/>
      <c r="GB316" s="54"/>
      <c r="GC316" s="55"/>
      <c r="GD316" s="55"/>
      <c r="GE316" s="54"/>
      <c r="GF316" s="55"/>
      <c r="GG316" s="55"/>
      <c r="GH316" s="54"/>
      <c r="GI316" s="55"/>
      <c r="GJ316" s="55"/>
      <c r="GK316" s="54"/>
      <c r="GL316" s="55"/>
      <c r="GM316" s="55"/>
      <c r="GN316" s="54"/>
      <c r="GO316" s="55">
        <f t="shared" ref="GO316:GP316" si="1402">GO317+GO318+GO319+GO320+GO321+GO322+GO323+GO324</f>
        <v>0</v>
      </c>
      <c r="GP316" s="55">
        <f t="shared" si="1402"/>
        <v>0</v>
      </c>
      <c r="GQ316" s="54"/>
      <c r="GR316" s="55">
        <f t="shared" ref="GR316:GT316" si="1403">GR317+GR318+GR319+GR320+GR321+GR322+GR323+GR324</f>
        <v>0</v>
      </c>
      <c r="GS316" s="55">
        <f t="shared" si="1403"/>
        <v>0</v>
      </c>
      <c r="GT316" s="55">
        <f t="shared" si="1403"/>
        <v>0</v>
      </c>
    </row>
    <row r="317" spans="1:202" s="18" customFormat="1" ht="15.75" x14ac:dyDescent="0.25">
      <c r="A317" s="30" t="s">
        <v>280</v>
      </c>
      <c r="B317" s="136">
        <f t="shared" si="1143"/>
        <v>125023.87294</v>
      </c>
      <c r="C317" s="136">
        <f t="shared" si="1144"/>
        <v>51186.373549999997</v>
      </c>
      <c r="D317" s="48">
        <f t="shared" si="216"/>
        <v>40.941279730283803</v>
      </c>
      <c r="E317" s="48">
        <v>1609.1</v>
      </c>
      <c r="F317" s="48"/>
      <c r="G317" s="48"/>
      <c r="H317" s="52">
        <v>810.19361000000004</v>
      </c>
      <c r="I317" s="52">
        <v>810.19361000000004</v>
      </c>
      <c r="J317" s="48">
        <f>I317/H317*100</f>
        <v>100</v>
      </c>
      <c r="K317" s="52"/>
      <c r="L317" s="52"/>
      <c r="M317" s="48"/>
      <c r="N317" s="52"/>
      <c r="O317" s="52"/>
      <c r="P317" s="48"/>
      <c r="Q317" s="52"/>
      <c r="R317" s="52"/>
      <c r="S317" s="48"/>
      <c r="T317" s="52"/>
      <c r="U317" s="52"/>
      <c r="V317" s="48"/>
      <c r="W317" s="48">
        <v>451.33199999999999</v>
      </c>
      <c r="X317" s="48">
        <v>451.33199999999999</v>
      </c>
      <c r="Y317" s="52">
        <f t="shared" si="1331"/>
        <v>100</v>
      </c>
      <c r="Z317" s="48"/>
      <c r="AA317" s="48"/>
      <c r="AB317" s="52"/>
      <c r="AC317" s="52">
        <v>0</v>
      </c>
      <c r="AD317" s="52">
        <v>0</v>
      </c>
      <c r="AE317" s="48"/>
      <c r="AF317" s="52">
        <v>2322.9868999999999</v>
      </c>
      <c r="AG317" s="52">
        <v>2322.9868999999999</v>
      </c>
      <c r="AH317" s="52">
        <f t="shared" si="1371"/>
        <v>100</v>
      </c>
      <c r="AI317" s="52">
        <v>102.04080999999999</v>
      </c>
      <c r="AJ317" s="52">
        <v>102.04080999999999</v>
      </c>
      <c r="AK317" s="48">
        <f>AJ317/AI317*100</f>
        <v>100</v>
      </c>
      <c r="AL317" s="52"/>
      <c r="AM317" s="52"/>
      <c r="AN317" s="48"/>
      <c r="AO317" s="52">
        <v>220.41962000000001</v>
      </c>
      <c r="AP317" s="52">
        <v>220.41962000000001</v>
      </c>
      <c r="AQ317" s="48">
        <f>AP317/AO317*100</f>
        <v>100</v>
      </c>
      <c r="AR317" s="52"/>
      <c r="AS317" s="52"/>
      <c r="AT317" s="48"/>
      <c r="AU317" s="52"/>
      <c r="AV317" s="52"/>
      <c r="AW317" s="48"/>
      <c r="AX317" s="48"/>
      <c r="AY317" s="48"/>
      <c r="AZ317" s="48"/>
      <c r="BA317" s="52">
        <v>0</v>
      </c>
      <c r="BB317" s="52"/>
      <c r="BC317" s="48"/>
      <c r="BD317" s="52">
        <v>46474.5</v>
      </c>
      <c r="BE317" s="48">
        <v>16427.01053</v>
      </c>
      <c r="BF317" s="52">
        <f t="shared" si="138"/>
        <v>35.346287813747324</v>
      </c>
      <c r="BG317" s="52"/>
      <c r="BH317" s="52"/>
      <c r="BI317" s="52"/>
      <c r="BJ317" s="52"/>
      <c r="BK317" s="74"/>
      <c r="BL317" s="74"/>
      <c r="BM317" s="52">
        <v>10050.299999999999</v>
      </c>
      <c r="BN317" s="52">
        <v>5396.2026900000001</v>
      </c>
      <c r="BO317" s="52">
        <f t="shared" si="141"/>
        <v>53.691956359511664</v>
      </c>
      <c r="BP317" s="52">
        <v>1680</v>
      </c>
      <c r="BQ317" s="52">
        <v>102.85424999999999</v>
      </c>
      <c r="BR317" s="52">
        <f t="shared" si="1377"/>
        <v>6.122276785714285</v>
      </c>
      <c r="BS317" s="52"/>
      <c r="BT317" s="74"/>
      <c r="BU317" s="74"/>
      <c r="BV317" s="52"/>
      <c r="BW317" s="74"/>
      <c r="BX317" s="48"/>
      <c r="BY317" s="52"/>
      <c r="BZ317" s="74"/>
      <c r="CA317" s="74"/>
      <c r="CB317" s="52"/>
      <c r="CC317" s="74"/>
      <c r="CD317" s="74"/>
      <c r="CE317" s="52"/>
      <c r="CF317" s="74"/>
      <c r="CG317" s="74"/>
      <c r="CH317" s="52"/>
      <c r="CI317" s="74"/>
      <c r="CJ317" s="74"/>
      <c r="CK317" s="52"/>
      <c r="CL317" s="74"/>
      <c r="CM317" s="74"/>
      <c r="CN317" s="52">
        <v>287.10000000000002</v>
      </c>
      <c r="CO317" s="52">
        <v>28.4</v>
      </c>
      <c r="CP317" s="52">
        <f>CO317/CN317*100</f>
        <v>9.8920236851271319</v>
      </c>
      <c r="CQ317" s="52"/>
      <c r="CR317" s="74"/>
      <c r="CS317" s="74"/>
      <c r="CT317" s="52"/>
      <c r="CU317" s="74"/>
      <c r="CV317" s="74"/>
      <c r="CW317" s="52">
        <v>20951.3</v>
      </c>
      <c r="CX317" s="52">
        <v>10475.65</v>
      </c>
      <c r="CY317" s="52">
        <f t="shared" si="147"/>
        <v>50</v>
      </c>
      <c r="CZ317" s="52"/>
      <c r="DA317" s="74"/>
      <c r="DB317" s="48"/>
      <c r="DC317" s="52">
        <v>12315.4</v>
      </c>
      <c r="DD317" s="52">
        <v>5214.0531900000005</v>
      </c>
      <c r="DE317" s="52">
        <f>DD317/DC317*100</f>
        <v>42.337668204037229</v>
      </c>
      <c r="DF317" s="52">
        <v>2160.1</v>
      </c>
      <c r="DG317" s="52">
        <v>195.15289999999999</v>
      </c>
      <c r="DH317" s="52">
        <f>DG317/DF317*100</f>
        <v>9.0344382204527562</v>
      </c>
      <c r="DI317" s="52">
        <v>7000</v>
      </c>
      <c r="DJ317" s="52">
        <v>2087.1815000000001</v>
      </c>
      <c r="DK317" s="52">
        <f t="shared" ref="DK317" si="1404">DJ317/DI317*100</f>
        <v>29.816878571428575</v>
      </c>
      <c r="DL317" s="52">
        <v>6500</v>
      </c>
      <c r="DM317" s="52">
        <v>3462.9095499999999</v>
      </c>
      <c r="DN317" s="52">
        <f t="shared" ref="DN317" si="1405">DM317/DL317*100</f>
        <v>53.275531538461543</v>
      </c>
      <c r="DO317" s="52"/>
      <c r="DP317" s="74"/>
      <c r="DQ317" s="74"/>
      <c r="DR317" s="52"/>
      <c r="DS317" s="74"/>
      <c r="DT317" s="74"/>
      <c r="DU317" s="52"/>
      <c r="DV317" s="74"/>
      <c r="DW317" s="74"/>
      <c r="DX317" s="52"/>
      <c r="DY317" s="74"/>
      <c r="DZ317" s="74"/>
      <c r="EA317" s="52"/>
      <c r="EB317" s="52"/>
      <c r="EC317" s="52"/>
      <c r="ED317" s="52"/>
      <c r="EE317" s="52"/>
      <c r="EF317" s="52"/>
      <c r="EG317" s="52"/>
      <c r="EH317" s="52"/>
      <c r="EI317" s="52"/>
      <c r="EJ317" s="52"/>
      <c r="EK317" s="52"/>
      <c r="EL317" s="52"/>
      <c r="EM317" s="52"/>
      <c r="EN317" s="52"/>
      <c r="EO317" s="52"/>
      <c r="EP317" s="52"/>
      <c r="EQ317" s="52"/>
      <c r="ER317" s="52"/>
      <c r="ES317" s="52"/>
      <c r="ET317" s="52"/>
      <c r="EU317" s="52"/>
      <c r="EV317" s="52">
        <v>0</v>
      </c>
      <c r="EW317" s="52">
        <v>0</v>
      </c>
      <c r="EX317" s="48"/>
      <c r="EY317" s="52"/>
      <c r="EZ317" s="52"/>
      <c r="FA317" s="48"/>
      <c r="FB317" s="52"/>
      <c r="FC317" s="52"/>
      <c r="FD317" s="48"/>
      <c r="FE317" s="52"/>
      <c r="FF317" s="52"/>
      <c r="FG317" s="48"/>
      <c r="FH317" s="52">
        <v>3000</v>
      </c>
      <c r="FI317" s="52">
        <v>1500</v>
      </c>
      <c r="FJ317" s="48">
        <f>FI317/FH317*100</f>
        <v>50</v>
      </c>
      <c r="FK317" s="52">
        <v>8814.2999999999993</v>
      </c>
      <c r="FL317" s="52">
        <v>2115.1860000000001</v>
      </c>
      <c r="FM317" s="48">
        <f>FL317/FK317*100</f>
        <v>23.997209080698415</v>
      </c>
      <c r="FN317" s="52">
        <v>274.8</v>
      </c>
      <c r="FO317" s="52">
        <v>274.8</v>
      </c>
      <c r="FP317" s="48">
        <f>FO317/FN317*100</f>
        <v>100</v>
      </c>
      <c r="FQ317" s="52"/>
      <c r="FR317" s="52"/>
      <c r="FS317" s="48"/>
      <c r="FT317" s="52"/>
      <c r="FU317" s="52"/>
      <c r="FV317" s="48"/>
      <c r="FW317" s="52"/>
      <c r="FX317" s="52"/>
      <c r="FY317" s="48"/>
      <c r="FZ317" s="52"/>
      <c r="GA317" s="52"/>
      <c r="GB317" s="48"/>
      <c r="GC317" s="52"/>
      <c r="GD317" s="52"/>
      <c r="GE317" s="48"/>
      <c r="GF317" s="52"/>
      <c r="GG317" s="52"/>
      <c r="GH317" s="48"/>
      <c r="GI317" s="52"/>
      <c r="GJ317" s="52"/>
      <c r="GK317" s="48"/>
      <c r="GL317" s="52"/>
      <c r="GM317" s="52"/>
      <c r="GN317" s="48"/>
      <c r="GO317" s="52"/>
      <c r="GP317" s="52"/>
      <c r="GQ317" s="48"/>
      <c r="GR317" s="52"/>
      <c r="GS317" s="74"/>
      <c r="GT317" s="74"/>
    </row>
    <row r="318" spans="1:202" s="18" customFormat="1" ht="15.75" x14ac:dyDescent="0.25">
      <c r="A318" s="26" t="s">
        <v>525</v>
      </c>
      <c r="B318" s="136">
        <f t="shared" si="1143"/>
        <v>12000</v>
      </c>
      <c r="C318" s="136">
        <f t="shared" si="1144"/>
        <v>10000</v>
      </c>
      <c r="D318" s="48">
        <f>C318/B318*100</f>
        <v>83.333333333333343</v>
      </c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52"/>
      <c r="Z318" s="48"/>
      <c r="AA318" s="48"/>
      <c r="AB318" s="48"/>
      <c r="AC318" s="48"/>
      <c r="AD318" s="48"/>
      <c r="AE318" s="48"/>
      <c r="AF318" s="48"/>
      <c r="AG318" s="48">
        <v>0</v>
      </c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>
        <v>2000</v>
      </c>
      <c r="AY318" s="48"/>
      <c r="AZ318" s="48"/>
      <c r="BA318" s="48">
        <v>10000</v>
      </c>
      <c r="BB318" s="48">
        <v>10000</v>
      </c>
      <c r="BC318" s="48">
        <f>BB318/BA318*100</f>
        <v>100</v>
      </c>
      <c r="BD318" s="116"/>
      <c r="BE318" s="116"/>
      <c r="BF318" s="116"/>
      <c r="BG318" s="48"/>
      <c r="BH318" s="48"/>
      <c r="BI318" s="75"/>
      <c r="BJ318" s="48"/>
      <c r="BK318" s="48"/>
      <c r="BL318" s="75"/>
      <c r="BM318" s="48"/>
      <c r="BN318" s="48"/>
      <c r="BO318" s="75"/>
      <c r="BP318" s="48"/>
      <c r="BQ318" s="48"/>
      <c r="BR318" s="75"/>
      <c r="BS318" s="48"/>
      <c r="BT318" s="48"/>
      <c r="BU318" s="48"/>
      <c r="BV318" s="48"/>
      <c r="BW318" s="48"/>
      <c r="BX318" s="48"/>
      <c r="BY318" s="48"/>
      <c r="BZ318" s="48"/>
      <c r="CA318" s="75"/>
      <c r="CB318" s="48"/>
      <c r="CC318" s="48"/>
      <c r="CD318" s="75"/>
      <c r="CE318" s="48"/>
      <c r="CF318" s="48"/>
      <c r="CG318" s="75"/>
      <c r="CH318" s="48"/>
      <c r="CI318" s="48"/>
      <c r="CJ318" s="75"/>
      <c r="CK318" s="48"/>
      <c r="CL318" s="48"/>
      <c r="CM318" s="75"/>
      <c r="CN318" s="48"/>
      <c r="CO318" s="48"/>
      <c r="CP318" s="75"/>
      <c r="CQ318" s="52"/>
      <c r="CR318" s="48"/>
      <c r="CS318" s="75"/>
      <c r="CT318" s="52"/>
      <c r="CU318" s="48"/>
      <c r="CV318" s="75"/>
      <c r="CW318" s="52"/>
      <c r="CX318" s="48"/>
      <c r="CY318" s="75"/>
      <c r="CZ318" s="52"/>
      <c r="DA318" s="48"/>
      <c r="DB318" s="48"/>
      <c r="DC318" s="52"/>
      <c r="DD318" s="48"/>
      <c r="DE318" s="75"/>
      <c r="DF318" s="52"/>
      <c r="DG318" s="48"/>
      <c r="DH318" s="75"/>
      <c r="DI318" s="48"/>
      <c r="DJ318" s="48"/>
      <c r="DK318" s="75"/>
      <c r="DL318" s="48"/>
      <c r="DM318" s="48"/>
      <c r="DN318" s="75"/>
      <c r="DO318" s="52"/>
      <c r="DP318" s="48"/>
      <c r="DQ318" s="75"/>
      <c r="DR318" s="52"/>
      <c r="DS318" s="48"/>
      <c r="DT318" s="75"/>
      <c r="DU318" s="52"/>
      <c r="DV318" s="48"/>
      <c r="DW318" s="75"/>
      <c r="DX318" s="52"/>
      <c r="DY318" s="48"/>
      <c r="DZ318" s="75"/>
      <c r="EA318" s="48"/>
      <c r="EB318" s="48"/>
      <c r="EC318" s="75"/>
      <c r="ED318" s="48"/>
      <c r="EE318" s="48"/>
      <c r="EF318" s="75"/>
      <c r="EG318" s="48"/>
      <c r="EH318" s="48"/>
      <c r="EI318" s="75"/>
      <c r="EJ318" s="48"/>
      <c r="EK318" s="48"/>
      <c r="EL318" s="75"/>
      <c r="EM318" s="48"/>
      <c r="EN318" s="48"/>
      <c r="EO318" s="75"/>
      <c r="EP318" s="48"/>
      <c r="EQ318" s="48"/>
      <c r="ER318" s="75"/>
      <c r="ES318" s="48"/>
      <c r="ET318" s="48"/>
      <c r="EU318" s="75"/>
      <c r="EV318" s="48"/>
      <c r="EW318" s="48"/>
      <c r="EX318" s="48"/>
      <c r="EY318" s="48"/>
      <c r="EZ318" s="48"/>
      <c r="FA318" s="48"/>
      <c r="FB318" s="48"/>
      <c r="FC318" s="48"/>
      <c r="FD318" s="48"/>
      <c r="FE318" s="48"/>
      <c r="FF318" s="48"/>
      <c r="FG318" s="48"/>
      <c r="FH318" s="48"/>
      <c r="FI318" s="48"/>
      <c r="FJ318" s="48"/>
      <c r="FK318" s="48"/>
      <c r="FL318" s="48"/>
      <c r="FM318" s="48"/>
      <c r="FN318" s="48"/>
      <c r="FO318" s="48"/>
      <c r="FP318" s="48"/>
      <c r="FQ318" s="48"/>
      <c r="FR318" s="48"/>
      <c r="FS318" s="48"/>
      <c r="FT318" s="48"/>
      <c r="FU318" s="48"/>
      <c r="FV318" s="48"/>
      <c r="FW318" s="48"/>
      <c r="FX318" s="48"/>
      <c r="FY318" s="48"/>
      <c r="FZ318" s="48"/>
      <c r="GA318" s="48"/>
      <c r="GB318" s="48"/>
      <c r="GC318" s="48"/>
      <c r="GD318" s="48"/>
      <c r="GE318" s="48"/>
      <c r="GF318" s="48"/>
      <c r="GG318" s="48"/>
      <c r="GH318" s="48"/>
      <c r="GI318" s="48"/>
      <c r="GJ318" s="48"/>
      <c r="GK318" s="48"/>
      <c r="GL318" s="48"/>
      <c r="GM318" s="48"/>
      <c r="GN318" s="48"/>
      <c r="GO318" s="48"/>
      <c r="GP318" s="48"/>
      <c r="GQ318" s="48"/>
      <c r="GR318" s="52"/>
      <c r="GS318" s="48"/>
      <c r="GT318" s="75"/>
    </row>
    <row r="319" spans="1:202" s="18" customFormat="1" ht="15.75" x14ac:dyDescent="0.25">
      <c r="A319" s="26" t="s">
        <v>529</v>
      </c>
      <c r="B319" s="136">
        <f t="shared" si="1143"/>
        <v>6723</v>
      </c>
      <c r="C319" s="136">
        <f t="shared" si="1144"/>
        <v>0</v>
      </c>
      <c r="D319" s="48">
        <f>C319/B319*100</f>
        <v>0</v>
      </c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52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116"/>
      <c r="BE319" s="116"/>
      <c r="BF319" s="116"/>
      <c r="BG319" s="48"/>
      <c r="BH319" s="48"/>
      <c r="BI319" s="75"/>
      <c r="BJ319" s="48"/>
      <c r="BK319" s="48"/>
      <c r="BL319" s="75"/>
      <c r="BM319" s="48"/>
      <c r="BN319" s="48"/>
      <c r="BO319" s="75"/>
      <c r="BP319" s="48"/>
      <c r="BQ319" s="48"/>
      <c r="BR319" s="75"/>
      <c r="BS319" s="48"/>
      <c r="BT319" s="48"/>
      <c r="BU319" s="48"/>
      <c r="BV319" s="48"/>
      <c r="BW319" s="48"/>
      <c r="BX319" s="48"/>
      <c r="BY319" s="48"/>
      <c r="BZ319" s="48"/>
      <c r="CA319" s="75"/>
      <c r="CB319" s="48"/>
      <c r="CC319" s="48"/>
      <c r="CD319" s="75"/>
      <c r="CE319" s="48"/>
      <c r="CF319" s="48"/>
      <c r="CG319" s="75"/>
      <c r="CH319" s="48"/>
      <c r="CI319" s="48"/>
      <c r="CJ319" s="75"/>
      <c r="CK319" s="48"/>
      <c r="CL319" s="48"/>
      <c r="CM319" s="75"/>
      <c r="CN319" s="48"/>
      <c r="CO319" s="48"/>
      <c r="CP319" s="75"/>
      <c r="CQ319" s="52"/>
      <c r="CR319" s="48"/>
      <c r="CS319" s="75"/>
      <c r="CT319" s="52"/>
      <c r="CU319" s="48"/>
      <c r="CV319" s="75"/>
      <c r="CW319" s="52"/>
      <c r="CX319" s="48"/>
      <c r="CY319" s="75"/>
      <c r="CZ319" s="52">
        <v>6723</v>
      </c>
      <c r="DA319" s="48"/>
      <c r="DB319" s="48">
        <f t="shared" si="1278"/>
        <v>0</v>
      </c>
      <c r="DC319" s="52"/>
      <c r="DD319" s="48"/>
      <c r="DE319" s="75"/>
      <c r="DF319" s="52"/>
      <c r="DG319" s="48"/>
      <c r="DH319" s="75"/>
      <c r="DI319" s="48"/>
      <c r="DJ319" s="48"/>
      <c r="DK319" s="75"/>
      <c r="DL319" s="48"/>
      <c r="DM319" s="48"/>
      <c r="DN319" s="75"/>
      <c r="DO319" s="52"/>
      <c r="DP319" s="48"/>
      <c r="DQ319" s="75"/>
      <c r="DR319" s="52"/>
      <c r="DS319" s="48"/>
      <c r="DT319" s="75"/>
      <c r="DU319" s="52"/>
      <c r="DV319" s="48"/>
      <c r="DW319" s="75"/>
      <c r="DX319" s="52"/>
      <c r="DY319" s="48"/>
      <c r="DZ319" s="75"/>
      <c r="EA319" s="48"/>
      <c r="EB319" s="48"/>
      <c r="EC319" s="75"/>
      <c r="ED319" s="48"/>
      <c r="EE319" s="48"/>
      <c r="EF319" s="75"/>
      <c r="EG319" s="48"/>
      <c r="EH319" s="48"/>
      <c r="EI319" s="75"/>
      <c r="EJ319" s="48"/>
      <c r="EK319" s="48"/>
      <c r="EL319" s="75"/>
      <c r="EM319" s="48"/>
      <c r="EN319" s="48"/>
      <c r="EO319" s="75"/>
      <c r="EP319" s="48"/>
      <c r="EQ319" s="48"/>
      <c r="ER319" s="75"/>
      <c r="ES319" s="48"/>
      <c r="ET319" s="48"/>
      <c r="EU319" s="75"/>
      <c r="EV319" s="48"/>
      <c r="EW319" s="48"/>
      <c r="EX319" s="48"/>
      <c r="EY319" s="48"/>
      <c r="EZ319" s="48"/>
      <c r="FA319" s="48"/>
      <c r="FB319" s="48"/>
      <c r="FC319" s="48"/>
      <c r="FD319" s="48"/>
      <c r="FE319" s="48"/>
      <c r="FF319" s="48"/>
      <c r="FG319" s="48"/>
      <c r="FH319" s="48"/>
      <c r="FI319" s="48"/>
      <c r="FJ319" s="48"/>
      <c r="FK319" s="48"/>
      <c r="FL319" s="48"/>
      <c r="FM319" s="48"/>
      <c r="FN319" s="48"/>
      <c r="FO319" s="48"/>
      <c r="FP319" s="48"/>
      <c r="FQ319" s="48"/>
      <c r="FR319" s="48"/>
      <c r="FS319" s="48"/>
      <c r="FT319" s="48"/>
      <c r="FU319" s="48"/>
      <c r="FV319" s="48"/>
      <c r="FW319" s="48"/>
      <c r="FX319" s="48"/>
      <c r="FY319" s="48"/>
      <c r="FZ319" s="48"/>
      <c r="GA319" s="48"/>
      <c r="GB319" s="48"/>
      <c r="GC319" s="48"/>
      <c r="GD319" s="48"/>
      <c r="GE319" s="48"/>
      <c r="GF319" s="48"/>
      <c r="GG319" s="48"/>
      <c r="GH319" s="48"/>
      <c r="GI319" s="48"/>
      <c r="GJ319" s="48"/>
      <c r="GK319" s="48"/>
      <c r="GL319" s="48"/>
      <c r="GM319" s="48"/>
      <c r="GN319" s="48"/>
      <c r="GO319" s="48"/>
      <c r="GP319" s="48"/>
      <c r="GQ319" s="48"/>
      <c r="GR319" s="52"/>
      <c r="GS319" s="48"/>
      <c r="GT319" s="75"/>
    </row>
    <row r="320" spans="1:202" s="18" customFormat="1" ht="15.75" x14ac:dyDescent="0.25">
      <c r="A320" s="26" t="s">
        <v>528</v>
      </c>
      <c r="B320" s="136">
        <f t="shared" si="1143"/>
        <v>7495.65</v>
      </c>
      <c r="C320" s="136">
        <f t="shared" si="1144"/>
        <v>6249</v>
      </c>
      <c r="D320" s="48">
        <f>C320/B320*100</f>
        <v>83.368353645114169</v>
      </c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52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>
        <v>1246.6500000000001</v>
      </c>
      <c r="AY320" s="48"/>
      <c r="AZ320" s="48"/>
      <c r="BA320" s="48"/>
      <c r="BB320" s="48"/>
      <c r="BC320" s="48"/>
      <c r="BD320" s="116"/>
      <c r="BE320" s="116"/>
      <c r="BF320" s="116"/>
      <c r="BG320" s="48"/>
      <c r="BH320" s="48"/>
      <c r="BI320" s="75"/>
      <c r="BJ320" s="48"/>
      <c r="BK320" s="48"/>
      <c r="BL320" s="75"/>
      <c r="BM320" s="48"/>
      <c r="BN320" s="48"/>
      <c r="BO320" s="75"/>
      <c r="BP320" s="48"/>
      <c r="BQ320" s="48"/>
      <c r="BR320" s="75"/>
      <c r="BS320" s="48"/>
      <c r="BT320" s="48"/>
      <c r="BU320" s="48"/>
      <c r="BV320" s="48"/>
      <c r="BW320" s="48"/>
      <c r="BX320" s="48"/>
      <c r="BY320" s="48"/>
      <c r="BZ320" s="48"/>
      <c r="CA320" s="75"/>
      <c r="CB320" s="48"/>
      <c r="CC320" s="48"/>
      <c r="CD320" s="75"/>
      <c r="CE320" s="48"/>
      <c r="CF320" s="48"/>
      <c r="CG320" s="75"/>
      <c r="CH320" s="48"/>
      <c r="CI320" s="48"/>
      <c r="CJ320" s="75"/>
      <c r="CK320" s="48"/>
      <c r="CL320" s="48"/>
      <c r="CM320" s="75"/>
      <c r="CN320" s="48"/>
      <c r="CO320" s="48"/>
      <c r="CP320" s="75"/>
      <c r="CQ320" s="52"/>
      <c r="CR320" s="48"/>
      <c r="CS320" s="75"/>
      <c r="CT320" s="52"/>
      <c r="CU320" s="48"/>
      <c r="CV320" s="75"/>
      <c r="CW320" s="52"/>
      <c r="CX320" s="48"/>
      <c r="CY320" s="75"/>
      <c r="CZ320" s="52">
        <v>6249</v>
      </c>
      <c r="DA320" s="48">
        <v>6249</v>
      </c>
      <c r="DB320" s="48">
        <f t="shared" si="1278"/>
        <v>100</v>
      </c>
      <c r="DC320" s="52"/>
      <c r="DD320" s="48"/>
      <c r="DE320" s="75"/>
      <c r="DF320" s="52"/>
      <c r="DG320" s="48"/>
      <c r="DH320" s="75"/>
      <c r="DI320" s="48"/>
      <c r="DJ320" s="48"/>
      <c r="DK320" s="75"/>
      <c r="DL320" s="48"/>
      <c r="DM320" s="48"/>
      <c r="DN320" s="75"/>
      <c r="DO320" s="52"/>
      <c r="DP320" s="48"/>
      <c r="DQ320" s="75"/>
      <c r="DR320" s="52"/>
      <c r="DS320" s="48"/>
      <c r="DT320" s="75"/>
      <c r="DU320" s="52"/>
      <c r="DV320" s="48"/>
      <c r="DW320" s="75"/>
      <c r="DX320" s="52"/>
      <c r="DY320" s="48"/>
      <c r="DZ320" s="75"/>
      <c r="EA320" s="48"/>
      <c r="EB320" s="48"/>
      <c r="EC320" s="75"/>
      <c r="ED320" s="48"/>
      <c r="EE320" s="48"/>
      <c r="EF320" s="75"/>
      <c r="EG320" s="48"/>
      <c r="EH320" s="48"/>
      <c r="EI320" s="75"/>
      <c r="EJ320" s="48"/>
      <c r="EK320" s="48"/>
      <c r="EL320" s="75"/>
      <c r="EM320" s="48"/>
      <c r="EN320" s="48"/>
      <c r="EO320" s="75"/>
      <c r="EP320" s="48"/>
      <c r="EQ320" s="48"/>
      <c r="ER320" s="75"/>
      <c r="ES320" s="48"/>
      <c r="ET320" s="48"/>
      <c r="EU320" s="75"/>
      <c r="EV320" s="48"/>
      <c r="EW320" s="48"/>
      <c r="EX320" s="48"/>
      <c r="EY320" s="48"/>
      <c r="EZ320" s="48"/>
      <c r="FA320" s="48"/>
      <c r="FB320" s="48"/>
      <c r="FC320" s="48"/>
      <c r="FD320" s="48"/>
      <c r="FE320" s="48"/>
      <c r="FF320" s="48"/>
      <c r="FG320" s="48"/>
      <c r="FH320" s="48"/>
      <c r="FI320" s="48"/>
      <c r="FJ320" s="48"/>
      <c r="FK320" s="48"/>
      <c r="FL320" s="48"/>
      <c r="FM320" s="48"/>
      <c r="FN320" s="48"/>
      <c r="FO320" s="48"/>
      <c r="FP320" s="48"/>
      <c r="FQ320" s="48"/>
      <c r="FR320" s="48"/>
      <c r="FS320" s="48"/>
      <c r="FT320" s="48"/>
      <c r="FU320" s="48"/>
      <c r="FV320" s="48"/>
      <c r="FW320" s="48"/>
      <c r="FX320" s="48"/>
      <c r="FY320" s="48"/>
      <c r="FZ320" s="48"/>
      <c r="GA320" s="48"/>
      <c r="GB320" s="48"/>
      <c r="GC320" s="48"/>
      <c r="GD320" s="48"/>
      <c r="GE320" s="48"/>
      <c r="GF320" s="48"/>
      <c r="GG320" s="48"/>
      <c r="GH320" s="48"/>
      <c r="GI320" s="48"/>
      <c r="GJ320" s="48"/>
      <c r="GK320" s="48"/>
      <c r="GL320" s="48"/>
      <c r="GM320" s="48"/>
      <c r="GN320" s="48"/>
      <c r="GO320" s="48"/>
      <c r="GP320" s="48"/>
      <c r="GQ320" s="48"/>
      <c r="GR320" s="52"/>
      <c r="GS320" s="48"/>
      <c r="GT320" s="75"/>
    </row>
    <row r="321" spans="1:202" s="18" customFormat="1" ht="15.75" x14ac:dyDescent="0.25">
      <c r="A321" s="26" t="s">
        <v>223</v>
      </c>
      <c r="B321" s="136">
        <f t="shared" si="1143"/>
        <v>5769</v>
      </c>
      <c r="C321" s="136">
        <f t="shared" si="1144"/>
        <v>0</v>
      </c>
      <c r="D321" s="48">
        <f t="shared" ref="D321:D324" si="1406">C321/B321*100</f>
        <v>0</v>
      </c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52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116"/>
      <c r="BE321" s="116"/>
      <c r="BF321" s="116"/>
      <c r="BG321" s="48"/>
      <c r="BH321" s="48"/>
      <c r="BI321" s="75"/>
      <c r="BJ321" s="48"/>
      <c r="BK321" s="48"/>
      <c r="BL321" s="75"/>
      <c r="BM321" s="48"/>
      <c r="BN321" s="48"/>
      <c r="BO321" s="75"/>
      <c r="BP321" s="48"/>
      <c r="BQ321" s="48"/>
      <c r="BR321" s="75"/>
      <c r="BS321" s="48"/>
      <c r="BT321" s="48"/>
      <c r="BU321" s="75"/>
      <c r="BV321" s="48"/>
      <c r="BW321" s="48"/>
      <c r="BX321" s="75"/>
      <c r="BY321" s="48"/>
      <c r="BZ321" s="48"/>
      <c r="CA321" s="75"/>
      <c r="CB321" s="48"/>
      <c r="CC321" s="48"/>
      <c r="CD321" s="75"/>
      <c r="CE321" s="48"/>
      <c r="CF321" s="48"/>
      <c r="CG321" s="75"/>
      <c r="CH321" s="48"/>
      <c r="CI321" s="48"/>
      <c r="CJ321" s="75"/>
      <c r="CK321" s="48"/>
      <c r="CL321" s="48"/>
      <c r="CM321" s="75"/>
      <c r="CN321" s="48"/>
      <c r="CO321" s="48"/>
      <c r="CP321" s="75"/>
      <c r="CQ321" s="52"/>
      <c r="CR321" s="48"/>
      <c r="CS321" s="75"/>
      <c r="CT321" s="52"/>
      <c r="CU321" s="48"/>
      <c r="CV321" s="75"/>
      <c r="CW321" s="52"/>
      <c r="CX321" s="48"/>
      <c r="CY321" s="75"/>
      <c r="CZ321" s="52">
        <v>5769</v>
      </c>
      <c r="DA321" s="48"/>
      <c r="DB321" s="48">
        <f t="shared" si="1278"/>
        <v>0</v>
      </c>
      <c r="DC321" s="52"/>
      <c r="DD321" s="48"/>
      <c r="DE321" s="75"/>
      <c r="DF321" s="52"/>
      <c r="DG321" s="48"/>
      <c r="DH321" s="75"/>
      <c r="DI321" s="48"/>
      <c r="DJ321" s="48"/>
      <c r="DK321" s="75"/>
      <c r="DL321" s="48"/>
      <c r="DM321" s="48"/>
      <c r="DN321" s="75"/>
      <c r="DO321" s="52"/>
      <c r="DP321" s="48"/>
      <c r="DQ321" s="75"/>
      <c r="DR321" s="52"/>
      <c r="DS321" s="48"/>
      <c r="DT321" s="75"/>
      <c r="DU321" s="52"/>
      <c r="DV321" s="48"/>
      <c r="DW321" s="75"/>
      <c r="DX321" s="52"/>
      <c r="DY321" s="48"/>
      <c r="DZ321" s="75"/>
      <c r="EA321" s="48"/>
      <c r="EB321" s="48"/>
      <c r="EC321" s="75"/>
      <c r="ED321" s="48"/>
      <c r="EE321" s="48"/>
      <c r="EF321" s="75"/>
      <c r="EG321" s="48"/>
      <c r="EH321" s="48"/>
      <c r="EI321" s="75"/>
      <c r="EJ321" s="48"/>
      <c r="EK321" s="48"/>
      <c r="EL321" s="75"/>
      <c r="EM321" s="48"/>
      <c r="EN321" s="48"/>
      <c r="EO321" s="75"/>
      <c r="EP321" s="48"/>
      <c r="EQ321" s="48"/>
      <c r="ER321" s="75"/>
      <c r="ES321" s="48"/>
      <c r="ET321" s="48"/>
      <c r="EU321" s="75"/>
      <c r="EV321" s="48"/>
      <c r="EW321" s="48"/>
      <c r="EX321" s="48"/>
      <c r="EY321" s="48"/>
      <c r="EZ321" s="48"/>
      <c r="FA321" s="48"/>
      <c r="FB321" s="48"/>
      <c r="FC321" s="48"/>
      <c r="FD321" s="48"/>
      <c r="FE321" s="48"/>
      <c r="FF321" s="48"/>
      <c r="FG321" s="48"/>
      <c r="FH321" s="48"/>
      <c r="FI321" s="48"/>
      <c r="FJ321" s="48"/>
      <c r="FK321" s="48"/>
      <c r="FL321" s="48"/>
      <c r="FM321" s="48"/>
      <c r="FN321" s="48"/>
      <c r="FO321" s="48"/>
      <c r="FP321" s="48"/>
      <c r="FQ321" s="48"/>
      <c r="FR321" s="48"/>
      <c r="FS321" s="48"/>
      <c r="FT321" s="48"/>
      <c r="FU321" s="48"/>
      <c r="FV321" s="48"/>
      <c r="FW321" s="48"/>
      <c r="FX321" s="48"/>
      <c r="FY321" s="48"/>
      <c r="FZ321" s="48"/>
      <c r="GA321" s="48"/>
      <c r="GB321" s="48"/>
      <c r="GC321" s="48"/>
      <c r="GD321" s="48"/>
      <c r="GE321" s="48"/>
      <c r="GF321" s="48"/>
      <c r="GG321" s="48"/>
      <c r="GH321" s="48"/>
      <c r="GI321" s="48"/>
      <c r="GJ321" s="48"/>
      <c r="GK321" s="48"/>
      <c r="GL321" s="48"/>
      <c r="GM321" s="48"/>
      <c r="GN321" s="48"/>
      <c r="GO321" s="48"/>
      <c r="GP321" s="48"/>
      <c r="GQ321" s="48"/>
      <c r="GR321" s="52"/>
      <c r="GS321" s="48"/>
      <c r="GT321" s="75"/>
    </row>
    <row r="322" spans="1:202" s="18" customFormat="1" ht="15.75" x14ac:dyDescent="0.25">
      <c r="A322" s="26" t="s">
        <v>527</v>
      </c>
      <c r="B322" s="136">
        <f t="shared" si="1143"/>
        <v>7725</v>
      </c>
      <c r="C322" s="136">
        <f t="shared" si="1144"/>
        <v>0</v>
      </c>
      <c r="D322" s="48">
        <f t="shared" si="1406"/>
        <v>0</v>
      </c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52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116"/>
      <c r="BE322" s="116"/>
      <c r="BF322" s="116"/>
      <c r="BG322" s="48"/>
      <c r="BH322" s="48"/>
      <c r="BI322" s="75"/>
      <c r="BJ322" s="48"/>
      <c r="BK322" s="48"/>
      <c r="BL322" s="75"/>
      <c r="BM322" s="48"/>
      <c r="BN322" s="48"/>
      <c r="BO322" s="75"/>
      <c r="BP322" s="48"/>
      <c r="BQ322" s="48"/>
      <c r="BR322" s="75"/>
      <c r="BS322" s="48"/>
      <c r="BT322" s="48"/>
      <c r="BU322" s="75"/>
      <c r="BV322" s="48"/>
      <c r="BW322" s="48"/>
      <c r="BX322" s="75"/>
      <c r="BY322" s="48"/>
      <c r="BZ322" s="48"/>
      <c r="CA322" s="75"/>
      <c r="CB322" s="48"/>
      <c r="CC322" s="48"/>
      <c r="CD322" s="75"/>
      <c r="CE322" s="48"/>
      <c r="CF322" s="48"/>
      <c r="CG322" s="75"/>
      <c r="CH322" s="48"/>
      <c r="CI322" s="48"/>
      <c r="CJ322" s="75"/>
      <c r="CK322" s="48"/>
      <c r="CL322" s="48"/>
      <c r="CM322" s="75"/>
      <c r="CN322" s="48"/>
      <c r="CO322" s="48"/>
      <c r="CP322" s="75"/>
      <c r="CQ322" s="52"/>
      <c r="CR322" s="48"/>
      <c r="CS322" s="75"/>
      <c r="CT322" s="52"/>
      <c r="CU322" s="48"/>
      <c r="CV322" s="75"/>
      <c r="CW322" s="52"/>
      <c r="CX322" s="48"/>
      <c r="CY322" s="75"/>
      <c r="CZ322" s="52">
        <v>7725</v>
      </c>
      <c r="DA322" s="48"/>
      <c r="DB322" s="48">
        <f t="shared" si="1278"/>
        <v>0</v>
      </c>
      <c r="DC322" s="52"/>
      <c r="DD322" s="48"/>
      <c r="DE322" s="75"/>
      <c r="DF322" s="52"/>
      <c r="DG322" s="48"/>
      <c r="DH322" s="75"/>
      <c r="DI322" s="48"/>
      <c r="DJ322" s="48"/>
      <c r="DK322" s="75"/>
      <c r="DL322" s="48"/>
      <c r="DM322" s="48"/>
      <c r="DN322" s="75"/>
      <c r="DO322" s="52"/>
      <c r="DP322" s="48"/>
      <c r="DQ322" s="75"/>
      <c r="DR322" s="52"/>
      <c r="DS322" s="48"/>
      <c r="DT322" s="75"/>
      <c r="DU322" s="52"/>
      <c r="DV322" s="48"/>
      <c r="DW322" s="75"/>
      <c r="DX322" s="52"/>
      <c r="DY322" s="48"/>
      <c r="DZ322" s="75"/>
      <c r="EA322" s="48"/>
      <c r="EB322" s="48"/>
      <c r="EC322" s="75"/>
      <c r="ED322" s="48"/>
      <c r="EE322" s="48"/>
      <c r="EF322" s="75"/>
      <c r="EG322" s="48"/>
      <c r="EH322" s="48"/>
      <c r="EI322" s="75"/>
      <c r="EJ322" s="48"/>
      <c r="EK322" s="48"/>
      <c r="EL322" s="75"/>
      <c r="EM322" s="48"/>
      <c r="EN322" s="48"/>
      <c r="EO322" s="75"/>
      <c r="EP322" s="48"/>
      <c r="EQ322" s="48"/>
      <c r="ER322" s="75"/>
      <c r="ES322" s="48"/>
      <c r="ET322" s="48"/>
      <c r="EU322" s="75"/>
      <c r="EV322" s="48"/>
      <c r="EW322" s="48"/>
      <c r="EX322" s="48"/>
      <c r="EY322" s="48"/>
      <c r="EZ322" s="48"/>
      <c r="FA322" s="48"/>
      <c r="FB322" s="48"/>
      <c r="FC322" s="48"/>
      <c r="FD322" s="48"/>
      <c r="FE322" s="48"/>
      <c r="FF322" s="48"/>
      <c r="FG322" s="48"/>
      <c r="FH322" s="48"/>
      <c r="FI322" s="48"/>
      <c r="FJ322" s="48"/>
      <c r="FK322" s="48"/>
      <c r="FL322" s="48"/>
      <c r="FM322" s="48"/>
      <c r="FN322" s="48"/>
      <c r="FO322" s="48"/>
      <c r="FP322" s="48"/>
      <c r="FQ322" s="48"/>
      <c r="FR322" s="48"/>
      <c r="FS322" s="48"/>
      <c r="FT322" s="48"/>
      <c r="FU322" s="48"/>
      <c r="FV322" s="48"/>
      <c r="FW322" s="48"/>
      <c r="FX322" s="48"/>
      <c r="FY322" s="48"/>
      <c r="FZ322" s="48"/>
      <c r="GA322" s="48"/>
      <c r="GB322" s="48"/>
      <c r="GC322" s="48"/>
      <c r="GD322" s="48"/>
      <c r="GE322" s="48"/>
      <c r="GF322" s="48"/>
      <c r="GG322" s="48"/>
      <c r="GH322" s="48"/>
      <c r="GI322" s="48"/>
      <c r="GJ322" s="48"/>
      <c r="GK322" s="48"/>
      <c r="GL322" s="48"/>
      <c r="GM322" s="48"/>
      <c r="GN322" s="48"/>
      <c r="GO322" s="48"/>
      <c r="GP322" s="48"/>
      <c r="GQ322" s="48"/>
      <c r="GR322" s="52"/>
      <c r="GS322" s="48"/>
      <c r="GT322" s="75"/>
    </row>
    <row r="323" spans="1:202" s="18" customFormat="1" ht="15.75" x14ac:dyDescent="0.25">
      <c r="A323" s="26" t="s">
        <v>530</v>
      </c>
      <c r="B323" s="136">
        <f t="shared" si="1143"/>
        <v>7501.0587999999998</v>
      </c>
      <c r="C323" s="136">
        <f t="shared" si="1144"/>
        <v>7086</v>
      </c>
      <c r="D323" s="48">
        <f t="shared" si="1406"/>
        <v>94.466663826178774</v>
      </c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52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>
        <v>415.05879999999996</v>
      </c>
      <c r="AY323" s="48"/>
      <c r="AZ323" s="48"/>
      <c r="BA323" s="48"/>
      <c r="BB323" s="48"/>
      <c r="BC323" s="48"/>
      <c r="BD323" s="116"/>
      <c r="BE323" s="116"/>
      <c r="BF323" s="116"/>
      <c r="BG323" s="48"/>
      <c r="BH323" s="48"/>
      <c r="BI323" s="75"/>
      <c r="BJ323" s="48"/>
      <c r="BK323" s="48"/>
      <c r="BL323" s="75"/>
      <c r="BM323" s="48"/>
      <c r="BN323" s="48"/>
      <c r="BO323" s="75"/>
      <c r="BP323" s="48"/>
      <c r="BQ323" s="48"/>
      <c r="BR323" s="75"/>
      <c r="BS323" s="48"/>
      <c r="BT323" s="48"/>
      <c r="BU323" s="75"/>
      <c r="BV323" s="48"/>
      <c r="BW323" s="48"/>
      <c r="BX323" s="75"/>
      <c r="BY323" s="48"/>
      <c r="BZ323" s="48"/>
      <c r="CA323" s="75"/>
      <c r="CB323" s="48"/>
      <c r="CC323" s="48"/>
      <c r="CD323" s="75"/>
      <c r="CE323" s="48"/>
      <c r="CF323" s="48"/>
      <c r="CG323" s="75"/>
      <c r="CH323" s="48"/>
      <c r="CI323" s="48"/>
      <c r="CJ323" s="75"/>
      <c r="CK323" s="48"/>
      <c r="CL323" s="48"/>
      <c r="CM323" s="75"/>
      <c r="CN323" s="48"/>
      <c r="CO323" s="48"/>
      <c r="CP323" s="75"/>
      <c r="CQ323" s="52"/>
      <c r="CR323" s="48"/>
      <c r="CS323" s="75"/>
      <c r="CT323" s="52"/>
      <c r="CU323" s="48"/>
      <c r="CV323" s="75"/>
      <c r="CW323" s="52"/>
      <c r="CX323" s="48"/>
      <c r="CY323" s="75"/>
      <c r="CZ323" s="52">
        <v>7086</v>
      </c>
      <c r="DA323" s="48">
        <v>7086</v>
      </c>
      <c r="DB323" s="48">
        <f t="shared" si="1278"/>
        <v>100</v>
      </c>
      <c r="DC323" s="52"/>
      <c r="DD323" s="48"/>
      <c r="DE323" s="75"/>
      <c r="DF323" s="52"/>
      <c r="DG323" s="48"/>
      <c r="DH323" s="75"/>
      <c r="DI323" s="48"/>
      <c r="DJ323" s="48"/>
      <c r="DK323" s="75"/>
      <c r="DL323" s="48"/>
      <c r="DM323" s="48"/>
      <c r="DN323" s="75"/>
      <c r="DO323" s="52"/>
      <c r="DP323" s="48"/>
      <c r="DQ323" s="75"/>
      <c r="DR323" s="52"/>
      <c r="DS323" s="48"/>
      <c r="DT323" s="75"/>
      <c r="DU323" s="52"/>
      <c r="DV323" s="48"/>
      <c r="DW323" s="75"/>
      <c r="DX323" s="52"/>
      <c r="DY323" s="48"/>
      <c r="DZ323" s="75"/>
      <c r="EA323" s="48"/>
      <c r="EB323" s="48"/>
      <c r="EC323" s="75"/>
      <c r="ED323" s="48"/>
      <c r="EE323" s="48"/>
      <c r="EF323" s="75"/>
      <c r="EG323" s="48"/>
      <c r="EH323" s="48"/>
      <c r="EI323" s="75"/>
      <c r="EJ323" s="48"/>
      <c r="EK323" s="48"/>
      <c r="EL323" s="75"/>
      <c r="EM323" s="48"/>
      <c r="EN323" s="48"/>
      <c r="EO323" s="75"/>
      <c r="EP323" s="48"/>
      <c r="EQ323" s="48"/>
      <c r="ER323" s="75"/>
      <c r="ES323" s="48"/>
      <c r="ET323" s="48"/>
      <c r="EU323" s="75"/>
      <c r="EV323" s="48"/>
      <c r="EW323" s="48"/>
      <c r="EX323" s="48"/>
      <c r="EY323" s="48"/>
      <c r="EZ323" s="48"/>
      <c r="FA323" s="48"/>
      <c r="FB323" s="48"/>
      <c r="FC323" s="48"/>
      <c r="FD323" s="48"/>
      <c r="FE323" s="48"/>
      <c r="FF323" s="48"/>
      <c r="FG323" s="48"/>
      <c r="FH323" s="48"/>
      <c r="FI323" s="48"/>
      <c r="FJ323" s="48"/>
      <c r="FK323" s="48"/>
      <c r="FL323" s="48"/>
      <c r="FM323" s="48"/>
      <c r="FN323" s="48"/>
      <c r="FO323" s="48"/>
      <c r="FP323" s="48"/>
      <c r="FQ323" s="48"/>
      <c r="FR323" s="48"/>
      <c r="FS323" s="48"/>
      <c r="FT323" s="48"/>
      <c r="FU323" s="48"/>
      <c r="FV323" s="48"/>
      <c r="FW323" s="48"/>
      <c r="FX323" s="48"/>
      <c r="FY323" s="48"/>
      <c r="FZ323" s="48"/>
      <c r="GA323" s="48"/>
      <c r="GB323" s="48"/>
      <c r="GC323" s="48"/>
      <c r="GD323" s="48"/>
      <c r="GE323" s="48"/>
      <c r="GF323" s="48"/>
      <c r="GG323" s="48"/>
      <c r="GH323" s="48"/>
      <c r="GI323" s="48"/>
      <c r="GJ323" s="48"/>
      <c r="GK323" s="48"/>
      <c r="GL323" s="48"/>
      <c r="GM323" s="48"/>
      <c r="GN323" s="48"/>
      <c r="GO323" s="48"/>
      <c r="GP323" s="48"/>
      <c r="GQ323" s="48"/>
      <c r="GR323" s="52"/>
      <c r="GS323" s="48"/>
      <c r="GT323" s="75"/>
    </row>
    <row r="324" spans="1:202" s="18" customFormat="1" ht="15.75" x14ac:dyDescent="0.25">
      <c r="A324" s="26" t="s">
        <v>526</v>
      </c>
      <c r="B324" s="136">
        <f t="shared" si="1143"/>
        <v>8175</v>
      </c>
      <c r="C324" s="136">
        <f t="shared" si="1144"/>
        <v>0</v>
      </c>
      <c r="D324" s="48">
        <f t="shared" si="1406"/>
        <v>0</v>
      </c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52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116"/>
      <c r="BE324" s="116"/>
      <c r="BF324" s="116"/>
      <c r="BG324" s="48"/>
      <c r="BH324" s="48"/>
      <c r="BI324" s="75"/>
      <c r="BJ324" s="48"/>
      <c r="BK324" s="48"/>
      <c r="BL324" s="75"/>
      <c r="BM324" s="48"/>
      <c r="BN324" s="48"/>
      <c r="BO324" s="75"/>
      <c r="BP324" s="48"/>
      <c r="BQ324" s="48"/>
      <c r="BR324" s="75"/>
      <c r="BS324" s="48"/>
      <c r="BT324" s="48"/>
      <c r="BU324" s="75"/>
      <c r="BV324" s="48"/>
      <c r="BW324" s="48"/>
      <c r="BX324" s="75"/>
      <c r="BY324" s="48"/>
      <c r="BZ324" s="48"/>
      <c r="CA324" s="75"/>
      <c r="CB324" s="48"/>
      <c r="CC324" s="48"/>
      <c r="CD324" s="75"/>
      <c r="CE324" s="48"/>
      <c r="CF324" s="48"/>
      <c r="CG324" s="75"/>
      <c r="CH324" s="48"/>
      <c r="CI324" s="48"/>
      <c r="CJ324" s="75"/>
      <c r="CK324" s="48"/>
      <c r="CL324" s="48"/>
      <c r="CM324" s="75"/>
      <c r="CN324" s="48"/>
      <c r="CO324" s="48"/>
      <c r="CP324" s="75"/>
      <c r="CQ324" s="52"/>
      <c r="CR324" s="48"/>
      <c r="CS324" s="75"/>
      <c r="CT324" s="52"/>
      <c r="CU324" s="48"/>
      <c r="CV324" s="75"/>
      <c r="CW324" s="52"/>
      <c r="CX324" s="48"/>
      <c r="CY324" s="75"/>
      <c r="CZ324" s="52">
        <v>8175</v>
      </c>
      <c r="DA324" s="48"/>
      <c r="DB324" s="48">
        <f t="shared" si="1278"/>
        <v>0</v>
      </c>
      <c r="DC324" s="52"/>
      <c r="DD324" s="48"/>
      <c r="DE324" s="75"/>
      <c r="DF324" s="52"/>
      <c r="DG324" s="48"/>
      <c r="DH324" s="75"/>
      <c r="DI324" s="48"/>
      <c r="DJ324" s="48"/>
      <c r="DK324" s="75"/>
      <c r="DL324" s="48"/>
      <c r="DM324" s="48"/>
      <c r="DN324" s="75"/>
      <c r="DO324" s="52"/>
      <c r="DP324" s="48"/>
      <c r="DQ324" s="75"/>
      <c r="DR324" s="52"/>
      <c r="DS324" s="48"/>
      <c r="DT324" s="75"/>
      <c r="DU324" s="52"/>
      <c r="DV324" s="48"/>
      <c r="DW324" s="75"/>
      <c r="DX324" s="52"/>
      <c r="DY324" s="48"/>
      <c r="DZ324" s="75"/>
      <c r="EA324" s="48"/>
      <c r="EB324" s="48"/>
      <c r="EC324" s="75"/>
      <c r="ED324" s="48"/>
      <c r="EE324" s="48"/>
      <c r="EF324" s="75"/>
      <c r="EG324" s="48"/>
      <c r="EH324" s="48"/>
      <c r="EI324" s="75"/>
      <c r="EJ324" s="48"/>
      <c r="EK324" s="48"/>
      <c r="EL324" s="75"/>
      <c r="EM324" s="48"/>
      <c r="EN324" s="48"/>
      <c r="EO324" s="75"/>
      <c r="EP324" s="48"/>
      <c r="EQ324" s="48"/>
      <c r="ER324" s="75"/>
      <c r="ES324" s="48"/>
      <c r="ET324" s="48"/>
      <c r="EU324" s="75"/>
      <c r="EV324" s="48"/>
      <c r="EW324" s="48"/>
      <c r="EX324" s="48"/>
      <c r="EY324" s="48"/>
      <c r="EZ324" s="48"/>
      <c r="FA324" s="48"/>
      <c r="FB324" s="48"/>
      <c r="FC324" s="48"/>
      <c r="FD324" s="48"/>
      <c r="FE324" s="48"/>
      <c r="FF324" s="48"/>
      <c r="FG324" s="48"/>
      <c r="FH324" s="48"/>
      <c r="FI324" s="48"/>
      <c r="FJ324" s="48"/>
      <c r="FK324" s="48"/>
      <c r="FL324" s="48"/>
      <c r="FM324" s="48"/>
      <c r="FN324" s="48"/>
      <c r="FO324" s="48"/>
      <c r="FP324" s="48"/>
      <c r="FQ324" s="48"/>
      <c r="FR324" s="48"/>
      <c r="FS324" s="48"/>
      <c r="FT324" s="48"/>
      <c r="FU324" s="48"/>
      <c r="FV324" s="48"/>
      <c r="FW324" s="48"/>
      <c r="FX324" s="48"/>
      <c r="FY324" s="48"/>
      <c r="FZ324" s="48"/>
      <c r="GA324" s="48"/>
      <c r="GB324" s="48"/>
      <c r="GC324" s="48"/>
      <c r="GD324" s="48"/>
      <c r="GE324" s="48"/>
      <c r="GF324" s="48"/>
      <c r="GG324" s="48"/>
      <c r="GH324" s="48"/>
      <c r="GI324" s="48"/>
      <c r="GJ324" s="48"/>
      <c r="GK324" s="48"/>
      <c r="GL324" s="48"/>
      <c r="GM324" s="48"/>
      <c r="GN324" s="48"/>
      <c r="GO324" s="48"/>
      <c r="GP324" s="48"/>
      <c r="GQ324" s="48"/>
      <c r="GR324" s="52"/>
      <c r="GS324" s="48"/>
      <c r="GT324" s="75"/>
    </row>
    <row r="325" spans="1:202" s="19" customFormat="1" ht="31.5" x14ac:dyDescent="0.25">
      <c r="A325" s="25" t="s">
        <v>347</v>
      </c>
      <c r="B325" s="135">
        <f t="shared" si="1143"/>
        <v>85783.654269999999</v>
      </c>
      <c r="C325" s="135">
        <f t="shared" si="1144"/>
        <v>24218.312999999998</v>
      </c>
      <c r="D325" s="54">
        <f t="shared" ref="D325" si="1407">C325/B325*100</f>
        <v>28.231850468591606</v>
      </c>
      <c r="E325" s="55">
        <f t="shared" ref="E325:BF325" si="1408">E326+E327+E329+E330+E331+E332+E333+E334</f>
        <v>0</v>
      </c>
      <c r="F325" s="55">
        <f t="shared" si="1408"/>
        <v>0</v>
      </c>
      <c r="G325" s="55"/>
      <c r="H325" s="55">
        <f t="shared" si="1408"/>
        <v>0</v>
      </c>
      <c r="I325" s="55">
        <f t="shared" si="1408"/>
        <v>0</v>
      </c>
      <c r="J325" s="55">
        <f t="shared" si="1408"/>
        <v>0</v>
      </c>
      <c r="K325" s="55">
        <f t="shared" ref="K325:M325" si="1409">K326+K327+K329+K330+K331+K332+K333+K334</f>
        <v>0</v>
      </c>
      <c r="L325" s="55">
        <f t="shared" si="1409"/>
        <v>0</v>
      </c>
      <c r="M325" s="55">
        <f t="shared" si="1409"/>
        <v>0</v>
      </c>
      <c r="N325" s="55">
        <f t="shared" ref="N325:P325" si="1410">N326+N327+N329+N330+N331+N332+N333+N334</f>
        <v>0</v>
      </c>
      <c r="O325" s="55">
        <f t="shared" si="1410"/>
        <v>0</v>
      </c>
      <c r="P325" s="55">
        <f t="shared" si="1410"/>
        <v>0</v>
      </c>
      <c r="Q325" s="55">
        <f t="shared" ref="Q325:S325" si="1411">Q326+Q327+Q329+Q330+Q331+Q332+Q333+Q334</f>
        <v>0</v>
      </c>
      <c r="R325" s="55">
        <f t="shared" si="1411"/>
        <v>0</v>
      </c>
      <c r="S325" s="55">
        <f t="shared" si="1411"/>
        <v>0</v>
      </c>
      <c r="T325" s="55">
        <f t="shared" ref="T325:V325" si="1412">T326+T327+T329+T330+T331+T332+T333+T334</f>
        <v>0</v>
      </c>
      <c r="U325" s="55">
        <f t="shared" si="1412"/>
        <v>0</v>
      </c>
      <c r="V325" s="55">
        <f t="shared" si="1412"/>
        <v>0</v>
      </c>
      <c r="W325" s="55">
        <f t="shared" si="1408"/>
        <v>415.20150000000001</v>
      </c>
      <c r="X325" s="55">
        <f t="shared" si="1408"/>
        <v>415.20150000000001</v>
      </c>
      <c r="Y325" s="55">
        <f t="shared" si="1331"/>
        <v>100</v>
      </c>
      <c r="Z325" s="55">
        <f t="shared" si="1408"/>
        <v>0</v>
      </c>
      <c r="AA325" s="55">
        <f t="shared" si="1408"/>
        <v>0</v>
      </c>
      <c r="AB325" s="55">
        <f t="shared" si="1408"/>
        <v>0</v>
      </c>
      <c r="AC325" s="55">
        <f t="shared" si="1408"/>
        <v>0</v>
      </c>
      <c r="AD325" s="55">
        <f t="shared" si="1408"/>
        <v>0</v>
      </c>
      <c r="AE325" s="55">
        <f t="shared" si="1408"/>
        <v>0</v>
      </c>
      <c r="AF325" s="55">
        <f t="shared" si="1408"/>
        <v>0</v>
      </c>
      <c r="AG325" s="55">
        <f t="shared" si="1408"/>
        <v>0</v>
      </c>
      <c r="AH325" s="55"/>
      <c r="AI325" s="55">
        <f t="shared" si="1408"/>
        <v>102.04080999999999</v>
      </c>
      <c r="AJ325" s="55">
        <f t="shared" si="1408"/>
        <v>102.04080999999999</v>
      </c>
      <c r="AK325" s="54">
        <f t="shared" ref="AK325:AK326" si="1413">AJ325/AI325*100</f>
        <v>100</v>
      </c>
      <c r="AL325" s="55">
        <f t="shared" si="1408"/>
        <v>0</v>
      </c>
      <c r="AM325" s="55">
        <f t="shared" si="1408"/>
        <v>0</v>
      </c>
      <c r="AN325" s="54"/>
      <c r="AO325" s="55">
        <f t="shared" ref="AO325:AP325" si="1414">AO326+AO327+AO329+AO330+AO331+AO332+AO333+AO334</f>
        <v>70.705960000000005</v>
      </c>
      <c r="AP325" s="55">
        <f t="shared" si="1414"/>
        <v>70.705960000000005</v>
      </c>
      <c r="AQ325" s="54">
        <f>AP325/AO325*100</f>
        <v>100</v>
      </c>
      <c r="AR325" s="55"/>
      <c r="AS325" s="55"/>
      <c r="AT325" s="54"/>
      <c r="AU325" s="55">
        <f t="shared" si="1408"/>
        <v>0</v>
      </c>
      <c r="AV325" s="55">
        <f t="shared" si="1408"/>
        <v>0</v>
      </c>
      <c r="AW325" s="55">
        <f t="shared" si="1408"/>
        <v>0</v>
      </c>
      <c r="AX325" s="55">
        <f>SUM(AX326:AX334)</f>
        <v>3529.6059999999998</v>
      </c>
      <c r="AY325" s="55">
        <f>SUM(AY326:AY334)</f>
        <v>0</v>
      </c>
      <c r="AZ325" s="54"/>
      <c r="BA325" s="55">
        <f t="shared" si="1408"/>
        <v>10000</v>
      </c>
      <c r="BB325" s="55">
        <f t="shared" si="1408"/>
        <v>0</v>
      </c>
      <c r="BC325" s="54">
        <f t="shared" ref="BC325" si="1415">BB325/BA325*100</f>
        <v>0</v>
      </c>
      <c r="BD325" s="55">
        <f t="shared" si="1408"/>
        <v>14965.1</v>
      </c>
      <c r="BE325" s="55">
        <f t="shared" si="1408"/>
        <v>5568.0910100000001</v>
      </c>
      <c r="BF325" s="55">
        <f t="shared" si="1408"/>
        <v>37.207175428162856</v>
      </c>
      <c r="BG325" s="55">
        <f t="shared" ref="BG325:CP325" si="1416">BG326+BG327+BG329+BG330+BG331+BG332+BG333+BG334</f>
        <v>0</v>
      </c>
      <c r="BH325" s="55">
        <f t="shared" si="1416"/>
        <v>0</v>
      </c>
      <c r="BI325" s="55">
        <f t="shared" si="1416"/>
        <v>0</v>
      </c>
      <c r="BJ325" s="55">
        <f t="shared" ref="BJ325:BL325" si="1417">BJ326+BJ327+BJ329+BJ330+BJ331+BJ332+BJ333+BJ334</f>
        <v>0</v>
      </c>
      <c r="BK325" s="55">
        <f t="shared" si="1417"/>
        <v>0</v>
      </c>
      <c r="BL325" s="55">
        <f t="shared" si="1417"/>
        <v>0</v>
      </c>
      <c r="BM325" s="55">
        <f t="shared" si="1416"/>
        <v>3266.2</v>
      </c>
      <c r="BN325" s="55">
        <f t="shared" si="1416"/>
        <v>1108.8021999999999</v>
      </c>
      <c r="BO325" s="55">
        <f t="shared" si="1416"/>
        <v>33.947774171820463</v>
      </c>
      <c r="BP325" s="55">
        <f t="shared" ref="BP325:BQ325" si="1418">BP326+BP327+BP329+BP330+BP331+BP332+BP333+BP334</f>
        <v>560</v>
      </c>
      <c r="BQ325" s="55">
        <f t="shared" si="1418"/>
        <v>0</v>
      </c>
      <c r="BR325" s="55">
        <f t="shared" ref="BR325:BR326" si="1419">BQ325/BP325*100</f>
        <v>0</v>
      </c>
      <c r="BS325" s="55">
        <f t="shared" si="1416"/>
        <v>0</v>
      </c>
      <c r="BT325" s="55">
        <f t="shared" si="1416"/>
        <v>0</v>
      </c>
      <c r="BU325" s="55">
        <f t="shared" si="1416"/>
        <v>0</v>
      </c>
      <c r="BV325" s="55">
        <f t="shared" si="1416"/>
        <v>0</v>
      </c>
      <c r="BW325" s="55">
        <f t="shared" si="1416"/>
        <v>0</v>
      </c>
      <c r="BX325" s="55">
        <f t="shared" si="1416"/>
        <v>0</v>
      </c>
      <c r="BY325" s="55">
        <f t="shared" si="1416"/>
        <v>0</v>
      </c>
      <c r="BZ325" s="55">
        <f t="shared" si="1416"/>
        <v>0</v>
      </c>
      <c r="CA325" s="55">
        <f t="shared" si="1416"/>
        <v>0</v>
      </c>
      <c r="CB325" s="55">
        <f t="shared" ref="CB325:CD325" si="1420">CB326+CB327+CB329+CB330+CB331+CB332+CB333+CB334</f>
        <v>0</v>
      </c>
      <c r="CC325" s="55">
        <f t="shared" si="1420"/>
        <v>0</v>
      </c>
      <c r="CD325" s="55">
        <f t="shared" si="1420"/>
        <v>0</v>
      </c>
      <c r="CE325" s="55">
        <f t="shared" si="1416"/>
        <v>0</v>
      </c>
      <c r="CF325" s="55">
        <f t="shared" si="1416"/>
        <v>0</v>
      </c>
      <c r="CG325" s="54"/>
      <c r="CH325" s="55">
        <f t="shared" si="1416"/>
        <v>0</v>
      </c>
      <c r="CI325" s="55">
        <f t="shared" si="1416"/>
        <v>0</v>
      </c>
      <c r="CJ325" s="55">
        <f t="shared" si="1416"/>
        <v>0</v>
      </c>
      <c r="CK325" s="55">
        <f t="shared" si="1416"/>
        <v>1000</v>
      </c>
      <c r="CL325" s="55">
        <f t="shared" si="1416"/>
        <v>0</v>
      </c>
      <c r="CM325" s="55">
        <f t="shared" si="1416"/>
        <v>0</v>
      </c>
      <c r="CN325" s="55">
        <f t="shared" si="1416"/>
        <v>104.4</v>
      </c>
      <c r="CO325" s="55">
        <f t="shared" si="1416"/>
        <v>0</v>
      </c>
      <c r="CP325" s="55">
        <f t="shared" si="1416"/>
        <v>0</v>
      </c>
      <c r="CQ325" s="55">
        <f t="shared" ref="CQ325:CX325" si="1421">CQ326+CQ327+CQ329+CQ330+CQ331+CQ332+CQ333+CQ334</f>
        <v>0</v>
      </c>
      <c r="CR325" s="55">
        <f t="shared" si="1421"/>
        <v>0</v>
      </c>
      <c r="CS325" s="55">
        <f t="shared" si="1421"/>
        <v>0</v>
      </c>
      <c r="CT325" s="55">
        <f t="shared" ref="CT325:CV325" si="1422">CT326+CT327+CT329+CT330+CT331+CT332+CT333+CT334</f>
        <v>0</v>
      </c>
      <c r="CU325" s="55">
        <f t="shared" si="1422"/>
        <v>0</v>
      </c>
      <c r="CV325" s="55">
        <f t="shared" si="1422"/>
        <v>0</v>
      </c>
      <c r="CW325" s="55">
        <f t="shared" si="1421"/>
        <v>5983.4</v>
      </c>
      <c r="CX325" s="55">
        <f t="shared" si="1421"/>
        <v>2991.7</v>
      </c>
      <c r="CY325" s="55">
        <f t="shared" si="147"/>
        <v>50</v>
      </c>
      <c r="CZ325" s="55">
        <f>SUM(CZ326:CZ334)</f>
        <v>29169</v>
      </c>
      <c r="DA325" s="55">
        <f>SUM(DA326:DA334)</f>
        <v>8772</v>
      </c>
      <c r="DB325" s="54">
        <f t="shared" si="1278"/>
        <v>30.073022729610205</v>
      </c>
      <c r="DC325" s="55">
        <f t="shared" ref="DC325:DD325" si="1423">DC326+DC327+DC329+DC330+DC331+DC332+DC333+DC334</f>
        <v>5278</v>
      </c>
      <c r="DD325" s="55">
        <f t="shared" si="1423"/>
        <v>639.77152000000001</v>
      </c>
      <c r="DE325" s="55">
        <f>DD325/DC325*100</f>
        <v>12.121476316786662</v>
      </c>
      <c r="DF325" s="55">
        <f t="shared" ref="DF325:DG325" si="1424">DF326+DF327+DF329+DF330+DF331+DF332+DF333+DF334</f>
        <v>840</v>
      </c>
      <c r="DG325" s="55">
        <f t="shared" si="1424"/>
        <v>0</v>
      </c>
      <c r="DH325" s="55">
        <f>DG325/DF325*100</f>
        <v>0</v>
      </c>
      <c r="DI325" s="55">
        <f t="shared" ref="DI325:DN325" si="1425">DI326+DI327+DI329+DI330+DI331+DI332+DI333+DI334</f>
        <v>3000</v>
      </c>
      <c r="DJ325" s="55">
        <f t="shared" si="1425"/>
        <v>2300</v>
      </c>
      <c r="DK325" s="55">
        <f t="shared" si="1425"/>
        <v>76.666666666666671</v>
      </c>
      <c r="DL325" s="55">
        <f t="shared" si="1425"/>
        <v>4500</v>
      </c>
      <c r="DM325" s="55">
        <f t="shared" si="1425"/>
        <v>1350</v>
      </c>
      <c r="DN325" s="55">
        <f t="shared" si="1425"/>
        <v>30</v>
      </c>
      <c r="DO325" s="55">
        <f t="shared" ref="DO325:DQ325" si="1426">DO326+DO327+DO329+DO330+DO331+DO332+DO333+DO334</f>
        <v>0</v>
      </c>
      <c r="DP325" s="55">
        <f t="shared" si="1426"/>
        <v>0</v>
      </c>
      <c r="DQ325" s="55">
        <f t="shared" si="1426"/>
        <v>0</v>
      </c>
      <c r="DR325" s="55">
        <f t="shared" ref="DR325:DT325" si="1427">DR326+DR327+DR329+DR330+DR331+DR332+DR333+DR334</f>
        <v>0</v>
      </c>
      <c r="DS325" s="55">
        <f t="shared" si="1427"/>
        <v>0</v>
      </c>
      <c r="DT325" s="55">
        <f t="shared" si="1427"/>
        <v>0</v>
      </c>
      <c r="DU325" s="55">
        <f t="shared" ref="DU325:DW325" si="1428">DU326+DU327+DU329+DU330+DU331+DU332+DU333+DU334</f>
        <v>0</v>
      </c>
      <c r="DV325" s="55">
        <f t="shared" si="1428"/>
        <v>0</v>
      </c>
      <c r="DW325" s="55">
        <f t="shared" si="1428"/>
        <v>0</v>
      </c>
      <c r="DX325" s="55">
        <f t="shared" ref="DX325:DZ325" si="1429">DX326+DX327+DX329+DX330+DX331+DX332+DX333+DX334</f>
        <v>0</v>
      </c>
      <c r="DY325" s="55">
        <f t="shared" si="1429"/>
        <v>0</v>
      </c>
      <c r="DZ325" s="55">
        <f t="shared" si="1429"/>
        <v>0</v>
      </c>
      <c r="EA325" s="55"/>
      <c r="EB325" s="55"/>
      <c r="EC325" s="55"/>
      <c r="ED325" s="55"/>
      <c r="EE325" s="55"/>
      <c r="EF325" s="55"/>
      <c r="EG325" s="55">
        <f t="shared" ref="EG325:EL325" si="1430">EG326+EG327+EG329+EG330+EG331+EG332+EG333+EG334</f>
        <v>0</v>
      </c>
      <c r="EH325" s="55">
        <f t="shared" si="1430"/>
        <v>0</v>
      </c>
      <c r="EI325" s="55">
        <f t="shared" si="1430"/>
        <v>0</v>
      </c>
      <c r="EJ325" s="55">
        <f t="shared" si="1430"/>
        <v>0</v>
      </c>
      <c r="EK325" s="55">
        <f t="shared" si="1430"/>
        <v>0</v>
      </c>
      <c r="EL325" s="55">
        <f t="shared" si="1430"/>
        <v>0</v>
      </c>
      <c r="EM325" s="55">
        <f t="shared" ref="EM325:EO325" si="1431">EM326+EM327+EM329+EM330+EM331+EM332+EM333+EM334</f>
        <v>0</v>
      </c>
      <c r="EN325" s="55">
        <f t="shared" si="1431"/>
        <v>0</v>
      </c>
      <c r="EO325" s="55">
        <f t="shared" si="1431"/>
        <v>0</v>
      </c>
      <c r="EP325" s="55">
        <f t="shared" ref="EP325:ER325" si="1432">EP326+EP327+EP329+EP330+EP331+EP332+EP333+EP334</f>
        <v>0</v>
      </c>
      <c r="EQ325" s="55">
        <f t="shared" si="1432"/>
        <v>0</v>
      </c>
      <c r="ER325" s="55">
        <f t="shared" si="1432"/>
        <v>0</v>
      </c>
      <c r="ES325" s="55">
        <f t="shared" ref="ES325:EU325" si="1433">ES326+ES327+ES329+ES330+ES331+ES332+ES333+ES334</f>
        <v>0</v>
      </c>
      <c r="ET325" s="55">
        <f t="shared" si="1433"/>
        <v>0</v>
      </c>
      <c r="EU325" s="55">
        <f t="shared" si="1433"/>
        <v>0</v>
      </c>
      <c r="EV325" s="55">
        <f t="shared" ref="EV325:EX325" si="1434">EV326+EV327+EV329+EV330+EV331+EV332+EV333+EV334</f>
        <v>0</v>
      </c>
      <c r="EW325" s="55">
        <f t="shared" si="1434"/>
        <v>0</v>
      </c>
      <c r="EX325" s="55">
        <f t="shared" si="1434"/>
        <v>0</v>
      </c>
      <c r="EY325" s="55"/>
      <c r="EZ325" s="55"/>
      <c r="FA325" s="54"/>
      <c r="FB325" s="55">
        <f t="shared" ref="FB325:FC325" si="1435">FB326+FB327+FB329+FB330+FB331+FB332+FB333+FB334</f>
        <v>0</v>
      </c>
      <c r="FC325" s="55">
        <f t="shared" si="1435"/>
        <v>0</v>
      </c>
      <c r="FD325" s="54"/>
      <c r="FE325" s="55">
        <f t="shared" ref="FE325:FF325" si="1436">FE326+FE327+FE329+FE330+FE331+FE332+FE333+FE334</f>
        <v>0</v>
      </c>
      <c r="FF325" s="55">
        <f t="shared" si="1436"/>
        <v>0</v>
      </c>
      <c r="FG325" s="54"/>
      <c r="FH325" s="55">
        <f t="shared" ref="FH325:FI325" si="1437">FH326+FH327+FH329+FH330+FH331+FH332+FH333+FH334</f>
        <v>3000</v>
      </c>
      <c r="FI325" s="55">
        <f t="shared" si="1437"/>
        <v>900</v>
      </c>
      <c r="FJ325" s="54">
        <f t="shared" ref="FJ325:FJ326" si="1438">FI325/FH325*100</f>
        <v>30</v>
      </c>
      <c r="FK325" s="55">
        <f t="shared" ref="FK325:FL325" si="1439">FK326+FK327+FK329+FK330+FK331+FK332+FK333+FK334</f>
        <v>0</v>
      </c>
      <c r="FL325" s="55">
        <f t="shared" si="1439"/>
        <v>0</v>
      </c>
      <c r="FM325" s="54"/>
      <c r="FN325" s="55">
        <f t="shared" ref="FN325:FO325" si="1440">FN326+FN327+FN329+FN330+FN331+FN332+FN333+FN334</f>
        <v>0</v>
      </c>
      <c r="FO325" s="55">
        <f t="shared" si="1440"/>
        <v>0</v>
      </c>
      <c r="FP325" s="54"/>
      <c r="FQ325" s="55">
        <f t="shared" ref="FQ325:FR325" si="1441">FQ326+FQ327+FQ329+FQ330+FQ331+FQ332+FQ333+FQ334</f>
        <v>0</v>
      </c>
      <c r="FR325" s="55">
        <f t="shared" si="1441"/>
        <v>0</v>
      </c>
      <c r="FS325" s="54"/>
      <c r="FT325" s="55"/>
      <c r="FU325" s="55"/>
      <c r="FV325" s="54"/>
      <c r="FW325" s="55"/>
      <c r="FX325" s="55"/>
      <c r="FY325" s="54"/>
      <c r="FZ325" s="55"/>
      <c r="GA325" s="55"/>
      <c r="GB325" s="54"/>
      <c r="GC325" s="55"/>
      <c r="GD325" s="55"/>
      <c r="GE325" s="54"/>
      <c r="GF325" s="55"/>
      <c r="GG325" s="55"/>
      <c r="GH325" s="54"/>
      <c r="GI325" s="55"/>
      <c r="GJ325" s="55"/>
      <c r="GK325" s="54"/>
      <c r="GL325" s="55"/>
      <c r="GM325" s="55"/>
      <c r="GN325" s="54"/>
      <c r="GO325" s="55">
        <f t="shared" ref="GO325:GP325" si="1442">GO326+GO327+GO329+GO330+GO331+GO332+GO333+GO334</f>
        <v>0</v>
      </c>
      <c r="GP325" s="55">
        <f t="shared" si="1442"/>
        <v>0</v>
      </c>
      <c r="GQ325" s="54"/>
      <c r="GR325" s="55">
        <f t="shared" ref="GR325:GT325" si="1443">GR326+GR327+GR329+GR330+GR331+GR332+GR333+GR334</f>
        <v>0</v>
      </c>
      <c r="GS325" s="55">
        <f t="shared" si="1443"/>
        <v>0</v>
      </c>
      <c r="GT325" s="55">
        <f t="shared" si="1443"/>
        <v>0</v>
      </c>
    </row>
    <row r="326" spans="1:202" s="18" customFormat="1" ht="30.75" customHeight="1" x14ac:dyDescent="0.25">
      <c r="A326" s="26" t="s">
        <v>279</v>
      </c>
      <c r="B326" s="136">
        <f t="shared" si="1143"/>
        <v>42085.048269999999</v>
      </c>
      <c r="C326" s="136">
        <f t="shared" si="1144"/>
        <v>15446.313</v>
      </c>
      <c r="D326" s="48">
        <f t="shared" si="216"/>
        <v>36.702614431859367</v>
      </c>
      <c r="E326" s="48"/>
      <c r="F326" s="48"/>
      <c r="G326" s="48"/>
      <c r="H326" s="52"/>
      <c r="I326" s="48"/>
      <c r="J326" s="48"/>
      <c r="K326" s="52"/>
      <c r="L326" s="48"/>
      <c r="M326" s="48"/>
      <c r="N326" s="52"/>
      <c r="O326" s="48"/>
      <c r="P326" s="48"/>
      <c r="Q326" s="52"/>
      <c r="R326" s="48"/>
      <c r="S326" s="48"/>
      <c r="T326" s="52"/>
      <c r="U326" s="48"/>
      <c r="V326" s="48"/>
      <c r="W326" s="48">
        <v>415.20150000000001</v>
      </c>
      <c r="X326" s="48">
        <v>415.20150000000001</v>
      </c>
      <c r="Y326" s="52">
        <f>X326/W326*100</f>
        <v>100</v>
      </c>
      <c r="Z326" s="48"/>
      <c r="AA326" s="48"/>
      <c r="AB326" s="52"/>
      <c r="AC326" s="52">
        <v>0</v>
      </c>
      <c r="AD326" s="52">
        <v>0</v>
      </c>
      <c r="AE326" s="48"/>
      <c r="AF326" s="52"/>
      <c r="AG326" s="52"/>
      <c r="AH326" s="52"/>
      <c r="AI326" s="52">
        <v>102.04080999999999</v>
      </c>
      <c r="AJ326" s="52">
        <v>102.04080999999999</v>
      </c>
      <c r="AK326" s="48">
        <f t="shared" si="1413"/>
        <v>100</v>
      </c>
      <c r="AL326" s="52"/>
      <c r="AM326" s="52"/>
      <c r="AN326" s="48"/>
      <c r="AO326" s="52">
        <v>70.705960000000005</v>
      </c>
      <c r="AP326" s="52">
        <v>70.705960000000005</v>
      </c>
      <c r="AQ326" s="48">
        <f>AP326/AO326*100</f>
        <v>100</v>
      </c>
      <c r="AR326" s="52"/>
      <c r="AS326" s="52"/>
      <c r="AT326" s="48"/>
      <c r="AU326" s="52"/>
      <c r="AV326" s="52"/>
      <c r="AW326" s="48"/>
      <c r="AX326" s="48"/>
      <c r="AY326" s="48"/>
      <c r="AZ326" s="48"/>
      <c r="BA326" s="52">
        <v>0</v>
      </c>
      <c r="BB326" s="52"/>
      <c r="BC326" s="48"/>
      <c r="BD326" s="52">
        <v>14965.1</v>
      </c>
      <c r="BE326" s="48">
        <v>5568.0910100000001</v>
      </c>
      <c r="BF326" s="52">
        <f t="shared" si="138"/>
        <v>37.207175428162856</v>
      </c>
      <c r="BG326" s="52"/>
      <c r="BH326" s="74"/>
      <c r="BI326" s="74"/>
      <c r="BJ326" s="52"/>
      <c r="BK326" s="74"/>
      <c r="BL326" s="74"/>
      <c r="BM326" s="52">
        <v>3266.2</v>
      </c>
      <c r="BN326" s="52">
        <v>1108.8021999999999</v>
      </c>
      <c r="BO326" s="52">
        <f t="shared" si="141"/>
        <v>33.947774171820463</v>
      </c>
      <c r="BP326" s="52">
        <v>560</v>
      </c>
      <c r="BQ326" s="52"/>
      <c r="BR326" s="52">
        <f t="shared" si="1419"/>
        <v>0</v>
      </c>
      <c r="BS326" s="52"/>
      <c r="BT326" s="74"/>
      <c r="BU326" s="74"/>
      <c r="BV326" s="52"/>
      <c r="BW326" s="74"/>
      <c r="BX326" s="74"/>
      <c r="BY326" s="52"/>
      <c r="BZ326" s="74"/>
      <c r="CA326" s="74"/>
      <c r="CB326" s="52"/>
      <c r="CC326" s="74"/>
      <c r="CD326" s="74"/>
      <c r="CE326" s="52"/>
      <c r="CF326" s="74"/>
      <c r="CG326" s="48"/>
      <c r="CH326" s="52"/>
      <c r="CI326" s="74"/>
      <c r="CJ326" s="74"/>
      <c r="CK326" s="52"/>
      <c r="CL326" s="131"/>
      <c r="CM326" s="74"/>
      <c r="CN326" s="52">
        <v>104.4</v>
      </c>
      <c r="CO326" s="74"/>
      <c r="CP326" s="74"/>
      <c r="CQ326" s="52"/>
      <c r="CR326" s="74"/>
      <c r="CS326" s="74"/>
      <c r="CT326" s="52"/>
      <c r="CU326" s="74"/>
      <c r="CV326" s="74"/>
      <c r="CW326" s="52">
        <v>5983.4</v>
      </c>
      <c r="CX326" s="52">
        <v>2991.7</v>
      </c>
      <c r="CY326" s="52">
        <f t="shared" si="147"/>
        <v>50</v>
      </c>
      <c r="CZ326" s="52"/>
      <c r="DA326" s="74"/>
      <c r="DB326" s="48"/>
      <c r="DC326" s="52">
        <v>5278</v>
      </c>
      <c r="DD326" s="52">
        <v>639.77152000000001</v>
      </c>
      <c r="DE326" s="52">
        <f>DD326/DC326*100</f>
        <v>12.121476316786662</v>
      </c>
      <c r="DF326" s="52">
        <v>840</v>
      </c>
      <c r="DG326" s="52"/>
      <c r="DH326" s="52">
        <f>DG326/DF326*100</f>
        <v>0</v>
      </c>
      <c r="DI326" s="52">
        <v>3000</v>
      </c>
      <c r="DJ326" s="52">
        <v>2300</v>
      </c>
      <c r="DK326" s="52">
        <f t="shared" ref="DK326" si="1444">DJ326/DI326*100</f>
        <v>76.666666666666671</v>
      </c>
      <c r="DL326" s="52">
        <v>4500</v>
      </c>
      <c r="DM326" s="52">
        <v>1350</v>
      </c>
      <c r="DN326" s="52">
        <f t="shared" ref="DN326" si="1445">DM326/DL326*100</f>
        <v>30</v>
      </c>
      <c r="DO326" s="52"/>
      <c r="DP326" s="74"/>
      <c r="DQ326" s="74"/>
      <c r="DR326" s="52"/>
      <c r="DS326" s="74"/>
      <c r="DT326" s="74"/>
      <c r="DU326" s="52"/>
      <c r="DV326" s="74"/>
      <c r="DW326" s="74"/>
      <c r="DX326" s="52"/>
      <c r="DY326" s="74"/>
      <c r="DZ326" s="74"/>
      <c r="EA326" s="52"/>
      <c r="EB326" s="52"/>
      <c r="EC326" s="52"/>
      <c r="ED326" s="52"/>
      <c r="EE326" s="52"/>
      <c r="EF326" s="52"/>
      <c r="EG326" s="52"/>
      <c r="EH326" s="52"/>
      <c r="EI326" s="52"/>
      <c r="EJ326" s="52"/>
      <c r="EK326" s="52"/>
      <c r="EL326" s="52"/>
      <c r="EM326" s="52"/>
      <c r="EN326" s="52"/>
      <c r="EO326" s="52"/>
      <c r="EP326" s="52"/>
      <c r="EQ326" s="52"/>
      <c r="ER326" s="52"/>
      <c r="ES326" s="52"/>
      <c r="ET326" s="52"/>
      <c r="EU326" s="52"/>
      <c r="EV326" s="52">
        <v>0</v>
      </c>
      <c r="EW326" s="52">
        <v>0</v>
      </c>
      <c r="EX326" s="48"/>
      <c r="EY326" s="52"/>
      <c r="EZ326" s="52"/>
      <c r="FA326" s="48"/>
      <c r="FB326" s="52"/>
      <c r="FC326" s="52"/>
      <c r="FD326" s="48"/>
      <c r="FE326" s="52"/>
      <c r="FF326" s="52"/>
      <c r="FG326" s="48"/>
      <c r="FH326" s="52">
        <v>3000</v>
      </c>
      <c r="FI326" s="52">
        <v>900</v>
      </c>
      <c r="FJ326" s="48">
        <f t="shared" si="1438"/>
        <v>30</v>
      </c>
      <c r="FK326" s="52"/>
      <c r="FL326" s="52"/>
      <c r="FM326" s="48"/>
      <c r="FN326" s="52"/>
      <c r="FO326" s="52"/>
      <c r="FP326" s="48"/>
      <c r="FQ326" s="52"/>
      <c r="FR326" s="52"/>
      <c r="FS326" s="48"/>
      <c r="FT326" s="52"/>
      <c r="FU326" s="52"/>
      <c r="FV326" s="48"/>
      <c r="FW326" s="52"/>
      <c r="FX326" s="52"/>
      <c r="FY326" s="48"/>
      <c r="FZ326" s="52"/>
      <c r="GA326" s="52"/>
      <c r="GB326" s="48"/>
      <c r="GC326" s="52"/>
      <c r="GD326" s="52"/>
      <c r="GE326" s="48"/>
      <c r="GF326" s="52"/>
      <c r="GG326" s="52"/>
      <c r="GH326" s="48"/>
      <c r="GI326" s="52"/>
      <c r="GJ326" s="52"/>
      <c r="GK326" s="48"/>
      <c r="GL326" s="52"/>
      <c r="GM326" s="52"/>
      <c r="GN326" s="48"/>
      <c r="GO326" s="52"/>
      <c r="GP326" s="52"/>
      <c r="GQ326" s="48"/>
      <c r="GR326" s="52"/>
      <c r="GS326" s="74"/>
      <c r="GT326" s="74"/>
    </row>
    <row r="327" spans="1:202" s="18" customFormat="1" ht="16.5" customHeight="1" x14ac:dyDescent="0.25">
      <c r="A327" s="26" t="s">
        <v>531</v>
      </c>
      <c r="B327" s="136">
        <f t="shared" si="1143"/>
        <v>3732</v>
      </c>
      <c r="C327" s="136">
        <f t="shared" si="1144"/>
        <v>2232</v>
      </c>
      <c r="D327" s="48">
        <f t="shared" si="216"/>
        <v>59.807073954983927</v>
      </c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>
        <v>1500</v>
      </c>
      <c r="AY327" s="48"/>
      <c r="AZ327" s="48"/>
      <c r="BA327" s="48"/>
      <c r="BB327" s="48"/>
      <c r="BC327" s="48"/>
      <c r="BD327" s="116"/>
      <c r="BE327" s="116"/>
      <c r="BF327" s="116"/>
      <c r="BG327" s="48"/>
      <c r="BH327" s="48"/>
      <c r="BI327" s="75"/>
      <c r="BJ327" s="48"/>
      <c r="BK327" s="48"/>
      <c r="BL327" s="75"/>
      <c r="BM327" s="48"/>
      <c r="BN327" s="48"/>
      <c r="BO327" s="75"/>
      <c r="BP327" s="48"/>
      <c r="BQ327" s="48"/>
      <c r="BR327" s="75"/>
      <c r="BS327" s="48"/>
      <c r="BT327" s="48"/>
      <c r="BU327" s="75"/>
      <c r="BV327" s="48"/>
      <c r="BW327" s="48"/>
      <c r="BX327" s="75"/>
      <c r="BY327" s="48"/>
      <c r="BZ327" s="48"/>
      <c r="CA327" s="75"/>
      <c r="CB327" s="48"/>
      <c r="CC327" s="48"/>
      <c r="CD327" s="75"/>
      <c r="CE327" s="48"/>
      <c r="CF327" s="48"/>
      <c r="CG327" s="48"/>
      <c r="CH327" s="48"/>
      <c r="CI327" s="48"/>
      <c r="CJ327" s="75"/>
      <c r="CK327" s="48"/>
      <c r="CL327" s="48"/>
      <c r="CM327" s="75"/>
      <c r="CN327" s="48"/>
      <c r="CO327" s="48"/>
      <c r="CP327" s="75"/>
      <c r="CQ327" s="52"/>
      <c r="CR327" s="48"/>
      <c r="CS327" s="75"/>
      <c r="CT327" s="52"/>
      <c r="CU327" s="48"/>
      <c r="CV327" s="75"/>
      <c r="CW327" s="52"/>
      <c r="CX327" s="48"/>
      <c r="CY327" s="75"/>
      <c r="CZ327" s="52">
        <v>2232</v>
      </c>
      <c r="DA327" s="48">
        <v>2232</v>
      </c>
      <c r="DB327" s="48">
        <f t="shared" si="1278"/>
        <v>100</v>
      </c>
      <c r="DC327" s="52"/>
      <c r="DD327" s="48"/>
      <c r="DE327" s="75"/>
      <c r="DF327" s="52"/>
      <c r="DG327" s="48"/>
      <c r="DH327" s="75"/>
      <c r="DI327" s="48"/>
      <c r="DJ327" s="48"/>
      <c r="DK327" s="75"/>
      <c r="DL327" s="48"/>
      <c r="DM327" s="48"/>
      <c r="DN327" s="75"/>
      <c r="DO327" s="52"/>
      <c r="DP327" s="48"/>
      <c r="DQ327" s="75"/>
      <c r="DR327" s="52"/>
      <c r="DS327" s="48"/>
      <c r="DT327" s="75"/>
      <c r="DU327" s="52"/>
      <c r="DV327" s="48"/>
      <c r="DW327" s="75"/>
      <c r="DX327" s="52"/>
      <c r="DY327" s="48"/>
      <c r="DZ327" s="75"/>
      <c r="EA327" s="48"/>
      <c r="EB327" s="48"/>
      <c r="EC327" s="75"/>
      <c r="ED327" s="48"/>
      <c r="EE327" s="48"/>
      <c r="EF327" s="75"/>
      <c r="EG327" s="48"/>
      <c r="EH327" s="48"/>
      <c r="EI327" s="75"/>
      <c r="EJ327" s="48"/>
      <c r="EK327" s="48"/>
      <c r="EL327" s="75"/>
      <c r="EM327" s="48"/>
      <c r="EN327" s="48"/>
      <c r="EO327" s="75"/>
      <c r="EP327" s="48"/>
      <c r="EQ327" s="48"/>
      <c r="ER327" s="75"/>
      <c r="ES327" s="48"/>
      <c r="ET327" s="48"/>
      <c r="EU327" s="75"/>
      <c r="EV327" s="48"/>
      <c r="EW327" s="48"/>
      <c r="EX327" s="48"/>
      <c r="EY327" s="48"/>
      <c r="EZ327" s="48"/>
      <c r="FA327" s="48"/>
      <c r="FB327" s="48"/>
      <c r="FC327" s="48"/>
      <c r="FD327" s="48"/>
      <c r="FE327" s="48"/>
      <c r="FF327" s="48"/>
      <c r="FG327" s="48"/>
      <c r="FH327" s="48"/>
      <c r="FI327" s="48"/>
      <c r="FJ327" s="48"/>
      <c r="FK327" s="48"/>
      <c r="FL327" s="48"/>
      <c r="FM327" s="48"/>
      <c r="FN327" s="48"/>
      <c r="FO327" s="48"/>
      <c r="FP327" s="48"/>
      <c r="FQ327" s="48"/>
      <c r="FR327" s="48"/>
      <c r="FS327" s="48"/>
      <c r="FT327" s="48"/>
      <c r="FU327" s="48"/>
      <c r="FV327" s="48"/>
      <c r="FW327" s="48"/>
      <c r="FX327" s="48"/>
      <c r="FY327" s="48"/>
      <c r="FZ327" s="48"/>
      <c r="GA327" s="48"/>
      <c r="GB327" s="48"/>
      <c r="GC327" s="48"/>
      <c r="GD327" s="48"/>
      <c r="GE327" s="48"/>
      <c r="GF327" s="48"/>
      <c r="GG327" s="48"/>
      <c r="GH327" s="48"/>
      <c r="GI327" s="48"/>
      <c r="GJ327" s="48"/>
      <c r="GK327" s="48"/>
      <c r="GL327" s="48"/>
      <c r="GM327" s="48"/>
      <c r="GN327" s="48"/>
      <c r="GO327" s="48"/>
      <c r="GP327" s="48"/>
      <c r="GQ327" s="48"/>
      <c r="GR327" s="52"/>
      <c r="GS327" s="48"/>
      <c r="GT327" s="75"/>
    </row>
    <row r="328" spans="1:202" s="18" customFormat="1" ht="16.5" customHeight="1" x14ac:dyDescent="0.25">
      <c r="A328" s="26" t="s">
        <v>581</v>
      </c>
      <c r="B328" s="136">
        <f t="shared" si="1143"/>
        <v>3992.6059999999998</v>
      </c>
      <c r="C328" s="136">
        <f t="shared" si="1144"/>
        <v>3123</v>
      </c>
      <c r="D328" s="48">
        <f t="shared" si="216"/>
        <v>78.219588910100327</v>
      </c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>
        <v>869.60599999999999</v>
      </c>
      <c r="AY328" s="48"/>
      <c r="AZ328" s="48"/>
      <c r="BA328" s="48"/>
      <c r="BB328" s="48"/>
      <c r="BC328" s="48"/>
      <c r="BD328" s="116"/>
      <c r="BE328" s="116"/>
      <c r="BF328" s="116"/>
      <c r="BG328" s="48"/>
      <c r="BH328" s="48"/>
      <c r="BI328" s="75"/>
      <c r="BJ328" s="48"/>
      <c r="BK328" s="48"/>
      <c r="BL328" s="75"/>
      <c r="BM328" s="48"/>
      <c r="BN328" s="48"/>
      <c r="BO328" s="75"/>
      <c r="BP328" s="48"/>
      <c r="BQ328" s="48"/>
      <c r="BR328" s="75"/>
      <c r="BS328" s="48"/>
      <c r="BT328" s="48"/>
      <c r="BU328" s="75"/>
      <c r="BV328" s="48"/>
      <c r="BW328" s="48"/>
      <c r="BX328" s="75"/>
      <c r="BY328" s="48"/>
      <c r="BZ328" s="48"/>
      <c r="CA328" s="75"/>
      <c r="CB328" s="48"/>
      <c r="CC328" s="48"/>
      <c r="CD328" s="75"/>
      <c r="CE328" s="48"/>
      <c r="CF328" s="48"/>
      <c r="CG328" s="48"/>
      <c r="CH328" s="48"/>
      <c r="CI328" s="48"/>
      <c r="CJ328" s="75"/>
      <c r="CK328" s="48"/>
      <c r="CL328" s="48"/>
      <c r="CM328" s="75"/>
      <c r="CN328" s="48"/>
      <c r="CO328" s="48"/>
      <c r="CP328" s="75"/>
      <c r="CQ328" s="52"/>
      <c r="CR328" s="48"/>
      <c r="CS328" s="75"/>
      <c r="CT328" s="52"/>
      <c r="CU328" s="48"/>
      <c r="CV328" s="75"/>
      <c r="CW328" s="52"/>
      <c r="CX328" s="48"/>
      <c r="CY328" s="75"/>
      <c r="CZ328" s="52">
        <v>3123</v>
      </c>
      <c r="DA328" s="48">
        <v>3123</v>
      </c>
      <c r="DB328" s="48">
        <f t="shared" si="1278"/>
        <v>100</v>
      </c>
      <c r="DC328" s="52"/>
      <c r="DD328" s="48"/>
      <c r="DE328" s="75"/>
      <c r="DF328" s="52"/>
      <c r="DG328" s="48"/>
      <c r="DH328" s="75"/>
      <c r="DI328" s="48"/>
      <c r="DJ328" s="48"/>
      <c r="DK328" s="75"/>
      <c r="DL328" s="48"/>
      <c r="DM328" s="48"/>
      <c r="DN328" s="75"/>
      <c r="DO328" s="52"/>
      <c r="DP328" s="48"/>
      <c r="DQ328" s="75"/>
      <c r="DR328" s="52"/>
      <c r="DS328" s="48"/>
      <c r="DT328" s="75"/>
      <c r="DU328" s="52"/>
      <c r="DV328" s="48"/>
      <c r="DW328" s="75"/>
      <c r="DX328" s="52"/>
      <c r="DY328" s="48"/>
      <c r="DZ328" s="75"/>
      <c r="EA328" s="48"/>
      <c r="EB328" s="48"/>
      <c r="EC328" s="75"/>
      <c r="ED328" s="48"/>
      <c r="EE328" s="48"/>
      <c r="EF328" s="75"/>
      <c r="EG328" s="48"/>
      <c r="EH328" s="48"/>
      <c r="EI328" s="75"/>
      <c r="EJ328" s="48"/>
      <c r="EK328" s="48"/>
      <c r="EL328" s="75"/>
      <c r="EM328" s="48"/>
      <c r="EN328" s="48"/>
      <c r="EO328" s="75"/>
      <c r="EP328" s="48"/>
      <c r="EQ328" s="48"/>
      <c r="ER328" s="75"/>
      <c r="ES328" s="48"/>
      <c r="ET328" s="48"/>
      <c r="EU328" s="75"/>
      <c r="EV328" s="48"/>
      <c r="EW328" s="48"/>
      <c r="EX328" s="48"/>
      <c r="EY328" s="48"/>
      <c r="EZ328" s="48"/>
      <c r="FA328" s="48"/>
      <c r="FB328" s="48"/>
      <c r="FC328" s="48"/>
      <c r="FD328" s="48"/>
      <c r="FE328" s="48"/>
      <c r="FF328" s="48"/>
      <c r="FG328" s="48"/>
      <c r="FH328" s="48"/>
      <c r="FI328" s="48"/>
      <c r="FJ328" s="48"/>
      <c r="FK328" s="48"/>
      <c r="FL328" s="48"/>
      <c r="FM328" s="48"/>
      <c r="FN328" s="48"/>
      <c r="FO328" s="48"/>
      <c r="FP328" s="48"/>
      <c r="FQ328" s="48"/>
      <c r="FR328" s="48"/>
      <c r="FS328" s="48"/>
      <c r="FT328" s="48"/>
      <c r="FU328" s="48"/>
      <c r="FV328" s="48"/>
      <c r="FW328" s="48"/>
      <c r="FX328" s="48"/>
      <c r="FY328" s="48"/>
      <c r="FZ328" s="48"/>
      <c r="GA328" s="48"/>
      <c r="GB328" s="48"/>
      <c r="GC328" s="48"/>
      <c r="GD328" s="48"/>
      <c r="GE328" s="48"/>
      <c r="GF328" s="48"/>
      <c r="GG328" s="48"/>
      <c r="GH328" s="48"/>
      <c r="GI328" s="48"/>
      <c r="GJ328" s="48"/>
      <c r="GK328" s="48"/>
      <c r="GL328" s="48"/>
      <c r="GM328" s="48"/>
      <c r="GN328" s="48"/>
      <c r="GO328" s="48"/>
      <c r="GP328" s="48"/>
      <c r="GQ328" s="48"/>
      <c r="GR328" s="52"/>
      <c r="GS328" s="48"/>
      <c r="GT328" s="75"/>
    </row>
    <row r="329" spans="1:202" s="18" customFormat="1" ht="16.5" customHeight="1" x14ac:dyDescent="0.25">
      <c r="A329" s="26" t="s">
        <v>361</v>
      </c>
      <c r="B329" s="136">
        <f t="shared" si="1143"/>
        <v>3417</v>
      </c>
      <c r="C329" s="136">
        <f t="shared" si="1144"/>
        <v>3417</v>
      </c>
      <c r="D329" s="48">
        <f t="shared" si="216"/>
        <v>100</v>
      </c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116"/>
      <c r="BE329" s="116"/>
      <c r="BF329" s="116"/>
      <c r="BG329" s="48"/>
      <c r="BH329" s="48"/>
      <c r="BI329" s="75"/>
      <c r="BJ329" s="48"/>
      <c r="BK329" s="48"/>
      <c r="BL329" s="75"/>
      <c r="BM329" s="48"/>
      <c r="BN329" s="48"/>
      <c r="BO329" s="75"/>
      <c r="BP329" s="48"/>
      <c r="BQ329" s="48"/>
      <c r="BR329" s="75"/>
      <c r="BS329" s="48"/>
      <c r="BT329" s="48"/>
      <c r="BU329" s="75"/>
      <c r="BV329" s="48"/>
      <c r="BW329" s="48"/>
      <c r="BX329" s="75"/>
      <c r="BY329" s="48"/>
      <c r="BZ329" s="48"/>
      <c r="CA329" s="75"/>
      <c r="CB329" s="48"/>
      <c r="CC329" s="48"/>
      <c r="CD329" s="75"/>
      <c r="CE329" s="48"/>
      <c r="CF329" s="48"/>
      <c r="CG329" s="48"/>
      <c r="CH329" s="48"/>
      <c r="CI329" s="48"/>
      <c r="CJ329" s="75"/>
      <c r="CK329" s="48"/>
      <c r="CL329" s="48"/>
      <c r="CM329" s="48"/>
      <c r="CN329" s="48"/>
      <c r="CO329" s="48"/>
      <c r="CP329" s="75"/>
      <c r="CQ329" s="52"/>
      <c r="CR329" s="48"/>
      <c r="CS329" s="75"/>
      <c r="CT329" s="52"/>
      <c r="CU329" s="48"/>
      <c r="CV329" s="75"/>
      <c r="CW329" s="52"/>
      <c r="CX329" s="48"/>
      <c r="CY329" s="75"/>
      <c r="CZ329" s="52">
        <v>3417</v>
      </c>
      <c r="DA329" s="48">
        <v>3417</v>
      </c>
      <c r="DB329" s="48">
        <f t="shared" si="1278"/>
        <v>100</v>
      </c>
      <c r="DC329" s="52"/>
      <c r="DD329" s="48"/>
      <c r="DE329" s="75"/>
      <c r="DF329" s="52"/>
      <c r="DG329" s="48"/>
      <c r="DH329" s="75"/>
      <c r="DI329" s="48"/>
      <c r="DJ329" s="48"/>
      <c r="DK329" s="75"/>
      <c r="DL329" s="48"/>
      <c r="DM329" s="48"/>
      <c r="DN329" s="75"/>
      <c r="DO329" s="52"/>
      <c r="DP329" s="48"/>
      <c r="DQ329" s="75"/>
      <c r="DR329" s="52"/>
      <c r="DS329" s="48"/>
      <c r="DT329" s="75"/>
      <c r="DU329" s="52"/>
      <c r="DV329" s="48"/>
      <c r="DW329" s="75"/>
      <c r="DX329" s="52"/>
      <c r="DY329" s="48"/>
      <c r="DZ329" s="75"/>
      <c r="EA329" s="48"/>
      <c r="EB329" s="48"/>
      <c r="EC329" s="75"/>
      <c r="ED329" s="48"/>
      <c r="EE329" s="48"/>
      <c r="EF329" s="75"/>
      <c r="EG329" s="48"/>
      <c r="EH329" s="48"/>
      <c r="EI329" s="75"/>
      <c r="EJ329" s="48"/>
      <c r="EK329" s="48"/>
      <c r="EL329" s="75"/>
      <c r="EM329" s="48"/>
      <c r="EN329" s="48"/>
      <c r="EO329" s="75"/>
      <c r="EP329" s="48"/>
      <c r="EQ329" s="48"/>
      <c r="ER329" s="75"/>
      <c r="ES329" s="48"/>
      <c r="ET329" s="48"/>
      <c r="EU329" s="75"/>
      <c r="EV329" s="48"/>
      <c r="EW329" s="48"/>
      <c r="EX329" s="48"/>
      <c r="EY329" s="48"/>
      <c r="EZ329" s="48"/>
      <c r="FA329" s="48"/>
      <c r="FB329" s="48"/>
      <c r="FC329" s="48"/>
      <c r="FD329" s="48"/>
      <c r="FE329" s="48"/>
      <c r="FF329" s="48"/>
      <c r="FG329" s="48"/>
      <c r="FH329" s="48"/>
      <c r="FI329" s="48"/>
      <c r="FJ329" s="48"/>
      <c r="FK329" s="48"/>
      <c r="FL329" s="48"/>
      <c r="FM329" s="48"/>
      <c r="FN329" s="48"/>
      <c r="FO329" s="48"/>
      <c r="FP329" s="48"/>
      <c r="FQ329" s="48"/>
      <c r="FR329" s="48"/>
      <c r="FS329" s="48"/>
      <c r="FT329" s="48"/>
      <c r="FU329" s="48"/>
      <c r="FV329" s="48"/>
      <c r="FW329" s="48"/>
      <c r="FX329" s="48"/>
      <c r="FY329" s="48"/>
      <c r="FZ329" s="48"/>
      <c r="GA329" s="48"/>
      <c r="GB329" s="48"/>
      <c r="GC329" s="48"/>
      <c r="GD329" s="48"/>
      <c r="GE329" s="48"/>
      <c r="GF329" s="48"/>
      <c r="GG329" s="48"/>
      <c r="GH329" s="48"/>
      <c r="GI329" s="48"/>
      <c r="GJ329" s="48"/>
      <c r="GK329" s="48"/>
      <c r="GL329" s="48"/>
      <c r="GM329" s="48"/>
      <c r="GN329" s="48"/>
      <c r="GO329" s="48"/>
      <c r="GP329" s="48"/>
      <c r="GQ329" s="48"/>
      <c r="GR329" s="52"/>
      <c r="GS329" s="48"/>
      <c r="GT329" s="75"/>
    </row>
    <row r="330" spans="1:202" s="18" customFormat="1" ht="16.5" customHeight="1" x14ac:dyDescent="0.25">
      <c r="A330" s="26" t="s">
        <v>534</v>
      </c>
      <c r="B330" s="136">
        <f t="shared" si="1143"/>
        <v>5922</v>
      </c>
      <c r="C330" s="136">
        <f t="shared" si="1144"/>
        <v>0</v>
      </c>
      <c r="D330" s="48">
        <f t="shared" si="216"/>
        <v>0</v>
      </c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116"/>
      <c r="BE330" s="116"/>
      <c r="BF330" s="116"/>
      <c r="BG330" s="48"/>
      <c r="BH330" s="48"/>
      <c r="BI330" s="75"/>
      <c r="BJ330" s="48"/>
      <c r="BK330" s="48"/>
      <c r="BL330" s="75"/>
      <c r="BM330" s="48"/>
      <c r="BN330" s="48"/>
      <c r="BO330" s="75"/>
      <c r="BP330" s="48"/>
      <c r="BQ330" s="48"/>
      <c r="BR330" s="75"/>
      <c r="BS330" s="48"/>
      <c r="BT330" s="48"/>
      <c r="BU330" s="75"/>
      <c r="BV330" s="48"/>
      <c r="BW330" s="48"/>
      <c r="BX330" s="75"/>
      <c r="BY330" s="48"/>
      <c r="BZ330" s="48"/>
      <c r="CA330" s="75"/>
      <c r="CB330" s="48"/>
      <c r="CC330" s="48"/>
      <c r="CD330" s="75"/>
      <c r="CE330" s="48"/>
      <c r="CF330" s="48"/>
      <c r="CG330" s="48"/>
      <c r="CH330" s="48"/>
      <c r="CI330" s="48"/>
      <c r="CJ330" s="75"/>
      <c r="CK330" s="48"/>
      <c r="CL330" s="48"/>
      <c r="CM330" s="75"/>
      <c r="CN330" s="48"/>
      <c r="CO330" s="48"/>
      <c r="CP330" s="75"/>
      <c r="CQ330" s="52"/>
      <c r="CR330" s="48"/>
      <c r="CS330" s="75"/>
      <c r="CT330" s="52"/>
      <c r="CU330" s="48"/>
      <c r="CV330" s="75"/>
      <c r="CW330" s="52"/>
      <c r="CX330" s="48"/>
      <c r="CY330" s="75"/>
      <c r="CZ330" s="52">
        <v>5922</v>
      </c>
      <c r="DA330" s="48"/>
      <c r="DB330" s="48">
        <f t="shared" si="1278"/>
        <v>0</v>
      </c>
      <c r="DC330" s="52"/>
      <c r="DD330" s="48"/>
      <c r="DE330" s="75"/>
      <c r="DF330" s="52"/>
      <c r="DG330" s="48"/>
      <c r="DH330" s="75"/>
      <c r="DI330" s="48"/>
      <c r="DJ330" s="48"/>
      <c r="DK330" s="75"/>
      <c r="DL330" s="48"/>
      <c r="DM330" s="48"/>
      <c r="DN330" s="75"/>
      <c r="DO330" s="52"/>
      <c r="DP330" s="48"/>
      <c r="DQ330" s="75"/>
      <c r="DR330" s="52"/>
      <c r="DS330" s="48"/>
      <c r="DT330" s="75"/>
      <c r="DU330" s="52"/>
      <c r="DV330" s="48"/>
      <c r="DW330" s="75"/>
      <c r="DX330" s="52"/>
      <c r="DY330" s="48"/>
      <c r="DZ330" s="75"/>
      <c r="EA330" s="48"/>
      <c r="EB330" s="48"/>
      <c r="EC330" s="75"/>
      <c r="ED330" s="48"/>
      <c r="EE330" s="48"/>
      <c r="EF330" s="75"/>
      <c r="EG330" s="48"/>
      <c r="EH330" s="48"/>
      <c r="EI330" s="75"/>
      <c r="EJ330" s="48"/>
      <c r="EK330" s="48"/>
      <c r="EL330" s="75"/>
      <c r="EM330" s="48"/>
      <c r="EN330" s="48"/>
      <c r="EO330" s="75"/>
      <c r="EP330" s="48"/>
      <c r="EQ330" s="48"/>
      <c r="ER330" s="75"/>
      <c r="ES330" s="48"/>
      <c r="ET330" s="48"/>
      <c r="EU330" s="75"/>
      <c r="EV330" s="48"/>
      <c r="EW330" s="48"/>
      <c r="EX330" s="48"/>
      <c r="EY330" s="48"/>
      <c r="EZ330" s="48"/>
      <c r="FA330" s="48"/>
      <c r="FB330" s="48"/>
      <c r="FC330" s="48"/>
      <c r="FD330" s="48"/>
      <c r="FE330" s="48"/>
      <c r="FF330" s="48"/>
      <c r="FG330" s="48"/>
      <c r="FH330" s="48"/>
      <c r="FI330" s="48"/>
      <c r="FJ330" s="48"/>
      <c r="FK330" s="48"/>
      <c r="FL330" s="48"/>
      <c r="FM330" s="48"/>
      <c r="FN330" s="48"/>
      <c r="FO330" s="48"/>
      <c r="FP330" s="48"/>
      <c r="FQ330" s="48"/>
      <c r="FR330" s="48"/>
      <c r="FS330" s="48"/>
      <c r="FT330" s="48"/>
      <c r="FU330" s="48"/>
      <c r="FV330" s="48"/>
      <c r="FW330" s="48"/>
      <c r="FX330" s="48"/>
      <c r="FY330" s="48"/>
      <c r="FZ330" s="48"/>
      <c r="GA330" s="48"/>
      <c r="GB330" s="48"/>
      <c r="GC330" s="48"/>
      <c r="GD330" s="48"/>
      <c r="GE330" s="48"/>
      <c r="GF330" s="48"/>
      <c r="GG330" s="48"/>
      <c r="GH330" s="48"/>
      <c r="GI330" s="48"/>
      <c r="GJ330" s="48"/>
      <c r="GK330" s="48"/>
      <c r="GL330" s="48"/>
      <c r="GM330" s="48"/>
      <c r="GN330" s="48"/>
      <c r="GO330" s="48"/>
      <c r="GP330" s="48"/>
      <c r="GQ330" s="48"/>
      <c r="GR330" s="52"/>
      <c r="GS330" s="48"/>
      <c r="GT330" s="75"/>
    </row>
    <row r="331" spans="1:202" s="18" customFormat="1" ht="16.5" customHeight="1" x14ac:dyDescent="0.25">
      <c r="A331" s="26" t="s">
        <v>369</v>
      </c>
      <c r="B331" s="136">
        <f t="shared" si="1143"/>
        <v>4296</v>
      </c>
      <c r="C331" s="136">
        <f t="shared" si="1144"/>
        <v>0</v>
      </c>
      <c r="D331" s="48">
        <f t="shared" si="216"/>
        <v>0</v>
      </c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116"/>
      <c r="BE331" s="116"/>
      <c r="BF331" s="116"/>
      <c r="BG331" s="48"/>
      <c r="BH331" s="48"/>
      <c r="BI331" s="75"/>
      <c r="BJ331" s="48"/>
      <c r="BK331" s="48"/>
      <c r="BL331" s="75"/>
      <c r="BM331" s="48"/>
      <c r="BN331" s="48"/>
      <c r="BO331" s="75"/>
      <c r="BP331" s="48"/>
      <c r="BQ331" s="48"/>
      <c r="BR331" s="75"/>
      <c r="BS331" s="48"/>
      <c r="BT331" s="48"/>
      <c r="BU331" s="75"/>
      <c r="BV331" s="48"/>
      <c r="BW331" s="48"/>
      <c r="BX331" s="75"/>
      <c r="BY331" s="48"/>
      <c r="BZ331" s="48"/>
      <c r="CA331" s="75"/>
      <c r="CB331" s="48"/>
      <c r="CC331" s="48"/>
      <c r="CD331" s="75"/>
      <c r="CE331" s="48"/>
      <c r="CF331" s="48"/>
      <c r="CG331" s="48"/>
      <c r="CH331" s="48"/>
      <c r="CI331" s="48"/>
      <c r="CJ331" s="75"/>
      <c r="CK331" s="48"/>
      <c r="CL331" s="48"/>
      <c r="CM331" s="75"/>
      <c r="CN331" s="48"/>
      <c r="CO331" s="48"/>
      <c r="CP331" s="75"/>
      <c r="CQ331" s="52"/>
      <c r="CR331" s="48"/>
      <c r="CS331" s="75"/>
      <c r="CT331" s="52"/>
      <c r="CU331" s="48"/>
      <c r="CV331" s="75"/>
      <c r="CW331" s="52"/>
      <c r="CX331" s="48"/>
      <c r="CY331" s="75"/>
      <c r="CZ331" s="52">
        <v>4296</v>
      </c>
      <c r="DA331" s="48"/>
      <c r="DB331" s="48">
        <f t="shared" si="1278"/>
        <v>0</v>
      </c>
      <c r="DC331" s="52"/>
      <c r="DD331" s="48"/>
      <c r="DE331" s="75"/>
      <c r="DF331" s="52"/>
      <c r="DG331" s="48"/>
      <c r="DH331" s="75"/>
      <c r="DI331" s="48"/>
      <c r="DJ331" s="48"/>
      <c r="DK331" s="75"/>
      <c r="DL331" s="48"/>
      <c r="DM331" s="48"/>
      <c r="DN331" s="75"/>
      <c r="DO331" s="52"/>
      <c r="DP331" s="48"/>
      <c r="DQ331" s="75"/>
      <c r="DR331" s="52"/>
      <c r="DS331" s="48"/>
      <c r="DT331" s="75"/>
      <c r="DU331" s="52"/>
      <c r="DV331" s="48"/>
      <c r="DW331" s="75"/>
      <c r="DX331" s="52"/>
      <c r="DY331" s="48"/>
      <c r="DZ331" s="75"/>
      <c r="EA331" s="48"/>
      <c r="EB331" s="48"/>
      <c r="EC331" s="75"/>
      <c r="ED331" s="48"/>
      <c r="EE331" s="48"/>
      <c r="EF331" s="75"/>
      <c r="EG331" s="48"/>
      <c r="EH331" s="48"/>
      <c r="EI331" s="75"/>
      <c r="EJ331" s="48"/>
      <c r="EK331" s="48"/>
      <c r="EL331" s="75"/>
      <c r="EM331" s="48"/>
      <c r="EN331" s="48"/>
      <c r="EO331" s="75"/>
      <c r="EP331" s="48"/>
      <c r="EQ331" s="48"/>
      <c r="ER331" s="75"/>
      <c r="ES331" s="48"/>
      <c r="ET331" s="48"/>
      <c r="EU331" s="75"/>
      <c r="EV331" s="48"/>
      <c r="EW331" s="48"/>
      <c r="EX331" s="48"/>
      <c r="EY331" s="48"/>
      <c r="EZ331" s="48"/>
      <c r="FA331" s="48"/>
      <c r="FB331" s="48"/>
      <c r="FC331" s="48"/>
      <c r="FD331" s="48"/>
      <c r="FE331" s="48"/>
      <c r="FF331" s="48"/>
      <c r="FG331" s="48"/>
      <c r="FH331" s="48"/>
      <c r="FI331" s="48"/>
      <c r="FJ331" s="48"/>
      <c r="FK331" s="48"/>
      <c r="FL331" s="48"/>
      <c r="FM331" s="48"/>
      <c r="FN331" s="48"/>
      <c r="FO331" s="48"/>
      <c r="FP331" s="48"/>
      <c r="FQ331" s="48"/>
      <c r="FR331" s="48"/>
      <c r="FS331" s="48"/>
      <c r="FT331" s="48"/>
      <c r="FU331" s="48"/>
      <c r="FV331" s="48"/>
      <c r="FW331" s="48"/>
      <c r="FX331" s="48"/>
      <c r="FY331" s="48"/>
      <c r="FZ331" s="48"/>
      <c r="GA331" s="48"/>
      <c r="GB331" s="48"/>
      <c r="GC331" s="48"/>
      <c r="GD331" s="48"/>
      <c r="GE331" s="48"/>
      <c r="GF331" s="48"/>
      <c r="GG331" s="48"/>
      <c r="GH331" s="48"/>
      <c r="GI331" s="48"/>
      <c r="GJ331" s="48"/>
      <c r="GK331" s="48"/>
      <c r="GL331" s="48"/>
      <c r="GM331" s="48"/>
      <c r="GN331" s="48"/>
      <c r="GO331" s="48"/>
      <c r="GP331" s="48"/>
      <c r="GQ331" s="48"/>
      <c r="GR331" s="52"/>
      <c r="GS331" s="48"/>
      <c r="GT331" s="75"/>
    </row>
    <row r="332" spans="1:202" s="18" customFormat="1" ht="16.5" customHeight="1" x14ac:dyDescent="0.25">
      <c r="A332" s="26" t="s">
        <v>357</v>
      </c>
      <c r="B332" s="136">
        <f t="shared" ref="B332:B395" si="1446">E332+H332+K332+N332+Q332+T332+W332+Z332+AC332+AF332+AI332+AL332+AO332+AR332+AU332+AX332+BA332+BD332+BG332+BJ332+BM332+BP332+BS332+BV332+BY332+CB332+CE332+CH332+CK332+CN332+CQ332+CT332+CW332+CZ332+DC332+DF332+DI332+DL332+DO332+DR332+DU332+DX332+EA332+ED332+EG332+EJ332+EM332+EP332+ES332+EV332+EY332+FB332+FE332+FH332+FK332+FN332+FQ332+FT332+FW332+FZ332+GC332+GF332+GI332+GL332+GO332+GR332</f>
        <v>11000</v>
      </c>
      <c r="C332" s="136">
        <f t="shared" ref="C332:C395" si="1447">F332+I332+L332+O332+R332+U332+X332+AA332+AD332+AG332+AJ332+AM332+AP332+AS332+AV332+AY332+BB332+BE332+BH332+BK332+BN332+BQ332+BT332+BW332+BZ332+CC332+CF332+CI332+CL332+CO332+CR332+CU332+CX332+DA332+DD332+DG332+DJ332+DM332+DP332+DS332+DV332+DY332+EB332+EE332+EH332+EK332+EN332+EQ332+ET332+EW332+EZ332+FC332+FF332+FI332+FL332+FO332+FR332+FU332+FX332+GA332+GD332+GG332+GJ332+GM332+GP332+GS332</f>
        <v>0</v>
      </c>
      <c r="D332" s="48">
        <f t="shared" si="216"/>
        <v>0</v>
      </c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>
        <v>10000</v>
      </c>
      <c r="BB332" s="48"/>
      <c r="BC332" s="48">
        <f>BB332/BA332*100</f>
        <v>0</v>
      </c>
      <c r="BD332" s="116"/>
      <c r="BE332" s="116"/>
      <c r="BF332" s="116"/>
      <c r="BG332" s="48"/>
      <c r="BH332" s="48"/>
      <c r="BI332" s="75"/>
      <c r="BJ332" s="48"/>
      <c r="BK332" s="48"/>
      <c r="BL332" s="75"/>
      <c r="BM332" s="48"/>
      <c r="BN332" s="48"/>
      <c r="BO332" s="75"/>
      <c r="BP332" s="48"/>
      <c r="BQ332" s="48"/>
      <c r="BR332" s="75"/>
      <c r="BS332" s="48"/>
      <c r="BT332" s="48"/>
      <c r="BU332" s="75"/>
      <c r="BV332" s="48"/>
      <c r="BW332" s="48"/>
      <c r="BX332" s="75"/>
      <c r="BY332" s="48"/>
      <c r="BZ332" s="48"/>
      <c r="CA332" s="75"/>
      <c r="CB332" s="48"/>
      <c r="CC332" s="48"/>
      <c r="CD332" s="75"/>
      <c r="CE332" s="48"/>
      <c r="CF332" s="48"/>
      <c r="CG332" s="48"/>
      <c r="CH332" s="48"/>
      <c r="CI332" s="48"/>
      <c r="CJ332" s="75"/>
      <c r="CK332" s="48">
        <v>1000</v>
      </c>
      <c r="CL332" s="48"/>
      <c r="CM332" s="75"/>
      <c r="CN332" s="48"/>
      <c r="CO332" s="48"/>
      <c r="CP332" s="75"/>
      <c r="CQ332" s="52"/>
      <c r="CR332" s="48"/>
      <c r="CS332" s="75"/>
      <c r="CT332" s="52"/>
      <c r="CU332" s="48"/>
      <c r="CV332" s="75"/>
      <c r="CW332" s="52"/>
      <c r="CX332" s="48"/>
      <c r="CY332" s="75"/>
      <c r="CZ332" s="52"/>
      <c r="DA332" s="48"/>
      <c r="DB332" s="48"/>
      <c r="DC332" s="52"/>
      <c r="DD332" s="48"/>
      <c r="DE332" s="75"/>
      <c r="DF332" s="52"/>
      <c r="DG332" s="48"/>
      <c r="DH332" s="75"/>
      <c r="DI332" s="48"/>
      <c r="DJ332" s="48"/>
      <c r="DK332" s="75"/>
      <c r="DL332" s="48"/>
      <c r="DM332" s="48"/>
      <c r="DN332" s="75"/>
      <c r="DO332" s="52"/>
      <c r="DP332" s="48"/>
      <c r="DQ332" s="75"/>
      <c r="DR332" s="52"/>
      <c r="DS332" s="48"/>
      <c r="DT332" s="75"/>
      <c r="DU332" s="52"/>
      <c r="DV332" s="48"/>
      <c r="DW332" s="75"/>
      <c r="DX332" s="52"/>
      <c r="DY332" s="48"/>
      <c r="DZ332" s="75"/>
      <c r="EA332" s="48"/>
      <c r="EB332" s="48"/>
      <c r="EC332" s="75"/>
      <c r="ED332" s="48"/>
      <c r="EE332" s="48"/>
      <c r="EF332" s="75"/>
      <c r="EG332" s="48"/>
      <c r="EH332" s="48"/>
      <c r="EI332" s="75"/>
      <c r="EJ332" s="48"/>
      <c r="EK332" s="48"/>
      <c r="EL332" s="75"/>
      <c r="EM332" s="48"/>
      <c r="EN332" s="48"/>
      <c r="EO332" s="75"/>
      <c r="EP332" s="48"/>
      <c r="EQ332" s="48"/>
      <c r="ER332" s="75"/>
      <c r="ES332" s="48"/>
      <c r="ET332" s="48"/>
      <c r="EU332" s="75"/>
      <c r="EV332" s="48"/>
      <c r="EW332" s="48"/>
      <c r="EX332" s="48"/>
      <c r="EY332" s="48"/>
      <c r="EZ332" s="48"/>
      <c r="FA332" s="48"/>
      <c r="FB332" s="48"/>
      <c r="FC332" s="48"/>
      <c r="FD332" s="48"/>
      <c r="FE332" s="48"/>
      <c r="FF332" s="48"/>
      <c r="FG332" s="48"/>
      <c r="FH332" s="48"/>
      <c r="FI332" s="48"/>
      <c r="FJ332" s="48"/>
      <c r="FK332" s="48"/>
      <c r="FL332" s="48"/>
      <c r="FM332" s="48"/>
      <c r="FN332" s="48"/>
      <c r="FO332" s="48"/>
      <c r="FP332" s="48"/>
      <c r="FQ332" s="48"/>
      <c r="FR332" s="48"/>
      <c r="FS332" s="48"/>
      <c r="FT332" s="48"/>
      <c r="FU332" s="48"/>
      <c r="FV332" s="48"/>
      <c r="FW332" s="48"/>
      <c r="FX332" s="48"/>
      <c r="FY332" s="48"/>
      <c r="FZ332" s="48"/>
      <c r="GA332" s="48"/>
      <c r="GB332" s="48"/>
      <c r="GC332" s="48"/>
      <c r="GD332" s="48"/>
      <c r="GE332" s="48"/>
      <c r="GF332" s="48"/>
      <c r="GG332" s="48"/>
      <c r="GH332" s="48"/>
      <c r="GI332" s="48"/>
      <c r="GJ332" s="48"/>
      <c r="GK332" s="48"/>
      <c r="GL332" s="48"/>
      <c r="GM332" s="48"/>
      <c r="GN332" s="48"/>
      <c r="GO332" s="48"/>
      <c r="GP332" s="48"/>
      <c r="GQ332" s="48"/>
      <c r="GR332" s="52"/>
      <c r="GS332" s="48"/>
      <c r="GT332" s="75"/>
    </row>
    <row r="333" spans="1:202" s="18" customFormat="1" ht="16.5" customHeight="1" x14ac:dyDescent="0.25">
      <c r="A333" s="26" t="s">
        <v>533</v>
      </c>
      <c r="B333" s="136">
        <f t="shared" si="1446"/>
        <v>8330</v>
      </c>
      <c r="C333" s="136">
        <f t="shared" si="1447"/>
        <v>0</v>
      </c>
      <c r="D333" s="48">
        <f t="shared" si="216"/>
        <v>0</v>
      </c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>
        <v>1160</v>
      </c>
      <c r="AY333" s="48"/>
      <c r="AZ333" s="48"/>
      <c r="BA333" s="48"/>
      <c r="BB333" s="48"/>
      <c r="BC333" s="48"/>
      <c r="BD333" s="116"/>
      <c r="BE333" s="116"/>
      <c r="BF333" s="116"/>
      <c r="BG333" s="48"/>
      <c r="BH333" s="48"/>
      <c r="BI333" s="75"/>
      <c r="BJ333" s="48"/>
      <c r="BK333" s="48"/>
      <c r="BL333" s="75"/>
      <c r="BM333" s="48"/>
      <c r="BN333" s="48"/>
      <c r="BO333" s="75"/>
      <c r="BP333" s="48"/>
      <c r="BQ333" s="48"/>
      <c r="BR333" s="75"/>
      <c r="BS333" s="48"/>
      <c r="BT333" s="48"/>
      <c r="BU333" s="75"/>
      <c r="BV333" s="48"/>
      <c r="BW333" s="48"/>
      <c r="BX333" s="75"/>
      <c r="BY333" s="48"/>
      <c r="BZ333" s="48"/>
      <c r="CA333" s="75"/>
      <c r="CB333" s="48"/>
      <c r="CC333" s="48"/>
      <c r="CD333" s="75"/>
      <c r="CE333" s="48"/>
      <c r="CF333" s="48"/>
      <c r="CG333" s="48"/>
      <c r="CH333" s="48"/>
      <c r="CI333" s="48"/>
      <c r="CJ333" s="75"/>
      <c r="CK333" s="48"/>
      <c r="CL333" s="48"/>
      <c r="CM333" s="48"/>
      <c r="CN333" s="48"/>
      <c r="CO333" s="48"/>
      <c r="CP333" s="75"/>
      <c r="CQ333" s="52"/>
      <c r="CR333" s="48"/>
      <c r="CS333" s="75"/>
      <c r="CT333" s="52"/>
      <c r="CU333" s="48"/>
      <c r="CV333" s="75"/>
      <c r="CW333" s="52"/>
      <c r="CX333" s="48"/>
      <c r="CY333" s="75"/>
      <c r="CZ333" s="52">
        <v>7170</v>
      </c>
      <c r="DA333" s="48"/>
      <c r="DB333" s="48">
        <f t="shared" si="1278"/>
        <v>0</v>
      </c>
      <c r="DC333" s="52"/>
      <c r="DD333" s="48"/>
      <c r="DE333" s="75"/>
      <c r="DF333" s="52"/>
      <c r="DG333" s="48"/>
      <c r="DH333" s="75"/>
      <c r="DI333" s="48"/>
      <c r="DJ333" s="48"/>
      <c r="DK333" s="75"/>
      <c r="DL333" s="48"/>
      <c r="DM333" s="48"/>
      <c r="DN333" s="75"/>
      <c r="DO333" s="52"/>
      <c r="DP333" s="48"/>
      <c r="DQ333" s="75"/>
      <c r="DR333" s="52"/>
      <c r="DS333" s="48"/>
      <c r="DT333" s="75"/>
      <c r="DU333" s="52"/>
      <c r="DV333" s="48"/>
      <c r="DW333" s="75"/>
      <c r="DX333" s="52"/>
      <c r="DY333" s="48"/>
      <c r="DZ333" s="75"/>
      <c r="EA333" s="48"/>
      <c r="EB333" s="48"/>
      <c r="EC333" s="75"/>
      <c r="ED333" s="48"/>
      <c r="EE333" s="48"/>
      <c r="EF333" s="75"/>
      <c r="EG333" s="48"/>
      <c r="EH333" s="48"/>
      <c r="EI333" s="75"/>
      <c r="EJ333" s="48"/>
      <c r="EK333" s="48"/>
      <c r="EL333" s="75"/>
      <c r="EM333" s="48"/>
      <c r="EN333" s="48"/>
      <c r="EO333" s="75"/>
      <c r="EP333" s="48"/>
      <c r="EQ333" s="48"/>
      <c r="ER333" s="75"/>
      <c r="ES333" s="48"/>
      <c r="ET333" s="48"/>
      <c r="EU333" s="75"/>
      <c r="EV333" s="48"/>
      <c r="EW333" s="48"/>
      <c r="EX333" s="48"/>
      <c r="EY333" s="48"/>
      <c r="EZ333" s="48"/>
      <c r="FA333" s="48"/>
      <c r="FB333" s="48"/>
      <c r="FC333" s="48"/>
      <c r="FD333" s="48"/>
      <c r="FE333" s="48"/>
      <c r="FF333" s="48"/>
      <c r="FG333" s="48"/>
      <c r="FH333" s="48"/>
      <c r="FI333" s="48"/>
      <c r="FJ333" s="48"/>
      <c r="FK333" s="48"/>
      <c r="FL333" s="48"/>
      <c r="FM333" s="48"/>
      <c r="FN333" s="48"/>
      <c r="FO333" s="48"/>
      <c r="FP333" s="48"/>
      <c r="FQ333" s="48"/>
      <c r="FR333" s="48"/>
      <c r="FS333" s="48"/>
      <c r="FT333" s="48"/>
      <c r="FU333" s="48"/>
      <c r="FV333" s="48"/>
      <c r="FW333" s="48"/>
      <c r="FX333" s="48"/>
      <c r="FY333" s="48"/>
      <c r="FZ333" s="48"/>
      <c r="GA333" s="48"/>
      <c r="GB333" s="48"/>
      <c r="GC333" s="48"/>
      <c r="GD333" s="48"/>
      <c r="GE333" s="48"/>
      <c r="GF333" s="48"/>
      <c r="GG333" s="48"/>
      <c r="GH333" s="48"/>
      <c r="GI333" s="48"/>
      <c r="GJ333" s="48"/>
      <c r="GK333" s="48"/>
      <c r="GL333" s="48"/>
      <c r="GM333" s="48"/>
      <c r="GN333" s="48"/>
      <c r="GO333" s="48"/>
      <c r="GP333" s="48"/>
      <c r="GQ333" s="48"/>
      <c r="GR333" s="52"/>
      <c r="GS333" s="48"/>
      <c r="GT333" s="75"/>
    </row>
    <row r="334" spans="1:202" s="18" customFormat="1" ht="16.5" customHeight="1" x14ac:dyDescent="0.25">
      <c r="A334" s="26" t="s">
        <v>532</v>
      </c>
      <c r="B334" s="136">
        <f t="shared" si="1446"/>
        <v>3009</v>
      </c>
      <c r="C334" s="136">
        <f t="shared" si="1447"/>
        <v>0</v>
      </c>
      <c r="D334" s="48">
        <f t="shared" ref="D334" si="1448">C334/B334*100</f>
        <v>0</v>
      </c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116"/>
      <c r="BE334" s="116"/>
      <c r="BF334" s="116"/>
      <c r="BG334" s="48"/>
      <c r="BH334" s="48"/>
      <c r="BI334" s="75"/>
      <c r="BJ334" s="48"/>
      <c r="BK334" s="48"/>
      <c r="BL334" s="75"/>
      <c r="BM334" s="48"/>
      <c r="BN334" s="48"/>
      <c r="BO334" s="75"/>
      <c r="BP334" s="48"/>
      <c r="BQ334" s="48"/>
      <c r="BR334" s="75"/>
      <c r="BS334" s="48"/>
      <c r="BT334" s="48"/>
      <c r="BU334" s="75"/>
      <c r="BV334" s="48"/>
      <c r="BW334" s="48"/>
      <c r="BX334" s="75"/>
      <c r="BY334" s="48"/>
      <c r="BZ334" s="48"/>
      <c r="CA334" s="75"/>
      <c r="CB334" s="48"/>
      <c r="CC334" s="48"/>
      <c r="CD334" s="75"/>
      <c r="CE334" s="48"/>
      <c r="CF334" s="48"/>
      <c r="CG334" s="48"/>
      <c r="CH334" s="48"/>
      <c r="CI334" s="48"/>
      <c r="CJ334" s="75"/>
      <c r="CK334" s="48"/>
      <c r="CL334" s="48"/>
      <c r="CM334" s="48"/>
      <c r="CN334" s="48"/>
      <c r="CO334" s="48"/>
      <c r="CP334" s="75"/>
      <c r="CQ334" s="52"/>
      <c r="CR334" s="48"/>
      <c r="CS334" s="75"/>
      <c r="CT334" s="52"/>
      <c r="CU334" s="48"/>
      <c r="CV334" s="75"/>
      <c r="CW334" s="52"/>
      <c r="CX334" s="48"/>
      <c r="CY334" s="75"/>
      <c r="CZ334" s="52">
        <v>3009</v>
      </c>
      <c r="DA334" s="48"/>
      <c r="DB334" s="48">
        <f t="shared" si="1278"/>
        <v>0</v>
      </c>
      <c r="DC334" s="52"/>
      <c r="DD334" s="48"/>
      <c r="DE334" s="75"/>
      <c r="DF334" s="52"/>
      <c r="DG334" s="48"/>
      <c r="DH334" s="75"/>
      <c r="DI334" s="48"/>
      <c r="DJ334" s="48"/>
      <c r="DK334" s="75"/>
      <c r="DL334" s="48"/>
      <c r="DM334" s="48"/>
      <c r="DN334" s="75"/>
      <c r="DO334" s="52"/>
      <c r="DP334" s="48"/>
      <c r="DQ334" s="75"/>
      <c r="DR334" s="52"/>
      <c r="DS334" s="48"/>
      <c r="DT334" s="75"/>
      <c r="DU334" s="52"/>
      <c r="DV334" s="48"/>
      <c r="DW334" s="75"/>
      <c r="DX334" s="52"/>
      <c r="DY334" s="48"/>
      <c r="DZ334" s="75"/>
      <c r="EA334" s="48"/>
      <c r="EB334" s="48"/>
      <c r="EC334" s="75"/>
      <c r="ED334" s="48"/>
      <c r="EE334" s="48"/>
      <c r="EF334" s="75"/>
      <c r="EG334" s="48"/>
      <c r="EH334" s="48"/>
      <c r="EI334" s="75"/>
      <c r="EJ334" s="48"/>
      <c r="EK334" s="48"/>
      <c r="EL334" s="75"/>
      <c r="EM334" s="48"/>
      <c r="EN334" s="48"/>
      <c r="EO334" s="75"/>
      <c r="EP334" s="48"/>
      <c r="EQ334" s="48"/>
      <c r="ER334" s="75"/>
      <c r="ES334" s="48"/>
      <c r="ET334" s="48"/>
      <c r="EU334" s="75"/>
      <c r="EV334" s="48"/>
      <c r="EW334" s="48"/>
      <c r="EX334" s="48"/>
      <c r="EY334" s="48"/>
      <c r="EZ334" s="48"/>
      <c r="FA334" s="48"/>
      <c r="FB334" s="48"/>
      <c r="FC334" s="48"/>
      <c r="FD334" s="48"/>
      <c r="FE334" s="48"/>
      <c r="FF334" s="48"/>
      <c r="FG334" s="48"/>
      <c r="FH334" s="48"/>
      <c r="FI334" s="48"/>
      <c r="FJ334" s="48"/>
      <c r="FK334" s="48"/>
      <c r="FL334" s="48"/>
      <c r="FM334" s="48"/>
      <c r="FN334" s="48"/>
      <c r="FO334" s="48"/>
      <c r="FP334" s="48"/>
      <c r="FQ334" s="48"/>
      <c r="FR334" s="48"/>
      <c r="FS334" s="48"/>
      <c r="FT334" s="48"/>
      <c r="FU334" s="48"/>
      <c r="FV334" s="48"/>
      <c r="FW334" s="48"/>
      <c r="FX334" s="48"/>
      <c r="FY334" s="48"/>
      <c r="FZ334" s="48"/>
      <c r="GA334" s="48"/>
      <c r="GB334" s="48"/>
      <c r="GC334" s="48"/>
      <c r="GD334" s="48"/>
      <c r="GE334" s="48"/>
      <c r="GF334" s="48"/>
      <c r="GG334" s="48"/>
      <c r="GH334" s="48"/>
      <c r="GI334" s="48"/>
      <c r="GJ334" s="48"/>
      <c r="GK334" s="48"/>
      <c r="GL334" s="48"/>
      <c r="GM334" s="48"/>
      <c r="GN334" s="48"/>
      <c r="GO334" s="48"/>
      <c r="GP334" s="48"/>
      <c r="GQ334" s="48"/>
      <c r="GR334" s="52"/>
      <c r="GS334" s="48"/>
      <c r="GT334" s="75"/>
    </row>
    <row r="335" spans="1:202" s="19" customFormat="1" ht="31.5" x14ac:dyDescent="0.25">
      <c r="A335" s="25" t="s">
        <v>346</v>
      </c>
      <c r="B335" s="135">
        <f t="shared" si="1446"/>
        <v>654957.5949599999</v>
      </c>
      <c r="C335" s="135">
        <f t="shared" si="1447"/>
        <v>183292.12193999998</v>
      </c>
      <c r="D335" s="54">
        <f t="shared" si="216"/>
        <v>27.985341852733864</v>
      </c>
      <c r="E335" s="55">
        <f t="shared" ref="E335:BE335" si="1449">E336+E337+E338+E339+E340+E341+E342+E343</f>
        <v>1609.1</v>
      </c>
      <c r="F335" s="55">
        <f t="shared" si="1449"/>
        <v>1609.1</v>
      </c>
      <c r="G335" s="55">
        <f>F335/E335*100</f>
        <v>100</v>
      </c>
      <c r="H335" s="55">
        <f t="shared" si="1449"/>
        <v>0</v>
      </c>
      <c r="I335" s="55">
        <f t="shared" si="1449"/>
        <v>0</v>
      </c>
      <c r="J335" s="55">
        <f t="shared" si="1449"/>
        <v>0</v>
      </c>
      <c r="K335" s="55">
        <f t="shared" ref="K335:M335" si="1450">K336+K337+K338+K339+K340+K341+K342+K343</f>
        <v>0</v>
      </c>
      <c r="L335" s="55">
        <f t="shared" si="1450"/>
        <v>0</v>
      </c>
      <c r="M335" s="55">
        <f t="shared" si="1450"/>
        <v>0</v>
      </c>
      <c r="N335" s="55">
        <f t="shared" ref="N335:P335" si="1451">N336+N337+N338+N339+N340+N341+N342+N343</f>
        <v>0</v>
      </c>
      <c r="O335" s="55">
        <f t="shared" si="1451"/>
        <v>0</v>
      </c>
      <c r="P335" s="55">
        <f t="shared" si="1451"/>
        <v>0</v>
      </c>
      <c r="Q335" s="55">
        <f t="shared" ref="Q335:S335" si="1452">Q336+Q337+Q338+Q339+Q340+Q341+Q342+Q343</f>
        <v>0</v>
      </c>
      <c r="R335" s="55">
        <f t="shared" si="1452"/>
        <v>0</v>
      </c>
      <c r="S335" s="55">
        <f t="shared" si="1452"/>
        <v>0</v>
      </c>
      <c r="T335" s="55">
        <f t="shared" ref="T335:V335" si="1453">T336+T337+T338+T339+T340+T341+T342+T343</f>
        <v>0</v>
      </c>
      <c r="U335" s="55">
        <f t="shared" si="1453"/>
        <v>0</v>
      </c>
      <c r="V335" s="55">
        <f t="shared" si="1453"/>
        <v>0</v>
      </c>
      <c r="W335" s="55">
        <f t="shared" si="1449"/>
        <v>851.29380000000003</v>
      </c>
      <c r="X335" s="55">
        <f t="shared" si="1449"/>
        <v>851.29380000000003</v>
      </c>
      <c r="Y335" s="55">
        <f t="shared" ref="Y335:Y344" si="1454">X335/W335*100</f>
        <v>100</v>
      </c>
      <c r="Z335" s="55">
        <f t="shared" si="1449"/>
        <v>0</v>
      </c>
      <c r="AA335" s="55">
        <f t="shared" si="1449"/>
        <v>0</v>
      </c>
      <c r="AB335" s="55"/>
      <c r="AC335" s="55">
        <f t="shared" si="1449"/>
        <v>0</v>
      </c>
      <c r="AD335" s="55">
        <f t="shared" si="1449"/>
        <v>0</v>
      </c>
      <c r="AE335" s="55">
        <f t="shared" si="1449"/>
        <v>0</v>
      </c>
      <c r="AF335" s="55">
        <f t="shared" si="1449"/>
        <v>0</v>
      </c>
      <c r="AG335" s="55">
        <f t="shared" si="1449"/>
        <v>0</v>
      </c>
      <c r="AH335" s="55"/>
      <c r="AI335" s="55"/>
      <c r="AJ335" s="55"/>
      <c r="AK335" s="55"/>
      <c r="AL335" s="55">
        <f t="shared" si="1449"/>
        <v>51.020410000000005</v>
      </c>
      <c r="AM335" s="55">
        <f t="shared" si="1449"/>
        <v>51.020410000000005</v>
      </c>
      <c r="AN335" s="54">
        <f>AM335/AL335*100</f>
        <v>100</v>
      </c>
      <c r="AO335" s="55">
        <f t="shared" ref="AO335:AP335" si="1455">AO336+AO337+AO338+AO339+AO340+AO341+AO342+AO343</f>
        <v>105.08166</v>
      </c>
      <c r="AP335" s="55">
        <f t="shared" si="1455"/>
        <v>105.08166</v>
      </c>
      <c r="AQ335" s="54">
        <f>AP335/AO335*100</f>
        <v>100</v>
      </c>
      <c r="AR335" s="55"/>
      <c r="AS335" s="55"/>
      <c r="AT335" s="54"/>
      <c r="AU335" s="55">
        <f t="shared" si="1449"/>
        <v>0</v>
      </c>
      <c r="AV335" s="55">
        <f t="shared" si="1449"/>
        <v>0</v>
      </c>
      <c r="AW335" s="55">
        <f t="shared" si="1449"/>
        <v>0</v>
      </c>
      <c r="AX335" s="55">
        <f t="shared" si="1449"/>
        <v>3376.41707</v>
      </c>
      <c r="AY335" s="55">
        <f t="shared" si="1449"/>
        <v>0</v>
      </c>
      <c r="AZ335" s="54"/>
      <c r="BA335" s="55">
        <f t="shared" si="1449"/>
        <v>10000</v>
      </c>
      <c r="BB335" s="55">
        <f t="shared" si="1449"/>
        <v>10000</v>
      </c>
      <c r="BC335" s="54">
        <f t="shared" ref="BC335" si="1456">BB335/BA335*100</f>
        <v>100</v>
      </c>
      <c r="BD335" s="55">
        <f t="shared" si="1449"/>
        <v>16932.8</v>
      </c>
      <c r="BE335" s="55">
        <f t="shared" si="1449"/>
        <v>6318.2405999999992</v>
      </c>
      <c r="BF335" s="55">
        <f t="shared" si="138"/>
        <v>37.313619720306143</v>
      </c>
      <c r="BG335" s="55">
        <f t="shared" ref="BG335:CO335" si="1457">BG336+BG337+BG338+BG339+BG340+BG341+BG342+BG343</f>
        <v>0</v>
      </c>
      <c r="BH335" s="55">
        <f t="shared" si="1457"/>
        <v>0</v>
      </c>
      <c r="BI335" s="55"/>
      <c r="BJ335" s="55">
        <f t="shared" ref="BJ335:BL335" si="1458">BJ336+BJ337+BJ338+BJ339+BJ340+BJ341+BJ342+BJ343</f>
        <v>0</v>
      </c>
      <c r="BK335" s="55">
        <f t="shared" si="1458"/>
        <v>0</v>
      </c>
      <c r="BL335" s="55">
        <f t="shared" si="1458"/>
        <v>0</v>
      </c>
      <c r="BM335" s="55">
        <f t="shared" si="1457"/>
        <v>5034</v>
      </c>
      <c r="BN335" s="55">
        <f t="shared" si="1457"/>
        <v>1463.3279</v>
      </c>
      <c r="BO335" s="55">
        <f t="shared" si="141"/>
        <v>29.068889551052841</v>
      </c>
      <c r="BP335" s="55">
        <f t="shared" ref="BP335:BQ335" si="1459">BP336+BP337+BP338+BP339+BP340+BP341+BP342+BP343</f>
        <v>840</v>
      </c>
      <c r="BQ335" s="55">
        <f t="shared" si="1459"/>
        <v>0</v>
      </c>
      <c r="BR335" s="55">
        <f t="shared" ref="BR335:BR336" si="1460">BQ335/BP335*100</f>
        <v>0</v>
      </c>
      <c r="BS335" s="55">
        <f t="shared" si="1457"/>
        <v>0</v>
      </c>
      <c r="BT335" s="55">
        <f t="shared" si="1457"/>
        <v>0</v>
      </c>
      <c r="BU335" s="54"/>
      <c r="BV335" s="55">
        <f t="shared" si="1457"/>
        <v>0</v>
      </c>
      <c r="BW335" s="55">
        <f t="shared" si="1457"/>
        <v>0</v>
      </c>
      <c r="BX335" s="54"/>
      <c r="BY335" s="55">
        <f t="shared" si="1457"/>
        <v>0</v>
      </c>
      <c r="BZ335" s="55">
        <f t="shared" si="1457"/>
        <v>0</v>
      </c>
      <c r="CA335" s="55">
        <f t="shared" si="1457"/>
        <v>0</v>
      </c>
      <c r="CB335" s="55">
        <f t="shared" ref="CB335:CD335" si="1461">CB336+CB337+CB338+CB339+CB340+CB341+CB342+CB343</f>
        <v>0</v>
      </c>
      <c r="CC335" s="55">
        <f t="shared" si="1461"/>
        <v>0</v>
      </c>
      <c r="CD335" s="55">
        <f t="shared" si="1461"/>
        <v>0</v>
      </c>
      <c r="CE335" s="55">
        <f t="shared" si="1457"/>
        <v>43293.88</v>
      </c>
      <c r="CF335" s="55">
        <f t="shared" si="1457"/>
        <v>18200.250410000001</v>
      </c>
      <c r="CG335" s="54">
        <f t="shared" ref="CG335" si="1462">CF335/CE335*100</f>
        <v>42.038852627669321</v>
      </c>
      <c r="CH335" s="55">
        <f t="shared" si="1457"/>
        <v>0</v>
      </c>
      <c r="CI335" s="55">
        <f t="shared" si="1457"/>
        <v>0</v>
      </c>
      <c r="CJ335" s="55">
        <f t="shared" si="1457"/>
        <v>0</v>
      </c>
      <c r="CK335" s="55">
        <f t="shared" si="1457"/>
        <v>0</v>
      </c>
      <c r="CL335" s="55">
        <f t="shared" si="1457"/>
        <v>0</v>
      </c>
      <c r="CM335" s="54"/>
      <c r="CN335" s="55">
        <f t="shared" si="1457"/>
        <v>261</v>
      </c>
      <c r="CO335" s="55">
        <f t="shared" si="1457"/>
        <v>0</v>
      </c>
      <c r="CP335" s="55">
        <f>CO335/CN335*100</f>
        <v>0</v>
      </c>
      <c r="CQ335" s="55">
        <f t="shared" ref="CQ335:DA335" si="1463">CQ336+CQ337+CQ338+CQ339+CQ340+CQ341+CQ342+CQ343</f>
        <v>0</v>
      </c>
      <c r="CR335" s="55">
        <f t="shared" si="1463"/>
        <v>0</v>
      </c>
      <c r="CS335" s="55">
        <f t="shared" si="1463"/>
        <v>0</v>
      </c>
      <c r="CT335" s="55">
        <f t="shared" ref="CT335:CV335" si="1464">CT336+CT337+CT338+CT339+CT340+CT341+CT342+CT343</f>
        <v>0</v>
      </c>
      <c r="CU335" s="55">
        <f t="shared" si="1464"/>
        <v>0</v>
      </c>
      <c r="CV335" s="55">
        <f t="shared" si="1464"/>
        <v>0</v>
      </c>
      <c r="CW335" s="55">
        <f t="shared" si="1463"/>
        <v>10200.9</v>
      </c>
      <c r="CX335" s="55">
        <f t="shared" si="1463"/>
        <v>4721.7553899999994</v>
      </c>
      <c r="CY335" s="55">
        <f t="shared" si="147"/>
        <v>46.287635306688621</v>
      </c>
      <c r="CZ335" s="55">
        <f>CZ336+CZ337+CZ338+CZ339+CZ340+CZ341+CZ342+CZ343</f>
        <v>17409</v>
      </c>
      <c r="DA335" s="55">
        <f t="shared" si="1463"/>
        <v>0</v>
      </c>
      <c r="DB335" s="54">
        <f t="shared" si="1278"/>
        <v>0</v>
      </c>
      <c r="DC335" s="55">
        <f t="shared" ref="DC335:DD335" si="1465">DC336+DC337+DC338+DC339+DC340+DC341+DC342+DC343</f>
        <v>8210.2999999999993</v>
      </c>
      <c r="DD335" s="55">
        <f t="shared" si="1465"/>
        <v>886.16548</v>
      </c>
      <c r="DE335" s="55">
        <f>DD335/DC335*100</f>
        <v>10.793338611256594</v>
      </c>
      <c r="DF335" s="55">
        <f t="shared" ref="DF335:DG335" si="1466">DF336+DF337+DF338+DF339+DF340+DF341+DF342+DF343</f>
        <v>1440.1</v>
      </c>
      <c r="DG335" s="55">
        <f t="shared" si="1466"/>
        <v>0</v>
      </c>
      <c r="DH335" s="55">
        <f>DG335/DF335*100</f>
        <v>0</v>
      </c>
      <c r="DI335" s="55">
        <f t="shared" ref="DI335:DJ335" si="1467">DI336+DI337+DI338+DI339+DI340+DI341+DI342+DI343</f>
        <v>7000</v>
      </c>
      <c r="DJ335" s="55">
        <f t="shared" si="1467"/>
        <v>550.32461000000001</v>
      </c>
      <c r="DK335" s="55">
        <f t="shared" ref="DK335:DK336" si="1468">DJ335/DI335*100</f>
        <v>7.8617801428571426</v>
      </c>
      <c r="DL335" s="55">
        <f t="shared" ref="DL335:DM335" si="1469">DL336+DL337+DL338+DL339+DL340+DL341+DL342+DL343</f>
        <v>7000</v>
      </c>
      <c r="DM335" s="55">
        <f t="shared" si="1469"/>
        <v>331.26522999999997</v>
      </c>
      <c r="DN335" s="55">
        <f t="shared" ref="DN335:DN336" si="1470">DM335/DL335*100</f>
        <v>4.732360428571428</v>
      </c>
      <c r="DO335" s="55">
        <f t="shared" ref="DO335:DQ335" si="1471">DO336+DO337+DO338+DO339+DO340+DO341+DO342+DO343</f>
        <v>0</v>
      </c>
      <c r="DP335" s="55">
        <f t="shared" si="1471"/>
        <v>0</v>
      </c>
      <c r="DQ335" s="55">
        <f t="shared" si="1471"/>
        <v>0</v>
      </c>
      <c r="DR335" s="55">
        <f t="shared" ref="DR335:DT335" si="1472">DR336+DR337+DR338+DR339+DR340+DR341+DR342+DR343</f>
        <v>0</v>
      </c>
      <c r="DS335" s="55">
        <f t="shared" si="1472"/>
        <v>0</v>
      </c>
      <c r="DT335" s="55">
        <f t="shared" si="1472"/>
        <v>0</v>
      </c>
      <c r="DU335" s="55">
        <f t="shared" ref="DU335:DW335" si="1473">DU336+DU337+DU338+DU339+DU340+DU341+DU342+DU343</f>
        <v>0</v>
      </c>
      <c r="DV335" s="55">
        <f t="shared" si="1473"/>
        <v>0</v>
      </c>
      <c r="DW335" s="55">
        <f t="shared" si="1473"/>
        <v>0</v>
      </c>
      <c r="DX335" s="55">
        <f t="shared" ref="DX335:EB335" si="1474">DX336+DX337+DX338+DX339+DX340+DX341+DX342+DX343</f>
        <v>0</v>
      </c>
      <c r="DY335" s="55">
        <f t="shared" si="1474"/>
        <v>0</v>
      </c>
      <c r="DZ335" s="55">
        <f t="shared" si="1474"/>
        <v>0</v>
      </c>
      <c r="EA335" s="55">
        <f t="shared" si="1474"/>
        <v>0</v>
      </c>
      <c r="EB335" s="55">
        <f t="shared" si="1474"/>
        <v>0</v>
      </c>
      <c r="EC335" s="55"/>
      <c r="ED335" s="55">
        <f t="shared" ref="ED335:EE335" si="1475">ED336+ED337+ED338+ED339+ED340+ED341+ED342+ED343</f>
        <v>0</v>
      </c>
      <c r="EE335" s="55">
        <f t="shared" si="1475"/>
        <v>0</v>
      </c>
      <c r="EF335" s="55"/>
      <c r="EG335" s="55">
        <f t="shared" ref="EG335:EH335" si="1476">EG336+EG337+EG338+EG339+EG340+EG341+EG342+EG343</f>
        <v>0</v>
      </c>
      <c r="EH335" s="55">
        <f t="shared" si="1476"/>
        <v>0</v>
      </c>
      <c r="EI335" s="55"/>
      <c r="EJ335" s="55">
        <f t="shared" ref="EJ335:EK335" si="1477">EJ336+EJ337+EJ338+EJ339+EJ340+EJ341+EJ342+EJ343</f>
        <v>0</v>
      </c>
      <c r="EK335" s="55">
        <f t="shared" si="1477"/>
        <v>0</v>
      </c>
      <c r="EL335" s="55"/>
      <c r="EM335" s="55">
        <f t="shared" ref="EM335:EN335" si="1478">EM336+EM337+EM338+EM339+EM340+EM341+EM342+EM343</f>
        <v>0</v>
      </c>
      <c r="EN335" s="55">
        <f t="shared" si="1478"/>
        <v>0</v>
      </c>
      <c r="EO335" s="55"/>
      <c r="EP335" s="55">
        <f t="shared" ref="EP335:EQ335" si="1479">EP336+EP337+EP338+EP339+EP340+EP341+EP342+EP343</f>
        <v>343598.14182000002</v>
      </c>
      <c r="EQ335" s="55">
        <f t="shared" si="1479"/>
        <v>83267.9859</v>
      </c>
      <c r="ER335" s="55">
        <f>EQ335/EP335*100</f>
        <v>24.234119969025155</v>
      </c>
      <c r="ES335" s="55">
        <f t="shared" ref="ES335:ET335" si="1480">ES336+ES337+ES338+ES339+ES340+ES341+ES342+ES343</f>
        <v>171478.3602</v>
      </c>
      <c r="ET335" s="55">
        <f t="shared" si="1480"/>
        <v>54431.231670000001</v>
      </c>
      <c r="EU335" s="55">
        <f>ET335/ES335*100</f>
        <v>31.742332738962126</v>
      </c>
      <c r="EV335" s="55">
        <f t="shared" ref="EV335:EX335" si="1481">EV336+EV337+EV338+EV339+EV340+EV341+EV342+EV343</f>
        <v>0</v>
      </c>
      <c r="EW335" s="55">
        <f t="shared" si="1481"/>
        <v>0</v>
      </c>
      <c r="EX335" s="55">
        <f t="shared" si="1481"/>
        <v>0</v>
      </c>
      <c r="EY335" s="55"/>
      <c r="EZ335" s="55"/>
      <c r="FA335" s="54"/>
      <c r="FB335" s="55">
        <f t="shared" ref="FB335:FC335" si="1482">FB336+FB337+FB338+FB339+FB340+FB341+FB342+FB343</f>
        <v>0</v>
      </c>
      <c r="FC335" s="55">
        <f t="shared" si="1482"/>
        <v>0</v>
      </c>
      <c r="FD335" s="54"/>
      <c r="FE335" s="55">
        <f t="shared" ref="FE335:FF335" si="1483">FE336+FE337+FE338+FE339+FE340+FE341+FE342+FE343</f>
        <v>0</v>
      </c>
      <c r="FF335" s="55">
        <f t="shared" si="1483"/>
        <v>0</v>
      </c>
      <c r="FG335" s="54"/>
      <c r="FH335" s="55">
        <f t="shared" ref="FH335:FI335" si="1484">FH336+FH337+FH338+FH339+FH340+FH341+FH342+FH343</f>
        <v>3000</v>
      </c>
      <c r="FI335" s="55">
        <f t="shared" si="1484"/>
        <v>0</v>
      </c>
      <c r="FJ335" s="54">
        <f t="shared" ref="FJ335:FJ336" si="1485">FI335/FH335*100</f>
        <v>0</v>
      </c>
      <c r="FK335" s="55">
        <f t="shared" ref="FK335:FL335" si="1486">FK336+FK337+FK338+FK339+FK340+FK341+FK342+FK343</f>
        <v>3266.2</v>
      </c>
      <c r="FL335" s="55">
        <f t="shared" si="1486"/>
        <v>505.07888000000003</v>
      </c>
      <c r="FM335" s="54">
        <f t="shared" ref="FM335:FM336" si="1487">FL335/FK335*100</f>
        <v>15.463807482701611</v>
      </c>
      <c r="FN335" s="55">
        <f t="shared" ref="FN335:FO335" si="1488">FN336+FN337+FN338+FN339+FN340+FN341+FN342+FN343</f>
        <v>0</v>
      </c>
      <c r="FO335" s="55">
        <f t="shared" si="1488"/>
        <v>0</v>
      </c>
      <c r="FP335" s="54"/>
      <c r="FQ335" s="55">
        <f t="shared" ref="FQ335:FR335" si="1489">FQ336+FQ337+FQ338+FQ339+FQ340+FQ341+FQ342+FQ343</f>
        <v>0</v>
      </c>
      <c r="FR335" s="55">
        <f t="shared" si="1489"/>
        <v>0</v>
      </c>
      <c r="FS335" s="54"/>
      <c r="FT335" s="55"/>
      <c r="FU335" s="55"/>
      <c r="FV335" s="54"/>
      <c r="FW335" s="55"/>
      <c r="FX335" s="55"/>
      <c r="FY335" s="54"/>
      <c r="FZ335" s="55"/>
      <c r="GA335" s="55"/>
      <c r="GB335" s="54"/>
      <c r="GC335" s="55"/>
      <c r="GD335" s="55"/>
      <c r="GE335" s="54"/>
      <c r="GF335" s="55"/>
      <c r="GG335" s="55"/>
      <c r="GH335" s="54"/>
      <c r="GI335" s="55"/>
      <c r="GJ335" s="55"/>
      <c r="GK335" s="54"/>
      <c r="GL335" s="55"/>
      <c r="GM335" s="55"/>
      <c r="GN335" s="54"/>
      <c r="GO335" s="55">
        <f t="shared" ref="GO335:GP335" si="1490">GO336+GO337+GO338+GO339+GO340+GO341+GO342+GO343</f>
        <v>0</v>
      </c>
      <c r="GP335" s="55">
        <f t="shared" si="1490"/>
        <v>0</v>
      </c>
      <c r="GQ335" s="54"/>
      <c r="GR335" s="55">
        <f t="shared" ref="GR335:GT335" si="1491">GR336+GR337+GR338+GR339+GR340+GR341+GR342+GR343</f>
        <v>0</v>
      </c>
      <c r="GS335" s="55">
        <f t="shared" si="1491"/>
        <v>0</v>
      </c>
      <c r="GT335" s="55">
        <f t="shared" si="1491"/>
        <v>0</v>
      </c>
    </row>
    <row r="336" spans="1:202" s="18" customFormat="1" ht="15.75" x14ac:dyDescent="0.25">
      <c r="A336" s="26" t="s">
        <v>278</v>
      </c>
      <c r="B336" s="136">
        <f t="shared" si="1446"/>
        <v>580878.29789000005</v>
      </c>
      <c r="C336" s="136">
        <f t="shared" si="1447"/>
        <v>155091.87152999997</v>
      </c>
      <c r="D336" s="48">
        <f t="shared" si="216"/>
        <v>26.699546547591879</v>
      </c>
      <c r="E336" s="52">
        <v>1609.1</v>
      </c>
      <c r="F336" s="48">
        <v>1609.1</v>
      </c>
      <c r="G336" s="52">
        <f t="shared" ref="G336:G345" si="1492">F336/E336*100</f>
        <v>100</v>
      </c>
      <c r="H336" s="52"/>
      <c r="I336" s="52"/>
      <c r="J336" s="48"/>
      <c r="K336" s="52"/>
      <c r="L336" s="52"/>
      <c r="M336" s="48"/>
      <c r="N336" s="52"/>
      <c r="O336" s="52"/>
      <c r="P336" s="48"/>
      <c r="Q336" s="52"/>
      <c r="R336" s="52"/>
      <c r="S336" s="48"/>
      <c r="T336" s="52"/>
      <c r="U336" s="52"/>
      <c r="V336" s="48"/>
      <c r="W336" s="48">
        <v>851.29380000000003</v>
      </c>
      <c r="X336" s="48">
        <v>851.29380000000003</v>
      </c>
      <c r="Y336" s="52">
        <f t="shared" si="1454"/>
        <v>100</v>
      </c>
      <c r="Z336" s="48"/>
      <c r="AA336" s="48"/>
      <c r="AB336" s="52"/>
      <c r="AC336" s="52">
        <v>0</v>
      </c>
      <c r="AD336" s="52">
        <v>0</v>
      </c>
      <c r="AE336" s="48"/>
      <c r="AF336" s="52"/>
      <c r="AG336" s="52"/>
      <c r="AH336" s="52"/>
      <c r="AI336" s="52"/>
      <c r="AJ336" s="52"/>
      <c r="AK336" s="48"/>
      <c r="AL336" s="52">
        <v>51.020410000000005</v>
      </c>
      <c r="AM336" s="52">
        <v>51.020410000000005</v>
      </c>
      <c r="AN336" s="48">
        <f>AM336/AL336*100</f>
        <v>100</v>
      </c>
      <c r="AO336" s="52">
        <v>105.08166</v>
      </c>
      <c r="AP336" s="52">
        <v>105.08166</v>
      </c>
      <c r="AQ336" s="48">
        <f>AP336/AO336*100</f>
        <v>100</v>
      </c>
      <c r="AR336" s="52"/>
      <c r="AS336" s="52"/>
      <c r="AT336" s="48"/>
      <c r="AU336" s="52"/>
      <c r="AV336" s="52"/>
      <c r="AW336" s="48"/>
      <c r="AX336" s="48"/>
      <c r="AY336" s="48"/>
      <c r="AZ336" s="48"/>
      <c r="BA336" s="52">
        <v>0</v>
      </c>
      <c r="BB336" s="52"/>
      <c r="BC336" s="48"/>
      <c r="BD336" s="52">
        <v>16932.8</v>
      </c>
      <c r="BE336" s="48">
        <v>6318.2405999999992</v>
      </c>
      <c r="BF336" s="52">
        <f t="shared" si="138"/>
        <v>37.313619720306143</v>
      </c>
      <c r="BG336" s="52"/>
      <c r="BH336" s="52"/>
      <c r="BI336" s="52"/>
      <c r="BJ336" s="52"/>
      <c r="BK336" s="74"/>
      <c r="BL336" s="74"/>
      <c r="BM336" s="52">
        <v>5034</v>
      </c>
      <c r="BN336" s="52">
        <v>1463.3279</v>
      </c>
      <c r="BO336" s="52">
        <f t="shared" si="141"/>
        <v>29.068889551052841</v>
      </c>
      <c r="BP336" s="52">
        <v>840</v>
      </c>
      <c r="BQ336" s="52"/>
      <c r="BR336" s="52">
        <f t="shared" si="1460"/>
        <v>0</v>
      </c>
      <c r="BS336" s="52"/>
      <c r="BT336" s="74"/>
      <c r="BU336" s="48"/>
      <c r="BV336" s="52"/>
      <c r="BW336" s="74"/>
      <c r="BX336" s="48"/>
      <c r="BY336" s="52"/>
      <c r="BZ336" s="74"/>
      <c r="CA336" s="74"/>
      <c r="CB336" s="52"/>
      <c r="CC336" s="74"/>
      <c r="CD336" s="74"/>
      <c r="CE336" s="52"/>
      <c r="CF336" s="74"/>
      <c r="CG336" s="48"/>
      <c r="CH336" s="52"/>
      <c r="CI336" s="74"/>
      <c r="CJ336" s="74"/>
      <c r="CK336" s="52"/>
      <c r="CL336" s="74"/>
      <c r="CM336" s="48"/>
      <c r="CN336" s="52">
        <v>261</v>
      </c>
      <c r="CO336" s="52"/>
      <c r="CP336" s="52">
        <f>CO336/CN336*100</f>
        <v>0</v>
      </c>
      <c r="CQ336" s="52"/>
      <c r="CR336" s="74"/>
      <c r="CS336" s="74"/>
      <c r="CT336" s="52"/>
      <c r="CU336" s="74"/>
      <c r="CV336" s="74"/>
      <c r="CW336" s="52">
        <v>10200.9</v>
      </c>
      <c r="CX336" s="52">
        <v>4721.7553899999994</v>
      </c>
      <c r="CY336" s="52">
        <f t="shared" si="147"/>
        <v>46.287635306688621</v>
      </c>
      <c r="CZ336" s="52"/>
      <c r="DA336" s="74"/>
      <c r="DB336" s="48"/>
      <c r="DC336" s="52">
        <v>8210.2999999999993</v>
      </c>
      <c r="DD336" s="52">
        <v>886.16548</v>
      </c>
      <c r="DE336" s="52">
        <f>DD336/DC336*100</f>
        <v>10.793338611256594</v>
      </c>
      <c r="DF336" s="52">
        <v>1440.1</v>
      </c>
      <c r="DG336" s="52"/>
      <c r="DH336" s="52">
        <f>DG336/DF336*100</f>
        <v>0</v>
      </c>
      <c r="DI336" s="52">
        <v>7000</v>
      </c>
      <c r="DJ336" s="52">
        <v>550.32461000000001</v>
      </c>
      <c r="DK336" s="52">
        <f t="shared" si="1468"/>
        <v>7.8617801428571426</v>
      </c>
      <c r="DL336" s="52">
        <v>7000</v>
      </c>
      <c r="DM336" s="52">
        <v>331.26522999999997</v>
      </c>
      <c r="DN336" s="52">
        <f t="shared" si="1470"/>
        <v>4.732360428571428</v>
      </c>
      <c r="DO336" s="52"/>
      <c r="DP336" s="74"/>
      <c r="DQ336" s="74"/>
      <c r="DR336" s="52"/>
      <c r="DS336" s="74"/>
      <c r="DT336" s="74"/>
      <c r="DU336" s="52"/>
      <c r="DV336" s="74"/>
      <c r="DW336" s="74"/>
      <c r="DX336" s="52"/>
      <c r="DY336" s="74"/>
      <c r="DZ336" s="74"/>
      <c r="EA336" s="52"/>
      <c r="EB336" s="52"/>
      <c r="EC336" s="52"/>
      <c r="ED336" s="52"/>
      <c r="EE336" s="52"/>
      <c r="EF336" s="52"/>
      <c r="EG336" s="52"/>
      <c r="EH336" s="52"/>
      <c r="EI336" s="52"/>
      <c r="EJ336" s="52"/>
      <c r="EK336" s="52"/>
      <c r="EL336" s="52"/>
      <c r="EM336" s="52"/>
      <c r="EN336" s="52"/>
      <c r="EO336" s="52"/>
      <c r="EP336" s="52">
        <v>343598.14182000002</v>
      </c>
      <c r="EQ336" s="52">
        <v>83267.9859</v>
      </c>
      <c r="ER336" s="52">
        <f>EQ336/EP336*100</f>
        <v>24.234119969025155</v>
      </c>
      <c r="ES336" s="52">
        <v>171478.3602</v>
      </c>
      <c r="ET336" s="52">
        <v>54431.231670000001</v>
      </c>
      <c r="EU336" s="52">
        <f>ET336/ES336*100</f>
        <v>31.742332738962126</v>
      </c>
      <c r="EV336" s="52">
        <v>0</v>
      </c>
      <c r="EW336" s="52">
        <v>0</v>
      </c>
      <c r="EX336" s="48"/>
      <c r="EY336" s="52"/>
      <c r="EZ336" s="52"/>
      <c r="FA336" s="48"/>
      <c r="FB336" s="52"/>
      <c r="FC336" s="52"/>
      <c r="FD336" s="48"/>
      <c r="FE336" s="52"/>
      <c r="FF336" s="52"/>
      <c r="FG336" s="48"/>
      <c r="FH336" s="52">
        <v>3000</v>
      </c>
      <c r="FI336" s="52"/>
      <c r="FJ336" s="48">
        <f t="shared" si="1485"/>
        <v>0</v>
      </c>
      <c r="FK336" s="52">
        <v>3266.2</v>
      </c>
      <c r="FL336" s="52">
        <v>505.07888000000003</v>
      </c>
      <c r="FM336" s="48">
        <f t="shared" si="1487"/>
        <v>15.463807482701611</v>
      </c>
      <c r="FN336" s="52"/>
      <c r="FO336" s="52"/>
      <c r="FP336" s="48"/>
      <c r="FQ336" s="52"/>
      <c r="FR336" s="52"/>
      <c r="FS336" s="48"/>
      <c r="FT336" s="52"/>
      <c r="FU336" s="52"/>
      <c r="FV336" s="48"/>
      <c r="FW336" s="52"/>
      <c r="FX336" s="52"/>
      <c r="FY336" s="48"/>
      <c r="FZ336" s="52"/>
      <c r="GA336" s="52"/>
      <c r="GB336" s="48"/>
      <c r="GC336" s="52"/>
      <c r="GD336" s="52"/>
      <c r="GE336" s="48"/>
      <c r="GF336" s="52"/>
      <c r="GG336" s="52"/>
      <c r="GH336" s="48"/>
      <c r="GI336" s="52"/>
      <c r="GJ336" s="52"/>
      <c r="GK336" s="48"/>
      <c r="GL336" s="52"/>
      <c r="GM336" s="52"/>
      <c r="GN336" s="48"/>
      <c r="GO336" s="52"/>
      <c r="GP336" s="52"/>
      <c r="GQ336" s="48"/>
      <c r="GR336" s="52"/>
      <c r="GS336" s="74"/>
      <c r="GT336" s="74"/>
    </row>
    <row r="337" spans="1:202" s="18" customFormat="1" ht="15.75" x14ac:dyDescent="0.25">
      <c r="A337" s="26" t="s">
        <v>535</v>
      </c>
      <c r="B337" s="136">
        <f t="shared" si="1446"/>
        <v>8223.84</v>
      </c>
      <c r="C337" s="136">
        <f t="shared" si="1447"/>
        <v>0</v>
      </c>
      <c r="D337" s="48">
        <f t="shared" si="216"/>
        <v>0</v>
      </c>
      <c r="E337" s="48"/>
      <c r="F337" s="48"/>
      <c r="G337" s="52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52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>
        <v>1443.84</v>
      </c>
      <c r="AY337" s="48"/>
      <c r="AZ337" s="48"/>
      <c r="BA337" s="48"/>
      <c r="BB337" s="48"/>
      <c r="BC337" s="48"/>
      <c r="BD337" s="116"/>
      <c r="BE337" s="116"/>
      <c r="BF337" s="116"/>
      <c r="BG337" s="48"/>
      <c r="BH337" s="48"/>
      <c r="BI337" s="75"/>
      <c r="BJ337" s="48"/>
      <c r="BK337" s="48"/>
      <c r="BL337" s="75"/>
      <c r="BM337" s="48"/>
      <c r="BN337" s="48"/>
      <c r="BO337" s="75"/>
      <c r="BP337" s="48"/>
      <c r="BQ337" s="48"/>
      <c r="BR337" s="75"/>
      <c r="BS337" s="48"/>
      <c r="BT337" s="48"/>
      <c r="BU337" s="48"/>
      <c r="BV337" s="48"/>
      <c r="BW337" s="48"/>
      <c r="BX337" s="48"/>
      <c r="BY337" s="48"/>
      <c r="BZ337" s="48"/>
      <c r="CA337" s="75"/>
      <c r="CB337" s="48"/>
      <c r="CC337" s="48"/>
      <c r="CD337" s="75"/>
      <c r="CE337" s="48"/>
      <c r="CF337" s="48"/>
      <c r="CG337" s="48"/>
      <c r="CH337" s="48"/>
      <c r="CI337" s="48"/>
      <c r="CJ337" s="75"/>
      <c r="CK337" s="48"/>
      <c r="CL337" s="48"/>
      <c r="CM337" s="48"/>
      <c r="CN337" s="48"/>
      <c r="CO337" s="48"/>
      <c r="CP337" s="52"/>
      <c r="CQ337" s="52"/>
      <c r="CR337" s="48"/>
      <c r="CS337" s="75"/>
      <c r="CT337" s="52"/>
      <c r="CU337" s="48"/>
      <c r="CV337" s="75"/>
      <c r="CW337" s="52"/>
      <c r="CX337" s="48"/>
      <c r="CY337" s="75"/>
      <c r="CZ337" s="52">
        <v>6780</v>
      </c>
      <c r="DA337" s="48"/>
      <c r="DB337" s="48">
        <f t="shared" si="1278"/>
        <v>0</v>
      </c>
      <c r="DC337" s="52"/>
      <c r="DD337" s="48"/>
      <c r="DE337" s="75"/>
      <c r="DF337" s="52"/>
      <c r="DG337" s="48"/>
      <c r="DH337" s="75"/>
      <c r="DI337" s="48"/>
      <c r="DJ337" s="48"/>
      <c r="DK337" s="75"/>
      <c r="DL337" s="48"/>
      <c r="DM337" s="48"/>
      <c r="DN337" s="75"/>
      <c r="DO337" s="52"/>
      <c r="DP337" s="48"/>
      <c r="DQ337" s="75"/>
      <c r="DR337" s="52"/>
      <c r="DS337" s="48"/>
      <c r="DT337" s="75"/>
      <c r="DU337" s="52"/>
      <c r="DV337" s="48"/>
      <c r="DW337" s="75"/>
      <c r="DX337" s="52"/>
      <c r="DY337" s="48"/>
      <c r="DZ337" s="75"/>
      <c r="EA337" s="48"/>
      <c r="EB337" s="48"/>
      <c r="EC337" s="75"/>
      <c r="ED337" s="48"/>
      <c r="EE337" s="48"/>
      <c r="EF337" s="75"/>
      <c r="EG337" s="48"/>
      <c r="EH337" s="48"/>
      <c r="EI337" s="75"/>
      <c r="EJ337" s="48"/>
      <c r="EK337" s="48"/>
      <c r="EL337" s="75"/>
      <c r="EM337" s="48"/>
      <c r="EN337" s="48"/>
      <c r="EO337" s="75"/>
      <c r="EP337" s="48"/>
      <c r="EQ337" s="48"/>
      <c r="ER337" s="75"/>
      <c r="ES337" s="48"/>
      <c r="ET337" s="48"/>
      <c r="EU337" s="75"/>
      <c r="EV337" s="48"/>
      <c r="EW337" s="48"/>
      <c r="EX337" s="48"/>
      <c r="EY337" s="48"/>
      <c r="EZ337" s="48"/>
      <c r="FA337" s="48"/>
      <c r="FB337" s="48"/>
      <c r="FC337" s="48"/>
      <c r="FD337" s="48"/>
      <c r="FE337" s="48"/>
      <c r="FF337" s="48"/>
      <c r="FG337" s="48"/>
      <c r="FH337" s="48"/>
      <c r="FI337" s="48"/>
      <c r="FJ337" s="48"/>
      <c r="FK337" s="48"/>
      <c r="FL337" s="48"/>
      <c r="FM337" s="48"/>
      <c r="FN337" s="48"/>
      <c r="FO337" s="48"/>
      <c r="FP337" s="48"/>
      <c r="FQ337" s="48"/>
      <c r="FR337" s="48"/>
      <c r="FS337" s="48"/>
      <c r="FT337" s="48"/>
      <c r="FU337" s="48"/>
      <c r="FV337" s="48"/>
      <c r="FW337" s="48"/>
      <c r="FX337" s="48"/>
      <c r="FY337" s="48"/>
      <c r="FZ337" s="48"/>
      <c r="GA337" s="48"/>
      <c r="GB337" s="48"/>
      <c r="GC337" s="48"/>
      <c r="GD337" s="48"/>
      <c r="GE337" s="48"/>
      <c r="GF337" s="48"/>
      <c r="GG337" s="48"/>
      <c r="GH337" s="48"/>
      <c r="GI337" s="48"/>
      <c r="GJ337" s="48"/>
      <c r="GK337" s="48"/>
      <c r="GL337" s="48"/>
      <c r="GM337" s="48"/>
      <c r="GN337" s="48"/>
      <c r="GO337" s="48"/>
      <c r="GP337" s="48"/>
      <c r="GQ337" s="48"/>
      <c r="GR337" s="52"/>
      <c r="GS337" s="48"/>
      <c r="GT337" s="75"/>
    </row>
    <row r="338" spans="1:202" s="18" customFormat="1" ht="15.75" x14ac:dyDescent="0.25">
      <c r="A338" s="26" t="s">
        <v>536</v>
      </c>
      <c r="B338" s="136">
        <f t="shared" si="1446"/>
        <v>3075</v>
      </c>
      <c r="C338" s="136">
        <f t="shared" si="1447"/>
        <v>0</v>
      </c>
      <c r="D338" s="48">
        <f t="shared" si="216"/>
        <v>0</v>
      </c>
      <c r="E338" s="48"/>
      <c r="F338" s="48"/>
      <c r="G338" s="52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52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116"/>
      <c r="BE338" s="116"/>
      <c r="BF338" s="116"/>
      <c r="BG338" s="48"/>
      <c r="BH338" s="48"/>
      <c r="BI338" s="75"/>
      <c r="BJ338" s="48"/>
      <c r="BK338" s="48"/>
      <c r="BL338" s="75"/>
      <c r="BM338" s="48"/>
      <c r="BN338" s="48"/>
      <c r="BO338" s="75"/>
      <c r="BP338" s="48"/>
      <c r="BQ338" s="48"/>
      <c r="BR338" s="75"/>
      <c r="BS338" s="48"/>
      <c r="BT338" s="48"/>
      <c r="BU338" s="48"/>
      <c r="BV338" s="48"/>
      <c r="BW338" s="48"/>
      <c r="BX338" s="48"/>
      <c r="BY338" s="48"/>
      <c r="BZ338" s="48"/>
      <c r="CA338" s="75"/>
      <c r="CB338" s="48"/>
      <c r="CC338" s="48"/>
      <c r="CD338" s="75"/>
      <c r="CE338" s="48"/>
      <c r="CF338" s="48"/>
      <c r="CG338" s="48"/>
      <c r="CH338" s="48"/>
      <c r="CI338" s="48"/>
      <c r="CJ338" s="75"/>
      <c r="CK338" s="48"/>
      <c r="CL338" s="48"/>
      <c r="CM338" s="48"/>
      <c r="CN338" s="48"/>
      <c r="CO338" s="48"/>
      <c r="CP338" s="52"/>
      <c r="CQ338" s="52"/>
      <c r="CR338" s="48"/>
      <c r="CS338" s="75"/>
      <c r="CT338" s="52"/>
      <c r="CU338" s="48"/>
      <c r="CV338" s="75"/>
      <c r="CW338" s="52"/>
      <c r="CX338" s="48"/>
      <c r="CY338" s="75"/>
      <c r="CZ338" s="52">
        <v>3075</v>
      </c>
      <c r="DA338" s="48"/>
      <c r="DB338" s="48">
        <f t="shared" si="1278"/>
        <v>0</v>
      </c>
      <c r="DC338" s="52"/>
      <c r="DD338" s="48"/>
      <c r="DE338" s="75"/>
      <c r="DF338" s="52"/>
      <c r="DG338" s="48"/>
      <c r="DH338" s="75"/>
      <c r="DI338" s="48"/>
      <c r="DJ338" s="48"/>
      <c r="DK338" s="75"/>
      <c r="DL338" s="48"/>
      <c r="DM338" s="48"/>
      <c r="DN338" s="75"/>
      <c r="DO338" s="52"/>
      <c r="DP338" s="48"/>
      <c r="DQ338" s="75"/>
      <c r="DR338" s="52"/>
      <c r="DS338" s="48"/>
      <c r="DT338" s="75"/>
      <c r="DU338" s="52"/>
      <c r="DV338" s="48"/>
      <c r="DW338" s="75"/>
      <c r="DX338" s="52"/>
      <c r="DY338" s="48"/>
      <c r="DZ338" s="75"/>
      <c r="EA338" s="48"/>
      <c r="EB338" s="48"/>
      <c r="EC338" s="75"/>
      <c r="ED338" s="48"/>
      <c r="EE338" s="48"/>
      <c r="EF338" s="75"/>
      <c r="EG338" s="48"/>
      <c r="EH338" s="48"/>
      <c r="EI338" s="75"/>
      <c r="EJ338" s="48"/>
      <c r="EK338" s="48"/>
      <c r="EL338" s="75"/>
      <c r="EM338" s="48"/>
      <c r="EN338" s="48"/>
      <c r="EO338" s="75"/>
      <c r="EP338" s="48"/>
      <c r="EQ338" s="48"/>
      <c r="ER338" s="75"/>
      <c r="ES338" s="48"/>
      <c r="ET338" s="48"/>
      <c r="EU338" s="75"/>
      <c r="EV338" s="48"/>
      <c r="EW338" s="48"/>
      <c r="EX338" s="48"/>
      <c r="EY338" s="48"/>
      <c r="EZ338" s="48"/>
      <c r="FA338" s="48"/>
      <c r="FB338" s="48"/>
      <c r="FC338" s="48"/>
      <c r="FD338" s="48"/>
      <c r="FE338" s="48"/>
      <c r="FF338" s="48"/>
      <c r="FG338" s="48"/>
      <c r="FH338" s="48"/>
      <c r="FI338" s="48"/>
      <c r="FJ338" s="48"/>
      <c r="FK338" s="48"/>
      <c r="FL338" s="48"/>
      <c r="FM338" s="48"/>
      <c r="FN338" s="48"/>
      <c r="FO338" s="48"/>
      <c r="FP338" s="48"/>
      <c r="FQ338" s="48"/>
      <c r="FR338" s="48"/>
      <c r="FS338" s="48"/>
      <c r="FT338" s="48"/>
      <c r="FU338" s="48"/>
      <c r="FV338" s="48"/>
      <c r="FW338" s="48"/>
      <c r="FX338" s="48"/>
      <c r="FY338" s="48"/>
      <c r="FZ338" s="48"/>
      <c r="GA338" s="48"/>
      <c r="GB338" s="48"/>
      <c r="GC338" s="48"/>
      <c r="GD338" s="48"/>
      <c r="GE338" s="48"/>
      <c r="GF338" s="48"/>
      <c r="GG338" s="48"/>
      <c r="GH338" s="48"/>
      <c r="GI338" s="48"/>
      <c r="GJ338" s="48"/>
      <c r="GK338" s="48"/>
      <c r="GL338" s="48"/>
      <c r="GM338" s="48"/>
      <c r="GN338" s="48"/>
      <c r="GO338" s="48"/>
      <c r="GP338" s="48"/>
      <c r="GQ338" s="48"/>
      <c r="GR338" s="52"/>
      <c r="GS338" s="48"/>
      <c r="GT338" s="75"/>
    </row>
    <row r="339" spans="1:202" s="18" customFormat="1" ht="15.75" x14ac:dyDescent="0.25">
      <c r="A339" s="26" t="s">
        <v>537</v>
      </c>
      <c r="B339" s="136">
        <f t="shared" si="1446"/>
        <v>4375.0570699999998</v>
      </c>
      <c r="C339" s="136">
        <f t="shared" si="1447"/>
        <v>0</v>
      </c>
      <c r="D339" s="48">
        <f t="shared" si="216"/>
        <v>0</v>
      </c>
      <c r="E339" s="48"/>
      <c r="F339" s="48"/>
      <c r="G339" s="52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52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>
        <v>724.05706999999995</v>
      </c>
      <c r="AY339" s="48"/>
      <c r="AZ339" s="48"/>
      <c r="BA339" s="48"/>
      <c r="BB339" s="48"/>
      <c r="BC339" s="48"/>
      <c r="BD339" s="116"/>
      <c r="BE339" s="116"/>
      <c r="BF339" s="116"/>
      <c r="BG339" s="48"/>
      <c r="BH339" s="48"/>
      <c r="BI339" s="75"/>
      <c r="BJ339" s="48"/>
      <c r="BK339" s="48"/>
      <c r="BL339" s="75"/>
      <c r="BM339" s="48"/>
      <c r="BN339" s="48"/>
      <c r="BO339" s="75"/>
      <c r="BP339" s="48"/>
      <c r="BQ339" s="48"/>
      <c r="BR339" s="75"/>
      <c r="BS339" s="48"/>
      <c r="BT339" s="48"/>
      <c r="BU339" s="48"/>
      <c r="BV339" s="48"/>
      <c r="BW339" s="48"/>
      <c r="BX339" s="48"/>
      <c r="BY339" s="48"/>
      <c r="BZ339" s="48"/>
      <c r="CA339" s="75"/>
      <c r="CB339" s="48"/>
      <c r="CC339" s="48"/>
      <c r="CD339" s="75"/>
      <c r="CE339" s="48"/>
      <c r="CF339" s="48"/>
      <c r="CG339" s="48"/>
      <c r="CH339" s="48"/>
      <c r="CI339" s="48"/>
      <c r="CJ339" s="75"/>
      <c r="CK339" s="48"/>
      <c r="CL339" s="48"/>
      <c r="CM339" s="48"/>
      <c r="CN339" s="48"/>
      <c r="CO339" s="48"/>
      <c r="CP339" s="52"/>
      <c r="CQ339" s="52"/>
      <c r="CR339" s="48"/>
      <c r="CS339" s="75"/>
      <c r="CT339" s="52"/>
      <c r="CU339" s="48"/>
      <c r="CV339" s="75"/>
      <c r="CW339" s="52"/>
      <c r="CX339" s="48"/>
      <c r="CY339" s="75"/>
      <c r="CZ339" s="52">
        <v>3651</v>
      </c>
      <c r="DA339" s="48"/>
      <c r="DB339" s="48">
        <f t="shared" si="1278"/>
        <v>0</v>
      </c>
      <c r="DC339" s="52"/>
      <c r="DD339" s="48"/>
      <c r="DE339" s="75"/>
      <c r="DF339" s="52"/>
      <c r="DG339" s="48"/>
      <c r="DH339" s="75"/>
      <c r="DI339" s="48"/>
      <c r="DJ339" s="48"/>
      <c r="DK339" s="75"/>
      <c r="DL339" s="48"/>
      <c r="DM339" s="48"/>
      <c r="DN339" s="75"/>
      <c r="DO339" s="52"/>
      <c r="DP339" s="48"/>
      <c r="DQ339" s="75"/>
      <c r="DR339" s="52"/>
      <c r="DS339" s="48"/>
      <c r="DT339" s="75"/>
      <c r="DU339" s="52"/>
      <c r="DV339" s="48"/>
      <c r="DW339" s="75"/>
      <c r="DX339" s="52"/>
      <c r="DY339" s="48"/>
      <c r="DZ339" s="75"/>
      <c r="EA339" s="48"/>
      <c r="EB339" s="48"/>
      <c r="EC339" s="75"/>
      <c r="ED339" s="48"/>
      <c r="EE339" s="48"/>
      <c r="EF339" s="75"/>
      <c r="EG339" s="48"/>
      <c r="EH339" s="48"/>
      <c r="EI339" s="75"/>
      <c r="EJ339" s="48"/>
      <c r="EK339" s="48"/>
      <c r="EL339" s="75"/>
      <c r="EM339" s="48"/>
      <c r="EN339" s="48"/>
      <c r="EO339" s="75"/>
      <c r="EP339" s="48"/>
      <c r="EQ339" s="48"/>
      <c r="ER339" s="75"/>
      <c r="ES339" s="48"/>
      <c r="ET339" s="48"/>
      <c r="EU339" s="75"/>
      <c r="EV339" s="48"/>
      <c r="EW339" s="48"/>
      <c r="EX339" s="48"/>
      <c r="EY339" s="48"/>
      <c r="EZ339" s="48"/>
      <c r="FA339" s="48"/>
      <c r="FB339" s="48"/>
      <c r="FC339" s="48"/>
      <c r="FD339" s="48"/>
      <c r="FE339" s="48"/>
      <c r="FF339" s="48"/>
      <c r="FG339" s="48"/>
      <c r="FH339" s="48"/>
      <c r="FI339" s="48"/>
      <c r="FJ339" s="48"/>
      <c r="FK339" s="48"/>
      <c r="FL339" s="48"/>
      <c r="FM339" s="48"/>
      <c r="FN339" s="48"/>
      <c r="FO339" s="48"/>
      <c r="FP339" s="48"/>
      <c r="FQ339" s="48"/>
      <c r="FR339" s="48"/>
      <c r="FS339" s="48"/>
      <c r="FT339" s="48"/>
      <c r="FU339" s="48"/>
      <c r="FV339" s="48"/>
      <c r="FW339" s="48"/>
      <c r="FX339" s="48"/>
      <c r="FY339" s="48"/>
      <c r="FZ339" s="48"/>
      <c r="GA339" s="48"/>
      <c r="GB339" s="48"/>
      <c r="GC339" s="48"/>
      <c r="GD339" s="48"/>
      <c r="GE339" s="48"/>
      <c r="GF339" s="48"/>
      <c r="GG339" s="48"/>
      <c r="GH339" s="48"/>
      <c r="GI339" s="48"/>
      <c r="GJ339" s="48"/>
      <c r="GK339" s="48"/>
      <c r="GL339" s="48"/>
      <c r="GM339" s="48"/>
      <c r="GN339" s="48"/>
      <c r="GO339" s="48"/>
      <c r="GP339" s="48"/>
      <c r="GQ339" s="48"/>
      <c r="GR339" s="52"/>
      <c r="GS339" s="48"/>
      <c r="GT339" s="75"/>
    </row>
    <row r="340" spans="1:202" s="18" customFormat="1" ht="15.75" x14ac:dyDescent="0.25">
      <c r="A340" s="26" t="s">
        <v>538</v>
      </c>
      <c r="B340" s="136">
        <f t="shared" si="1446"/>
        <v>0</v>
      </c>
      <c r="C340" s="136">
        <f t="shared" si="1447"/>
        <v>0</v>
      </c>
      <c r="D340" s="48"/>
      <c r="E340" s="48"/>
      <c r="F340" s="48"/>
      <c r="G340" s="52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52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116"/>
      <c r="BE340" s="116"/>
      <c r="BF340" s="116"/>
      <c r="BG340" s="48"/>
      <c r="BH340" s="48"/>
      <c r="BI340" s="75"/>
      <c r="BJ340" s="48"/>
      <c r="BK340" s="48"/>
      <c r="BL340" s="75"/>
      <c r="BM340" s="48"/>
      <c r="BN340" s="48"/>
      <c r="BO340" s="75"/>
      <c r="BP340" s="48"/>
      <c r="BQ340" s="48"/>
      <c r="BR340" s="75"/>
      <c r="BS340" s="48"/>
      <c r="BT340" s="48"/>
      <c r="BU340" s="48"/>
      <c r="BV340" s="48"/>
      <c r="BW340" s="48"/>
      <c r="BX340" s="48"/>
      <c r="BY340" s="48"/>
      <c r="BZ340" s="48"/>
      <c r="CA340" s="75"/>
      <c r="CB340" s="48"/>
      <c r="CC340" s="48"/>
      <c r="CD340" s="75"/>
      <c r="CE340" s="48"/>
      <c r="CF340" s="48"/>
      <c r="CG340" s="48"/>
      <c r="CH340" s="48"/>
      <c r="CI340" s="48"/>
      <c r="CJ340" s="75"/>
      <c r="CK340" s="48"/>
      <c r="CL340" s="48"/>
      <c r="CM340" s="48"/>
      <c r="CN340" s="48"/>
      <c r="CO340" s="48"/>
      <c r="CP340" s="52"/>
      <c r="CQ340" s="52"/>
      <c r="CR340" s="48"/>
      <c r="CS340" s="75"/>
      <c r="CT340" s="52"/>
      <c r="CU340" s="48"/>
      <c r="CV340" s="75"/>
      <c r="CW340" s="52"/>
      <c r="CX340" s="48"/>
      <c r="CY340" s="75"/>
      <c r="CZ340" s="52"/>
      <c r="DA340" s="48"/>
      <c r="DB340" s="48"/>
      <c r="DC340" s="52"/>
      <c r="DD340" s="48"/>
      <c r="DE340" s="75"/>
      <c r="DF340" s="52"/>
      <c r="DG340" s="48"/>
      <c r="DH340" s="75"/>
      <c r="DI340" s="48"/>
      <c r="DJ340" s="48"/>
      <c r="DK340" s="75"/>
      <c r="DL340" s="48"/>
      <c r="DM340" s="48"/>
      <c r="DN340" s="75"/>
      <c r="DO340" s="52"/>
      <c r="DP340" s="48"/>
      <c r="DQ340" s="75"/>
      <c r="DR340" s="52"/>
      <c r="DS340" s="48"/>
      <c r="DT340" s="75"/>
      <c r="DU340" s="52"/>
      <c r="DV340" s="48"/>
      <c r="DW340" s="75"/>
      <c r="DX340" s="52"/>
      <c r="DY340" s="48"/>
      <c r="DZ340" s="75"/>
      <c r="EA340" s="48"/>
      <c r="EB340" s="48"/>
      <c r="EC340" s="75"/>
      <c r="ED340" s="48"/>
      <c r="EE340" s="48"/>
      <c r="EF340" s="75"/>
      <c r="EG340" s="48"/>
      <c r="EH340" s="48"/>
      <c r="EI340" s="75"/>
      <c r="EJ340" s="48"/>
      <c r="EK340" s="48"/>
      <c r="EL340" s="75"/>
      <c r="EM340" s="48"/>
      <c r="EN340" s="48"/>
      <c r="EO340" s="75"/>
      <c r="EP340" s="48"/>
      <c r="EQ340" s="48"/>
      <c r="ER340" s="75"/>
      <c r="ES340" s="48"/>
      <c r="ET340" s="48"/>
      <c r="EU340" s="75"/>
      <c r="EV340" s="48"/>
      <c r="EW340" s="48"/>
      <c r="EX340" s="48"/>
      <c r="EY340" s="48"/>
      <c r="EZ340" s="48"/>
      <c r="FA340" s="48"/>
      <c r="FB340" s="48"/>
      <c r="FC340" s="48"/>
      <c r="FD340" s="48"/>
      <c r="FE340" s="48"/>
      <c r="FF340" s="48"/>
      <c r="FG340" s="48"/>
      <c r="FH340" s="48"/>
      <c r="FI340" s="48"/>
      <c r="FJ340" s="48"/>
      <c r="FK340" s="48"/>
      <c r="FL340" s="48"/>
      <c r="FM340" s="48"/>
      <c r="FN340" s="48"/>
      <c r="FO340" s="48"/>
      <c r="FP340" s="48"/>
      <c r="FQ340" s="48"/>
      <c r="FR340" s="48"/>
      <c r="FS340" s="48"/>
      <c r="FT340" s="48"/>
      <c r="FU340" s="48"/>
      <c r="FV340" s="48"/>
      <c r="FW340" s="48"/>
      <c r="FX340" s="48"/>
      <c r="FY340" s="48"/>
      <c r="FZ340" s="48"/>
      <c r="GA340" s="48"/>
      <c r="GB340" s="48"/>
      <c r="GC340" s="48"/>
      <c r="GD340" s="48"/>
      <c r="GE340" s="48"/>
      <c r="GF340" s="48"/>
      <c r="GG340" s="48"/>
      <c r="GH340" s="48"/>
      <c r="GI340" s="48"/>
      <c r="GJ340" s="48"/>
      <c r="GK340" s="48"/>
      <c r="GL340" s="48"/>
      <c r="GM340" s="48"/>
      <c r="GN340" s="48"/>
      <c r="GO340" s="48"/>
      <c r="GP340" s="48"/>
      <c r="GQ340" s="48"/>
      <c r="GR340" s="52"/>
      <c r="GS340" s="48"/>
      <c r="GT340" s="75"/>
    </row>
    <row r="341" spans="1:202" s="18" customFormat="1" ht="15.75" x14ac:dyDescent="0.25">
      <c r="A341" s="26" t="s">
        <v>539</v>
      </c>
      <c r="B341" s="136">
        <f t="shared" si="1446"/>
        <v>48405.399999999994</v>
      </c>
      <c r="C341" s="136">
        <f t="shared" si="1447"/>
        <v>18200.250410000001</v>
      </c>
      <c r="D341" s="48">
        <f>C341/B341*100</f>
        <v>37.599628161320851</v>
      </c>
      <c r="E341" s="48"/>
      <c r="F341" s="48"/>
      <c r="G341" s="52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52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>
        <v>1208.52</v>
      </c>
      <c r="AY341" s="48"/>
      <c r="AZ341" s="48"/>
      <c r="BA341" s="48"/>
      <c r="BB341" s="48"/>
      <c r="BC341" s="48"/>
      <c r="BD341" s="116"/>
      <c r="BE341" s="116"/>
      <c r="BF341" s="116"/>
      <c r="BG341" s="48"/>
      <c r="BH341" s="48"/>
      <c r="BI341" s="75"/>
      <c r="BJ341" s="48"/>
      <c r="BK341" s="48"/>
      <c r="BL341" s="75"/>
      <c r="BM341" s="48"/>
      <c r="BN341" s="48"/>
      <c r="BO341" s="75"/>
      <c r="BP341" s="48"/>
      <c r="BQ341" s="48"/>
      <c r="BR341" s="75"/>
      <c r="BS341" s="48"/>
      <c r="BT341" s="48"/>
      <c r="BU341" s="48"/>
      <c r="BV341" s="48"/>
      <c r="BW341" s="48"/>
      <c r="BX341" s="48"/>
      <c r="BY341" s="48"/>
      <c r="BZ341" s="48"/>
      <c r="CA341" s="75"/>
      <c r="CB341" s="48"/>
      <c r="CC341" s="48"/>
      <c r="CD341" s="75"/>
      <c r="CE341" s="48">
        <v>43293.88</v>
      </c>
      <c r="CF341" s="48">
        <v>18200.250410000001</v>
      </c>
      <c r="CG341" s="48">
        <f>CF341/CE341*100</f>
        <v>42.038852627669321</v>
      </c>
      <c r="CH341" s="48"/>
      <c r="CI341" s="48"/>
      <c r="CJ341" s="75"/>
      <c r="CK341" s="52"/>
      <c r="CL341" s="48"/>
      <c r="CM341" s="48"/>
      <c r="CN341" s="48"/>
      <c r="CO341" s="48"/>
      <c r="CP341" s="52"/>
      <c r="CQ341" s="52"/>
      <c r="CR341" s="48"/>
      <c r="CS341" s="75"/>
      <c r="CT341" s="52"/>
      <c r="CU341" s="48"/>
      <c r="CV341" s="75"/>
      <c r="CW341" s="52"/>
      <c r="CX341" s="48"/>
      <c r="CY341" s="75"/>
      <c r="CZ341" s="52">
        <v>3903</v>
      </c>
      <c r="DA341" s="48"/>
      <c r="DB341" s="48">
        <f>DA341/CZ341*100</f>
        <v>0</v>
      </c>
      <c r="DC341" s="52"/>
      <c r="DD341" s="48"/>
      <c r="DE341" s="75"/>
      <c r="DF341" s="52"/>
      <c r="DG341" s="48"/>
      <c r="DH341" s="75"/>
      <c r="DI341" s="48"/>
      <c r="DJ341" s="48"/>
      <c r="DK341" s="75"/>
      <c r="DL341" s="48"/>
      <c r="DM341" s="48"/>
      <c r="DN341" s="75"/>
      <c r="DO341" s="52"/>
      <c r="DP341" s="48"/>
      <c r="DQ341" s="75"/>
      <c r="DR341" s="52"/>
      <c r="DS341" s="48"/>
      <c r="DT341" s="75"/>
      <c r="DU341" s="52"/>
      <c r="DV341" s="48"/>
      <c r="DW341" s="75"/>
      <c r="DX341" s="52"/>
      <c r="DY341" s="48"/>
      <c r="DZ341" s="75"/>
      <c r="EA341" s="48"/>
      <c r="EB341" s="48"/>
      <c r="EC341" s="75"/>
      <c r="ED341" s="48"/>
      <c r="EE341" s="48"/>
      <c r="EF341" s="75"/>
      <c r="EG341" s="48"/>
      <c r="EH341" s="48"/>
      <c r="EI341" s="75"/>
      <c r="EJ341" s="48"/>
      <c r="EK341" s="48"/>
      <c r="EL341" s="75"/>
      <c r="EM341" s="48"/>
      <c r="EN341" s="48"/>
      <c r="EO341" s="75"/>
      <c r="EP341" s="48"/>
      <c r="EQ341" s="48"/>
      <c r="ER341" s="75"/>
      <c r="ES341" s="48"/>
      <c r="ET341" s="48"/>
      <c r="EU341" s="75"/>
      <c r="EV341" s="48"/>
      <c r="EW341" s="48"/>
      <c r="EX341" s="48"/>
      <c r="EY341" s="48"/>
      <c r="EZ341" s="48"/>
      <c r="FA341" s="48"/>
      <c r="FB341" s="48"/>
      <c r="FC341" s="48"/>
      <c r="FD341" s="48"/>
      <c r="FE341" s="48"/>
      <c r="FF341" s="48"/>
      <c r="FG341" s="48"/>
      <c r="FH341" s="48"/>
      <c r="FI341" s="48"/>
      <c r="FJ341" s="48"/>
      <c r="FK341" s="48"/>
      <c r="FL341" s="48"/>
      <c r="FM341" s="48"/>
      <c r="FN341" s="48"/>
      <c r="FO341" s="48"/>
      <c r="FP341" s="48"/>
      <c r="FQ341" s="48"/>
      <c r="FR341" s="48"/>
      <c r="FS341" s="48"/>
      <c r="FT341" s="48"/>
      <c r="FU341" s="48"/>
      <c r="FV341" s="48"/>
      <c r="FW341" s="48"/>
      <c r="FX341" s="48"/>
      <c r="FY341" s="48"/>
      <c r="FZ341" s="48"/>
      <c r="GA341" s="48"/>
      <c r="GB341" s="48"/>
      <c r="GC341" s="48"/>
      <c r="GD341" s="48"/>
      <c r="GE341" s="48"/>
      <c r="GF341" s="48"/>
      <c r="GG341" s="48"/>
      <c r="GH341" s="48"/>
      <c r="GI341" s="48"/>
      <c r="GJ341" s="48"/>
      <c r="GK341" s="48"/>
      <c r="GL341" s="48"/>
      <c r="GM341" s="48"/>
      <c r="GN341" s="48"/>
      <c r="GO341" s="48"/>
      <c r="GP341" s="48"/>
      <c r="GQ341" s="48"/>
      <c r="GR341" s="52"/>
      <c r="GS341" s="48"/>
      <c r="GT341" s="75"/>
    </row>
    <row r="342" spans="1:202" s="18" customFormat="1" ht="15.75" x14ac:dyDescent="0.25">
      <c r="A342" s="26" t="s">
        <v>345</v>
      </c>
      <c r="B342" s="136">
        <f t="shared" si="1446"/>
        <v>0</v>
      </c>
      <c r="C342" s="136">
        <f t="shared" si="1447"/>
        <v>0</v>
      </c>
      <c r="D342" s="48"/>
      <c r="E342" s="48"/>
      <c r="F342" s="48"/>
      <c r="G342" s="52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52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116"/>
      <c r="BE342" s="116"/>
      <c r="BF342" s="116"/>
      <c r="BG342" s="48"/>
      <c r="BH342" s="48"/>
      <c r="BI342" s="75"/>
      <c r="BJ342" s="48"/>
      <c r="BK342" s="48"/>
      <c r="BL342" s="75"/>
      <c r="BM342" s="48"/>
      <c r="BN342" s="48"/>
      <c r="BO342" s="75"/>
      <c r="BP342" s="48"/>
      <c r="BQ342" s="48"/>
      <c r="BR342" s="75"/>
      <c r="BS342" s="48"/>
      <c r="BT342" s="48"/>
      <c r="BU342" s="75"/>
      <c r="BV342" s="48"/>
      <c r="BW342" s="48"/>
      <c r="BX342" s="75"/>
      <c r="BY342" s="48"/>
      <c r="BZ342" s="48"/>
      <c r="CA342" s="75"/>
      <c r="CB342" s="48"/>
      <c r="CC342" s="48"/>
      <c r="CD342" s="75"/>
      <c r="CE342" s="48"/>
      <c r="CF342" s="48"/>
      <c r="CG342" s="48"/>
      <c r="CH342" s="48"/>
      <c r="CI342" s="48"/>
      <c r="CJ342" s="75"/>
      <c r="CK342" s="48"/>
      <c r="CL342" s="48"/>
      <c r="CM342" s="75"/>
      <c r="CN342" s="48"/>
      <c r="CO342" s="48"/>
      <c r="CP342" s="52"/>
      <c r="CQ342" s="52"/>
      <c r="CR342" s="48"/>
      <c r="CS342" s="75"/>
      <c r="CT342" s="52"/>
      <c r="CU342" s="48"/>
      <c r="CV342" s="75"/>
      <c r="CW342" s="52"/>
      <c r="CX342" s="48"/>
      <c r="CY342" s="75"/>
      <c r="CZ342" s="52"/>
      <c r="DA342" s="48"/>
      <c r="DB342" s="48"/>
      <c r="DC342" s="52"/>
      <c r="DD342" s="48"/>
      <c r="DE342" s="75"/>
      <c r="DF342" s="52"/>
      <c r="DG342" s="48"/>
      <c r="DH342" s="75"/>
      <c r="DI342" s="48"/>
      <c r="DJ342" s="48"/>
      <c r="DK342" s="75"/>
      <c r="DL342" s="48"/>
      <c r="DM342" s="48"/>
      <c r="DN342" s="75"/>
      <c r="DO342" s="52"/>
      <c r="DP342" s="48"/>
      <c r="DQ342" s="75"/>
      <c r="DR342" s="52"/>
      <c r="DS342" s="48"/>
      <c r="DT342" s="75"/>
      <c r="DU342" s="52"/>
      <c r="DV342" s="48"/>
      <c r="DW342" s="75"/>
      <c r="DX342" s="52"/>
      <c r="DY342" s="48"/>
      <c r="DZ342" s="75"/>
      <c r="EA342" s="48"/>
      <c r="EB342" s="48"/>
      <c r="EC342" s="75"/>
      <c r="ED342" s="48"/>
      <c r="EE342" s="48"/>
      <c r="EF342" s="75"/>
      <c r="EG342" s="48"/>
      <c r="EH342" s="48"/>
      <c r="EI342" s="75"/>
      <c r="EJ342" s="48"/>
      <c r="EK342" s="48"/>
      <c r="EL342" s="75"/>
      <c r="EM342" s="48"/>
      <c r="EN342" s="48"/>
      <c r="EO342" s="75"/>
      <c r="EP342" s="48"/>
      <c r="EQ342" s="48"/>
      <c r="ER342" s="75"/>
      <c r="ES342" s="48"/>
      <c r="ET342" s="48"/>
      <c r="EU342" s="75"/>
      <c r="EV342" s="48"/>
      <c r="EW342" s="48"/>
      <c r="EX342" s="48"/>
      <c r="EY342" s="48"/>
      <c r="EZ342" s="48"/>
      <c r="FA342" s="48"/>
      <c r="FB342" s="48"/>
      <c r="FC342" s="48"/>
      <c r="FD342" s="48"/>
      <c r="FE342" s="48"/>
      <c r="FF342" s="48"/>
      <c r="FG342" s="48"/>
      <c r="FH342" s="48"/>
      <c r="FI342" s="48"/>
      <c r="FJ342" s="48"/>
      <c r="FK342" s="48"/>
      <c r="FL342" s="48"/>
      <c r="FM342" s="48"/>
      <c r="FN342" s="48"/>
      <c r="FO342" s="48"/>
      <c r="FP342" s="48"/>
      <c r="FQ342" s="48"/>
      <c r="FR342" s="48"/>
      <c r="FS342" s="48"/>
      <c r="FT342" s="48"/>
      <c r="FU342" s="48"/>
      <c r="FV342" s="48"/>
      <c r="FW342" s="48"/>
      <c r="FX342" s="48"/>
      <c r="FY342" s="48"/>
      <c r="FZ342" s="48"/>
      <c r="GA342" s="48"/>
      <c r="GB342" s="48"/>
      <c r="GC342" s="48"/>
      <c r="GD342" s="48"/>
      <c r="GE342" s="48"/>
      <c r="GF342" s="48"/>
      <c r="GG342" s="48"/>
      <c r="GH342" s="48"/>
      <c r="GI342" s="48"/>
      <c r="GJ342" s="48"/>
      <c r="GK342" s="48"/>
      <c r="GL342" s="48"/>
      <c r="GM342" s="48"/>
      <c r="GN342" s="48"/>
      <c r="GO342" s="48"/>
      <c r="GP342" s="48"/>
      <c r="GQ342" s="48"/>
      <c r="GR342" s="52"/>
      <c r="GS342" s="48"/>
      <c r="GT342" s="75"/>
    </row>
    <row r="343" spans="1:202" s="18" customFormat="1" ht="15.75" x14ac:dyDescent="0.25">
      <c r="A343" s="26" t="s">
        <v>344</v>
      </c>
      <c r="B343" s="136">
        <f t="shared" si="1446"/>
        <v>10000</v>
      </c>
      <c r="C343" s="136">
        <f t="shared" si="1447"/>
        <v>10000</v>
      </c>
      <c r="D343" s="48">
        <f>C343/B343*100</f>
        <v>100</v>
      </c>
      <c r="E343" s="48"/>
      <c r="F343" s="48"/>
      <c r="G343" s="52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52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>
        <v>10000</v>
      </c>
      <c r="BB343" s="48">
        <v>10000</v>
      </c>
      <c r="BC343" s="48">
        <f>BB343/BA343*100</f>
        <v>100</v>
      </c>
      <c r="BD343" s="116"/>
      <c r="BE343" s="116"/>
      <c r="BF343" s="116"/>
      <c r="BG343" s="48"/>
      <c r="BH343" s="48"/>
      <c r="BI343" s="75"/>
      <c r="BJ343" s="48"/>
      <c r="BK343" s="48"/>
      <c r="BL343" s="75"/>
      <c r="BM343" s="48"/>
      <c r="BN343" s="48"/>
      <c r="BO343" s="75"/>
      <c r="BP343" s="48"/>
      <c r="BQ343" s="48"/>
      <c r="BR343" s="75"/>
      <c r="BS343" s="48"/>
      <c r="BT343" s="48"/>
      <c r="BU343" s="75"/>
      <c r="BV343" s="48"/>
      <c r="BW343" s="48"/>
      <c r="BX343" s="75"/>
      <c r="BY343" s="48"/>
      <c r="BZ343" s="48"/>
      <c r="CA343" s="75"/>
      <c r="CB343" s="48"/>
      <c r="CC343" s="48"/>
      <c r="CD343" s="75"/>
      <c r="CE343" s="48"/>
      <c r="CF343" s="48"/>
      <c r="CG343" s="48"/>
      <c r="CH343" s="48"/>
      <c r="CI343" s="48"/>
      <c r="CJ343" s="75"/>
      <c r="CK343" s="48"/>
      <c r="CL343" s="48"/>
      <c r="CM343" s="75"/>
      <c r="CN343" s="48"/>
      <c r="CO343" s="48"/>
      <c r="CP343" s="52"/>
      <c r="CQ343" s="52"/>
      <c r="CR343" s="48"/>
      <c r="CS343" s="75"/>
      <c r="CT343" s="52"/>
      <c r="CU343" s="48"/>
      <c r="CV343" s="75"/>
      <c r="CW343" s="52"/>
      <c r="CX343" s="48"/>
      <c r="CY343" s="75"/>
      <c r="CZ343" s="52"/>
      <c r="DA343" s="48"/>
      <c r="DB343" s="48"/>
      <c r="DC343" s="52"/>
      <c r="DD343" s="48"/>
      <c r="DE343" s="75"/>
      <c r="DF343" s="52"/>
      <c r="DG343" s="48"/>
      <c r="DH343" s="75"/>
      <c r="DI343" s="48"/>
      <c r="DJ343" s="48"/>
      <c r="DK343" s="75"/>
      <c r="DL343" s="48"/>
      <c r="DM343" s="48"/>
      <c r="DN343" s="75"/>
      <c r="DO343" s="52"/>
      <c r="DP343" s="48"/>
      <c r="DQ343" s="75"/>
      <c r="DR343" s="52"/>
      <c r="DS343" s="48"/>
      <c r="DT343" s="75"/>
      <c r="DU343" s="52"/>
      <c r="DV343" s="48"/>
      <c r="DW343" s="75"/>
      <c r="DX343" s="52"/>
      <c r="DY343" s="48"/>
      <c r="DZ343" s="75"/>
      <c r="EA343" s="48"/>
      <c r="EB343" s="48"/>
      <c r="EC343" s="75"/>
      <c r="ED343" s="48"/>
      <c r="EE343" s="48"/>
      <c r="EF343" s="75"/>
      <c r="EG343" s="48"/>
      <c r="EH343" s="48"/>
      <c r="EI343" s="75"/>
      <c r="EJ343" s="48"/>
      <c r="EK343" s="48"/>
      <c r="EL343" s="75"/>
      <c r="EM343" s="48"/>
      <c r="EN343" s="48"/>
      <c r="EO343" s="75"/>
      <c r="EP343" s="48"/>
      <c r="EQ343" s="48"/>
      <c r="ER343" s="75"/>
      <c r="ES343" s="48"/>
      <c r="ET343" s="48"/>
      <c r="EU343" s="75"/>
      <c r="EV343" s="48"/>
      <c r="EW343" s="48"/>
      <c r="EX343" s="48"/>
      <c r="EY343" s="48"/>
      <c r="EZ343" s="48"/>
      <c r="FA343" s="48"/>
      <c r="FB343" s="48"/>
      <c r="FC343" s="48"/>
      <c r="FD343" s="48"/>
      <c r="FE343" s="48"/>
      <c r="FF343" s="48"/>
      <c r="FG343" s="48"/>
      <c r="FH343" s="48"/>
      <c r="FI343" s="48"/>
      <c r="FJ343" s="48"/>
      <c r="FK343" s="48"/>
      <c r="FL343" s="48"/>
      <c r="FM343" s="48"/>
      <c r="FN343" s="48"/>
      <c r="FO343" s="48"/>
      <c r="FP343" s="48"/>
      <c r="FQ343" s="48"/>
      <c r="FR343" s="48"/>
      <c r="FS343" s="48"/>
      <c r="FT343" s="48"/>
      <c r="FU343" s="48"/>
      <c r="FV343" s="48"/>
      <c r="FW343" s="48"/>
      <c r="FX343" s="48"/>
      <c r="FY343" s="48"/>
      <c r="FZ343" s="48"/>
      <c r="GA343" s="48"/>
      <c r="GB343" s="48"/>
      <c r="GC343" s="48"/>
      <c r="GD343" s="48"/>
      <c r="GE343" s="48"/>
      <c r="GF343" s="48"/>
      <c r="GG343" s="48"/>
      <c r="GH343" s="48"/>
      <c r="GI343" s="48"/>
      <c r="GJ343" s="48"/>
      <c r="GK343" s="48"/>
      <c r="GL343" s="48"/>
      <c r="GM343" s="48"/>
      <c r="GN343" s="48"/>
      <c r="GO343" s="48"/>
      <c r="GP343" s="48"/>
      <c r="GQ343" s="48"/>
      <c r="GR343" s="52"/>
      <c r="GS343" s="48"/>
      <c r="GT343" s="75"/>
    </row>
    <row r="344" spans="1:202" s="19" customFormat="1" ht="31.5" x14ac:dyDescent="0.25">
      <c r="A344" s="27" t="s">
        <v>335</v>
      </c>
      <c r="B344" s="135">
        <f t="shared" si="1446"/>
        <v>232550.91178000002</v>
      </c>
      <c r="C344" s="135">
        <f t="shared" si="1447"/>
        <v>114030.84653</v>
      </c>
      <c r="D344" s="54">
        <f t="shared" ref="D344" si="1493">C344/B344*100</f>
        <v>49.034787977041567</v>
      </c>
      <c r="E344" s="55">
        <f t="shared" ref="E344:BE344" si="1494">E345+E346+E347+E348+E349+E350+E351+E352</f>
        <v>1609.1</v>
      </c>
      <c r="F344" s="55">
        <f t="shared" si="1494"/>
        <v>1259.9862000000001</v>
      </c>
      <c r="G344" s="55">
        <f t="shared" si="1492"/>
        <v>78.303784724380094</v>
      </c>
      <c r="H344" s="55">
        <f t="shared" si="1494"/>
        <v>0</v>
      </c>
      <c r="I344" s="55">
        <f t="shared" si="1494"/>
        <v>0</v>
      </c>
      <c r="J344" s="54"/>
      <c r="K344" s="55">
        <f t="shared" ref="K344:M344" si="1495">K345+K346+K347+K348+K349+K350+K351+K352</f>
        <v>0</v>
      </c>
      <c r="L344" s="55">
        <f t="shared" si="1495"/>
        <v>0</v>
      </c>
      <c r="M344" s="55">
        <f t="shared" si="1495"/>
        <v>0</v>
      </c>
      <c r="N344" s="55">
        <f t="shared" ref="N344:O344" si="1496">N345+N346+N347+N348+N349+N350+N351+N352</f>
        <v>70080.7</v>
      </c>
      <c r="O344" s="55">
        <f t="shared" si="1496"/>
        <v>60302.041189999996</v>
      </c>
      <c r="P344" s="54">
        <f>O344/N344*100</f>
        <v>86.046573721438278</v>
      </c>
      <c r="Q344" s="55">
        <f t="shared" ref="Q344:S344" si="1497">Q345+Q346+Q347+Q348+Q349+Q350+Q351+Q352</f>
        <v>0</v>
      </c>
      <c r="R344" s="55">
        <f t="shared" si="1497"/>
        <v>0</v>
      </c>
      <c r="S344" s="55">
        <f t="shared" si="1497"/>
        <v>0</v>
      </c>
      <c r="T344" s="55">
        <f t="shared" ref="T344:V344" si="1498">T345+T346+T347+T348+T349+T350+T351+T352</f>
        <v>0</v>
      </c>
      <c r="U344" s="55">
        <f t="shared" si="1498"/>
        <v>0</v>
      </c>
      <c r="V344" s="55">
        <f t="shared" si="1498"/>
        <v>0</v>
      </c>
      <c r="W344" s="55">
        <f t="shared" si="1494"/>
        <v>1288.6020000000001</v>
      </c>
      <c r="X344" s="55">
        <f t="shared" si="1494"/>
        <v>1288.6020000000001</v>
      </c>
      <c r="Y344" s="55">
        <f t="shared" si="1454"/>
        <v>100</v>
      </c>
      <c r="Z344" s="55">
        <f t="shared" si="1494"/>
        <v>0</v>
      </c>
      <c r="AA344" s="55">
        <f t="shared" si="1494"/>
        <v>0</v>
      </c>
      <c r="AB344" s="55">
        <f t="shared" si="1494"/>
        <v>0</v>
      </c>
      <c r="AC344" s="55">
        <f t="shared" si="1494"/>
        <v>0</v>
      </c>
      <c r="AD344" s="55">
        <f t="shared" si="1494"/>
        <v>0</v>
      </c>
      <c r="AE344" s="55">
        <f t="shared" si="1494"/>
        <v>0</v>
      </c>
      <c r="AF344" s="55"/>
      <c r="AG344" s="55"/>
      <c r="AH344" s="55"/>
      <c r="AI344" s="55">
        <f t="shared" si="1494"/>
        <v>102.04080999999999</v>
      </c>
      <c r="AJ344" s="55">
        <f t="shared" si="1494"/>
        <v>102.04080999999999</v>
      </c>
      <c r="AK344" s="54">
        <f t="shared" ref="AK344:AK361" si="1499">AJ344/AI344*100</f>
        <v>100</v>
      </c>
      <c r="AL344" s="55">
        <f t="shared" si="1494"/>
        <v>0</v>
      </c>
      <c r="AM344" s="55">
        <f t="shared" si="1494"/>
        <v>0</v>
      </c>
      <c r="AN344" s="54"/>
      <c r="AO344" s="55">
        <f t="shared" ref="AO344:AP344" si="1500">AO345+AO346+AO347+AO348+AO349+AO350+AO351+AO352</f>
        <v>175.96897000000001</v>
      </c>
      <c r="AP344" s="55">
        <f t="shared" si="1500"/>
        <v>175.96897000000001</v>
      </c>
      <c r="AQ344" s="54">
        <f>AP344/AO344*100</f>
        <v>100</v>
      </c>
      <c r="AR344" s="55"/>
      <c r="AS344" s="55"/>
      <c r="AT344" s="54"/>
      <c r="AU344" s="55">
        <f t="shared" si="1494"/>
        <v>0</v>
      </c>
      <c r="AV344" s="55">
        <f t="shared" si="1494"/>
        <v>0</v>
      </c>
      <c r="AW344" s="55">
        <f t="shared" si="1494"/>
        <v>0</v>
      </c>
      <c r="AX344" s="55">
        <f t="shared" si="1494"/>
        <v>5845</v>
      </c>
      <c r="AY344" s="55">
        <f t="shared" si="1494"/>
        <v>0</v>
      </c>
      <c r="AZ344" s="54"/>
      <c r="BA344" s="55">
        <f t="shared" si="1494"/>
        <v>10000</v>
      </c>
      <c r="BB344" s="55">
        <f t="shared" si="1494"/>
        <v>4415.5356900000006</v>
      </c>
      <c r="BC344" s="54">
        <f t="shared" ref="BC344" si="1501">BB344/BA344*100</f>
        <v>44.155356900000001</v>
      </c>
      <c r="BD344" s="55">
        <f t="shared" si="1494"/>
        <v>26985.200000000001</v>
      </c>
      <c r="BE344" s="55">
        <f t="shared" si="1494"/>
        <v>10160.665999999999</v>
      </c>
      <c r="BF344" s="55">
        <f t="shared" si="138"/>
        <v>37.652735573573658</v>
      </c>
      <c r="BG344" s="55">
        <f t="shared" ref="BG344:CO344" si="1502">BG345+BG346+BG347+BG348+BG349+BG350+BG351+BG352</f>
        <v>0</v>
      </c>
      <c r="BH344" s="55">
        <f t="shared" si="1502"/>
        <v>0</v>
      </c>
      <c r="BI344" s="55">
        <f t="shared" si="1502"/>
        <v>0</v>
      </c>
      <c r="BJ344" s="55">
        <f t="shared" ref="BJ344:BL344" si="1503">BJ345+BJ346+BJ347+BJ348+BJ349+BJ350+BJ351+BJ352</f>
        <v>0</v>
      </c>
      <c r="BK344" s="55">
        <f t="shared" si="1503"/>
        <v>0</v>
      </c>
      <c r="BL344" s="55">
        <f t="shared" si="1503"/>
        <v>0</v>
      </c>
      <c r="BM344" s="55">
        <f t="shared" si="1502"/>
        <v>4989.8</v>
      </c>
      <c r="BN344" s="55">
        <f t="shared" si="1502"/>
        <v>2707.4</v>
      </c>
      <c r="BO344" s="55">
        <f t="shared" si="141"/>
        <v>54.258687722954825</v>
      </c>
      <c r="BP344" s="55">
        <f t="shared" ref="BP344:BQ344" si="1504">BP345+BP346+BP347+BP348+BP349+BP350+BP351+BP352</f>
        <v>840</v>
      </c>
      <c r="BQ344" s="55">
        <f t="shared" si="1504"/>
        <v>240</v>
      </c>
      <c r="BR344" s="55">
        <f t="shared" ref="BR344:BR345" si="1505">BQ344/BP344*100</f>
        <v>28.571428571428569</v>
      </c>
      <c r="BS344" s="55">
        <f t="shared" si="1502"/>
        <v>0</v>
      </c>
      <c r="BT344" s="55">
        <f t="shared" si="1502"/>
        <v>0</v>
      </c>
      <c r="BU344" s="55">
        <f t="shared" si="1502"/>
        <v>0</v>
      </c>
      <c r="BV344" s="55">
        <f t="shared" si="1502"/>
        <v>0</v>
      </c>
      <c r="BW344" s="55">
        <f t="shared" si="1502"/>
        <v>0</v>
      </c>
      <c r="BX344" s="55">
        <f t="shared" si="1502"/>
        <v>0</v>
      </c>
      <c r="BY344" s="55">
        <f t="shared" si="1502"/>
        <v>0</v>
      </c>
      <c r="BZ344" s="55">
        <f t="shared" si="1502"/>
        <v>0</v>
      </c>
      <c r="CA344" s="55">
        <f t="shared" si="1502"/>
        <v>0</v>
      </c>
      <c r="CB344" s="55">
        <f t="shared" ref="CB344:CD344" si="1506">CB345+CB346+CB347+CB348+CB349+CB350+CB351+CB352</f>
        <v>0</v>
      </c>
      <c r="CC344" s="55">
        <f t="shared" si="1506"/>
        <v>0</v>
      </c>
      <c r="CD344" s="55">
        <f t="shared" si="1506"/>
        <v>0</v>
      </c>
      <c r="CE344" s="55"/>
      <c r="CF344" s="55"/>
      <c r="CG344" s="54"/>
      <c r="CH344" s="55">
        <f t="shared" si="1502"/>
        <v>0</v>
      </c>
      <c r="CI344" s="55">
        <f t="shared" si="1502"/>
        <v>0</v>
      </c>
      <c r="CJ344" s="55">
        <f t="shared" si="1502"/>
        <v>0</v>
      </c>
      <c r="CK344" s="55">
        <f t="shared" si="1502"/>
        <v>0</v>
      </c>
      <c r="CL344" s="55">
        <f t="shared" si="1502"/>
        <v>0</v>
      </c>
      <c r="CM344" s="54"/>
      <c r="CN344" s="55">
        <f t="shared" si="1502"/>
        <v>208.8</v>
      </c>
      <c r="CO344" s="55">
        <f t="shared" si="1502"/>
        <v>0</v>
      </c>
      <c r="CP344" s="55">
        <f t="shared" ref="CP344:CP383" si="1507">CO344/CN344*100</f>
        <v>0</v>
      </c>
      <c r="CQ344" s="55">
        <f t="shared" ref="CQ344:DA344" si="1508">CQ345+CQ346+CQ347+CQ348+CQ349+CQ350+CQ351+CQ352</f>
        <v>0</v>
      </c>
      <c r="CR344" s="55">
        <f t="shared" si="1508"/>
        <v>0</v>
      </c>
      <c r="CS344" s="55">
        <f t="shared" si="1508"/>
        <v>0</v>
      </c>
      <c r="CT344" s="55">
        <f t="shared" ref="CT344:CV344" si="1509">CT345+CT346+CT347+CT348+CT349+CT350+CT351+CT352</f>
        <v>0</v>
      </c>
      <c r="CU344" s="55">
        <f t="shared" si="1509"/>
        <v>0</v>
      </c>
      <c r="CV344" s="55">
        <f t="shared" si="1509"/>
        <v>0</v>
      </c>
      <c r="CW344" s="55">
        <f t="shared" si="1508"/>
        <v>12754</v>
      </c>
      <c r="CX344" s="55">
        <f t="shared" si="1508"/>
        <v>6377</v>
      </c>
      <c r="CY344" s="55">
        <f t="shared" si="147"/>
        <v>50</v>
      </c>
      <c r="CZ344" s="55">
        <f t="shared" si="1508"/>
        <v>62907</v>
      </c>
      <c r="DA344" s="55">
        <f t="shared" si="1508"/>
        <v>10096.351959999998</v>
      </c>
      <c r="DB344" s="54">
        <f t="shared" si="1278"/>
        <v>16.049647829335363</v>
      </c>
      <c r="DC344" s="55">
        <f t="shared" ref="DC344:DD344" si="1510">DC345+DC346+DC347+DC348+DC349+DC350+DC351+DC352</f>
        <v>8210.2999999999993</v>
      </c>
      <c r="DD344" s="55">
        <f t="shared" si="1510"/>
        <v>4216.5</v>
      </c>
      <c r="DE344" s="55">
        <f>DD344/DC344*100</f>
        <v>51.356223280513504</v>
      </c>
      <c r="DF344" s="55">
        <f t="shared" ref="DF344:DG344" si="1511">DF345+DF346+DF347+DF348+DF349+DF350+DF351+DF352</f>
        <v>1440.1</v>
      </c>
      <c r="DG344" s="55">
        <f t="shared" si="1511"/>
        <v>374</v>
      </c>
      <c r="DH344" s="55">
        <f>DG344/DF344*100</f>
        <v>25.970418720922162</v>
      </c>
      <c r="DI344" s="55">
        <f t="shared" ref="DI344:DJ344" si="1512">DI345+DI346+DI347+DI348+DI349+DI350+DI351+DI352</f>
        <v>0</v>
      </c>
      <c r="DJ344" s="55">
        <f t="shared" si="1512"/>
        <v>0</v>
      </c>
      <c r="DK344" s="55"/>
      <c r="DL344" s="55">
        <f t="shared" ref="DL344:DM344" si="1513">DL345+DL346+DL347+DL348+DL349+DL350+DL351+DL352</f>
        <v>12500</v>
      </c>
      <c r="DM344" s="55">
        <f t="shared" si="1513"/>
        <v>9561.9997100000001</v>
      </c>
      <c r="DN344" s="55">
        <f t="shared" ref="DN344:DN345" si="1514">DM344/DL344*100</f>
        <v>76.495997680000002</v>
      </c>
      <c r="DO344" s="55">
        <f t="shared" ref="DO344:DQ344" si="1515">DO345+DO346+DO347+DO348+DO349+DO350+DO351+DO352</f>
        <v>0</v>
      </c>
      <c r="DP344" s="55">
        <f t="shared" si="1515"/>
        <v>0</v>
      </c>
      <c r="DQ344" s="55">
        <f t="shared" si="1515"/>
        <v>0</v>
      </c>
      <c r="DR344" s="55">
        <f t="shared" ref="DR344:DT344" si="1516">DR345+DR346+DR347+DR348+DR349+DR350+DR351+DR352</f>
        <v>0</v>
      </c>
      <c r="DS344" s="55">
        <f t="shared" si="1516"/>
        <v>0</v>
      </c>
      <c r="DT344" s="55">
        <f t="shared" si="1516"/>
        <v>0</v>
      </c>
      <c r="DU344" s="55">
        <f t="shared" ref="DU344:DW344" si="1517">DU345+DU346+DU347+DU348+DU349+DU350+DU351+DU352</f>
        <v>0</v>
      </c>
      <c r="DV344" s="55">
        <f t="shared" si="1517"/>
        <v>0</v>
      </c>
      <c r="DW344" s="55">
        <f t="shared" si="1517"/>
        <v>0</v>
      </c>
      <c r="DX344" s="55">
        <f t="shared" ref="DX344:EB344" si="1518">DX345+DX346+DX347+DX348+DX349+DX350+DX351+DX352</f>
        <v>0</v>
      </c>
      <c r="DY344" s="55">
        <f t="shared" si="1518"/>
        <v>0</v>
      </c>
      <c r="DZ344" s="55">
        <f t="shared" si="1518"/>
        <v>0</v>
      </c>
      <c r="EA344" s="55">
        <f t="shared" si="1518"/>
        <v>5238.1000000000004</v>
      </c>
      <c r="EB344" s="55">
        <f t="shared" si="1518"/>
        <v>0</v>
      </c>
      <c r="EC344" s="55">
        <f t="shared" ref="EC344:EC345" si="1519">EB344/EA344*100</f>
        <v>0</v>
      </c>
      <c r="ED344" s="55">
        <f t="shared" ref="ED344:EE344" si="1520">ED345+ED346+ED347+ED348+ED349+ED350+ED351+ED352</f>
        <v>0</v>
      </c>
      <c r="EE344" s="55">
        <f t="shared" si="1520"/>
        <v>0</v>
      </c>
      <c r="EF344" s="55"/>
      <c r="EG344" s="55">
        <f t="shared" ref="EG344:EH344" si="1521">EG345+EG346+EG347+EG348+EG349+EG350+EG351+EG352</f>
        <v>0</v>
      </c>
      <c r="EH344" s="55">
        <f t="shared" si="1521"/>
        <v>0</v>
      </c>
      <c r="EI344" s="55"/>
      <c r="EJ344" s="55">
        <f t="shared" ref="EJ344:EK344" si="1522">EJ345+EJ346+EJ347+EJ348+EJ349+EJ350+EJ351+EJ352</f>
        <v>0</v>
      </c>
      <c r="EK344" s="55">
        <f t="shared" si="1522"/>
        <v>0</v>
      </c>
      <c r="EL344" s="55"/>
      <c r="EM344" s="55">
        <f t="shared" ref="EM344:EN344" si="1523">EM345+EM346+EM347+EM348+EM349+EM350+EM351+EM352</f>
        <v>0</v>
      </c>
      <c r="EN344" s="55">
        <f t="shared" si="1523"/>
        <v>0</v>
      </c>
      <c r="EO344" s="55"/>
      <c r="EP344" s="55">
        <f t="shared" ref="EP344:EQ344" si="1524">EP345+EP346+EP347+EP348+EP349+EP350+EP351+EP352</f>
        <v>0</v>
      </c>
      <c r="EQ344" s="55">
        <f t="shared" si="1524"/>
        <v>0</v>
      </c>
      <c r="ER344" s="55"/>
      <c r="ES344" s="55">
        <f t="shared" ref="ES344:ET344" si="1525">ES345+ES346+ES347+ES348+ES349+ES350+ES351+ES352</f>
        <v>0</v>
      </c>
      <c r="ET344" s="55">
        <f t="shared" si="1525"/>
        <v>0</v>
      </c>
      <c r="EU344" s="55"/>
      <c r="EV344" s="55">
        <f t="shared" ref="EV344:EX344" si="1526">EV345+EV346+EV347+EV348+EV349+EV350+EV351+EV352</f>
        <v>0</v>
      </c>
      <c r="EW344" s="55">
        <f t="shared" si="1526"/>
        <v>0</v>
      </c>
      <c r="EX344" s="55">
        <f t="shared" si="1526"/>
        <v>0</v>
      </c>
      <c r="EY344" s="55"/>
      <c r="EZ344" s="55"/>
      <c r="FA344" s="54"/>
      <c r="FB344" s="55">
        <f t="shared" ref="FB344:FC344" si="1527">FB345+FB346+FB347+FB348+FB349+FB350+FB351+FB352</f>
        <v>0</v>
      </c>
      <c r="FC344" s="55">
        <f t="shared" si="1527"/>
        <v>0</v>
      </c>
      <c r="FD344" s="54"/>
      <c r="FE344" s="55">
        <f t="shared" ref="FE344:FF344" si="1528">FE345+FE346+FE347+FE348+FE349+FE350+FE351+FE352</f>
        <v>0</v>
      </c>
      <c r="FF344" s="55">
        <f t="shared" si="1528"/>
        <v>0</v>
      </c>
      <c r="FG344" s="54"/>
      <c r="FH344" s="55">
        <f t="shared" ref="FH344:FI344" si="1529">FH345+FH346+FH347+FH348+FH349+FH350+FH351+FH352</f>
        <v>1500</v>
      </c>
      <c r="FI344" s="55">
        <f t="shared" si="1529"/>
        <v>450</v>
      </c>
      <c r="FJ344" s="54">
        <f t="shared" ref="FJ344:FJ345" si="1530">FI344/FH344*100</f>
        <v>30</v>
      </c>
      <c r="FK344" s="55">
        <f t="shared" ref="FK344:FL344" si="1531">FK345+FK346+FK347+FK348+FK349+FK350+FK351+FK352</f>
        <v>5876.2</v>
      </c>
      <c r="FL344" s="55">
        <f t="shared" si="1531"/>
        <v>2302.7539999999999</v>
      </c>
      <c r="FM344" s="54">
        <f t="shared" ref="FM344:FM345" si="1532">FL344/FK344*100</f>
        <v>39.187808447636229</v>
      </c>
      <c r="FN344" s="55">
        <f t="shared" ref="FN344:FO344" si="1533">FN345+FN346+FN347+FN348+FN349+FN350+FN351+FN352</f>
        <v>0</v>
      </c>
      <c r="FO344" s="55">
        <f t="shared" si="1533"/>
        <v>0</v>
      </c>
      <c r="FP344" s="54"/>
      <c r="FQ344" s="55">
        <f t="shared" ref="FQ344:FR344" si="1534">FQ345+FQ346+FQ347+FQ348+FQ349+FQ350+FQ351+FQ352</f>
        <v>0</v>
      </c>
      <c r="FR344" s="55">
        <f t="shared" si="1534"/>
        <v>0</v>
      </c>
      <c r="FS344" s="54"/>
      <c r="FT344" s="55"/>
      <c r="FU344" s="55"/>
      <c r="FV344" s="54"/>
      <c r="FW344" s="55"/>
      <c r="FX344" s="55"/>
      <c r="FY344" s="54"/>
      <c r="FZ344" s="55"/>
      <c r="GA344" s="55"/>
      <c r="GB344" s="54"/>
      <c r="GC344" s="55"/>
      <c r="GD344" s="55"/>
      <c r="GE344" s="54"/>
      <c r="GF344" s="55"/>
      <c r="GG344" s="55"/>
      <c r="GH344" s="54"/>
      <c r="GI344" s="55"/>
      <c r="GJ344" s="55"/>
      <c r="GK344" s="54"/>
      <c r="GL344" s="55"/>
      <c r="GM344" s="55"/>
      <c r="GN344" s="54"/>
      <c r="GO344" s="55">
        <f t="shared" ref="GO344:GP344" si="1535">GO345+GO346+GO347+GO348+GO349+GO350+GO351+GO352</f>
        <v>0</v>
      </c>
      <c r="GP344" s="55">
        <f t="shared" si="1535"/>
        <v>0</v>
      </c>
      <c r="GQ344" s="54"/>
      <c r="GR344" s="55">
        <f t="shared" ref="GR344:GT344" si="1536">GR345+GR346+GR347+GR348+GR349+GR350+GR351+GR352</f>
        <v>0</v>
      </c>
      <c r="GS344" s="55">
        <f t="shared" si="1536"/>
        <v>0</v>
      </c>
      <c r="GT344" s="55">
        <f t="shared" si="1536"/>
        <v>0</v>
      </c>
    </row>
    <row r="345" spans="1:202" s="18" customFormat="1" ht="16.5" customHeight="1" x14ac:dyDescent="0.25">
      <c r="A345" s="26" t="s">
        <v>277</v>
      </c>
      <c r="B345" s="136">
        <f t="shared" si="1446"/>
        <v>153798.91178000005</v>
      </c>
      <c r="C345" s="136">
        <f t="shared" si="1447"/>
        <v>99518.958879999991</v>
      </c>
      <c r="D345" s="48">
        <f t="shared" si="216"/>
        <v>64.70719313174061</v>
      </c>
      <c r="E345" s="52">
        <v>1609.1</v>
      </c>
      <c r="F345" s="48">
        <v>1259.9862000000001</v>
      </c>
      <c r="G345" s="52">
        <f t="shared" si="1492"/>
        <v>78.303784724380094</v>
      </c>
      <c r="H345" s="52"/>
      <c r="I345" s="52"/>
      <c r="J345" s="48"/>
      <c r="K345" s="52"/>
      <c r="L345" s="52"/>
      <c r="M345" s="48"/>
      <c r="N345" s="52">
        <v>70080.7</v>
      </c>
      <c r="O345" s="52">
        <v>60302.041189999996</v>
      </c>
      <c r="P345" s="48">
        <f>O345/N345*100</f>
        <v>86.046573721438278</v>
      </c>
      <c r="Q345" s="52"/>
      <c r="R345" s="52"/>
      <c r="S345" s="48"/>
      <c r="T345" s="52"/>
      <c r="U345" s="52"/>
      <c r="V345" s="48"/>
      <c r="W345" s="48">
        <v>1288.6020000000001</v>
      </c>
      <c r="X345" s="48">
        <v>1288.6020000000001</v>
      </c>
      <c r="Y345" s="52">
        <f>X345/W345*100</f>
        <v>100</v>
      </c>
      <c r="Z345" s="48"/>
      <c r="AA345" s="48"/>
      <c r="AB345" s="52"/>
      <c r="AC345" s="52">
        <v>0</v>
      </c>
      <c r="AD345" s="52">
        <v>0</v>
      </c>
      <c r="AE345" s="48"/>
      <c r="AF345" s="52"/>
      <c r="AG345" s="52"/>
      <c r="AH345" s="52"/>
      <c r="AI345" s="52">
        <v>102.04080999999999</v>
      </c>
      <c r="AJ345" s="52">
        <v>102.04080999999999</v>
      </c>
      <c r="AK345" s="48">
        <f t="shared" si="1499"/>
        <v>100</v>
      </c>
      <c r="AL345" s="52"/>
      <c r="AM345" s="52"/>
      <c r="AN345" s="48"/>
      <c r="AO345" s="52">
        <v>175.96897000000001</v>
      </c>
      <c r="AP345" s="52">
        <v>175.96897000000001</v>
      </c>
      <c r="AQ345" s="48">
        <f>AP345/AO345*100</f>
        <v>100</v>
      </c>
      <c r="AR345" s="52"/>
      <c r="AS345" s="52"/>
      <c r="AT345" s="48"/>
      <c r="AU345" s="52"/>
      <c r="AV345" s="52"/>
      <c r="AW345" s="48"/>
      <c r="AX345" s="48"/>
      <c r="AY345" s="48"/>
      <c r="AZ345" s="48"/>
      <c r="BA345" s="52">
        <v>0</v>
      </c>
      <c r="BB345" s="52"/>
      <c r="BC345" s="48"/>
      <c r="BD345" s="52">
        <v>26985.200000000001</v>
      </c>
      <c r="BE345" s="48">
        <v>10160.665999999999</v>
      </c>
      <c r="BF345" s="52">
        <f t="shared" si="138"/>
        <v>37.652735573573658</v>
      </c>
      <c r="BG345" s="52"/>
      <c r="BH345" s="74"/>
      <c r="BI345" s="74"/>
      <c r="BJ345" s="52"/>
      <c r="BK345" s="74"/>
      <c r="BL345" s="74"/>
      <c r="BM345" s="52">
        <v>4989.8</v>
      </c>
      <c r="BN345" s="52">
        <v>2707.4</v>
      </c>
      <c r="BO345" s="52">
        <f t="shared" si="141"/>
        <v>54.258687722954825</v>
      </c>
      <c r="BP345" s="52">
        <v>840</v>
      </c>
      <c r="BQ345" s="52">
        <v>240</v>
      </c>
      <c r="BR345" s="52">
        <f t="shared" si="1505"/>
        <v>28.571428571428569</v>
      </c>
      <c r="BS345" s="52"/>
      <c r="BT345" s="74"/>
      <c r="BU345" s="74"/>
      <c r="BV345" s="52"/>
      <c r="BW345" s="74"/>
      <c r="BX345" s="74"/>
      <c r="BY345" s="52"/>
      <c r="BZ345" s="74"/>
      <c r="CA345" s="74"/>
      <c r="CB345" s="52"/>
      <c r="CC345" s="74"/>
      <c r="CD345" s="74"/>
      <c r="CE345" s="52"/>
      <c r="CF345" s="52"/>
      <c r="CG345" s="48"/>
      <c r="CH345" s="52"/>
      <c r="CI345" s="74"/>
      <c r="CJ345" s="74"/>
      <c r="CK345" s="52"/>
      <c r="CL345" s="74"/>
      <c r="CM345" s="48"/>
      <c r="CN345" s="52">
        <v>208.8</v>
      </c>
      <c r="CO345" s="74"/>
      <c r="CP345" s="52">
        <f t="shared" si="1507"/>
        <v>0</v>
      </c>
      <c r="CQ345" s="52"/>
      <c r="CR345" s="74"/>
      <c r="CS345" s="74"/>
      <c r="CT345" s="52"/>
      <c r="CU345" s="74"/>
      <c r="CV345" s="74"/>
      <c r="CW345" s="52">
        <v>12754</v>
      </c>
      <c r="CX345" s="52">
        <v>6377</v>
      </c>
      <c r="CY345" s="52">
        <f t="shared" si="147"/>
        <v>50</v>
      </c>
      <c r="CZ345" s="52"/>
      <c r="DA345" s="74"/>
      <c r="DB345" s="48"/>
      <c r="DC345" s="52">
        <v>8210.2999999999993</v>
      </c>
      <c r="DD345" s="52">
        <v>4216.5</v>
      </c>
      <c r="DE345" s="52">
        <f>DD345/DC345*100</f>
        <v>51.356223280513504</v>
      </c>
      <c r="DF345" s="52">
        <v>1440.1</v>
      </c>
      <c r="DG345" s="52">
        <v>374</v>
      </c>
      <c r="DH345" s="52">
        <f>DG345/DF345*100</f>
        <v>25.970418720922162</v>
      </c>
      <c r="DI345" s="52"/>
      <c r="DJ345" s="52"/>
      <c r="DK345" s="52"/>
      <c r="DL345" s="52">
        <v>12500</v>
      </c>
      <c r="DM345" s="52">
        <v>9561.9997100000001</v>
      </c>
      <c r="DN345" s="52">
        <f t="shared" si="1514"/>
        <v>76.495997680000002</v>
      </c>
      <c r="DO345" s="52"/>
      <c r="DP345" s="74"/>
      <c r="DQ345" s="74"/>
      <c r="DR345" s="52"/>
      <c r="DS345" s="74"/>
      <c r="DT345" s="74"/>
      <c r="DU345" s="52"/>
      <c r="DV345" s="74"/>
      <c r="DW345" s="74"/>
      <c r="DX345" s="52"/>
      <c r="DY345" s="74"/>
      <c r="DZ345" s="74"/>
      <c r="EA345" s="52">
        <v>5238.1000000000004</v>
      </c>
      <c r="EB345" s="52"/>
      <c r="EC345" s="52">
        <f t="shared" si="1519"/>
        <v>0</v>
      </c>
      <c r="ED345" s="52"/>
      <c r="EE345" s="52"/>
      <c r="EF345" s="52"/>
      <c r="EG345" s="52"/>
      <c r="EH345" s="52"/>
      <c r="EI345" s="52"/>
      <c r="EJ345" s="52"/>
      <c r="EK345" s="52"/>
      <c r="EL345" s="52"/>
      <c r="EM345" s="52"/>
      <c r="EN345" s="52"/>
      <c r="EO345" s="52"/>
      <c r="EP345" s="52"/>
      <c r="EQ345" s="52"/>
      <c r="ER345" s="52"/>
      <c r="ES345" s="52"/>
      <c r="ET345" s="52"/>
      <c r="EU345" s="52"/>
      <c r="EV345" s="52">
        <v>0</v>
      </c>
      <c r="EW345" s="52">
        <v>0</v>
      </c>
      <c r="EX345" s="48"/>
      <c r="EY345" s="52"/>
      <c r="EZ345" s="52"/>
      <c r="FA345" s="48"/>
      <c r="FB345" s="52"/>
      <c r="FC345" s="52"/>
      <c r="FD345" s="48"/>
      <c r="FE345" s="52"/>
      <c r="FF345" s="52"/>
      <c r="FG345" s="48"/>
      <c r="FH345" s="52">
        <v>1500</v>
      </c>
      <c r="FI345" s="52">
        <v>450</v>
      </c>
      <c r="FJ345" s="48">
        <f t="shared" si="1530"/>
        <v>30</v>
      </c>
      <c r="FK345" s="52">
        <v>5876.2</v>
      </c>
      <c r="FL345" s="52">
        <v>2302.7539999999999</v>
      </c>
      <c r="FM345" s="48">
        <f t="shared" si="1532"/>
        <v>39.187808447636229</v>
      </c>
      <c r="FN345" s="52"/>
      <c r="FO345" s="52"/>
      <c r="FP345" s="48"/>
      <c r="FQ345" s="52"/>
      <c r="FR345" s="52"/>
      <c r="FS345" s="48"/>
      <c r="FT345" s="52"/>
      <c r="FU345" s="52"/>
      <c r="FV345" s="48"/>
      <c r="FW345" s="52"/>
      <c r="FX345" s="52"/>
      <c r="FY345" s="48"/>
      <c r="FZ345" s="52"/>
      <c r="GA345" s="52"/>
      <c r="GB345" s="48"/>
      <c r="GC345" s="52"/>
      <c r="GD345" s="52"/>
      <c r="GE345" s="48"/>
      <c r="GF345" s="52"/>
      <c r="GG345" s="52"/>
      <c r="GH345" s="48"/>
      <c r="GI345" s="52"/>
      <c r="GJ345" s="52"/>
      <c r="GK345" s="48"/>
      <c r="GL345" s="52"/>
      <c r="GM345" s="52"/>
      <c r="GN345" s="48"/>
      <c r="GO345" s="52"/>
      <c r="GP345" s="52"/>
      <c r="GQ345" s="48"/>
      <c r="GR345" s="52"/>
      <c r="GS345" s="74"/>
      <c r="GT345" s="74"/>
    </row>
    <row r="346" spans="1:202" s="18" customFormat="1" ht="15.75" x14ac:dyDescent="0.25">
      <c r="A346" s="26" t="s">
        <v>540</v>
      </c>
      <c r="B346" s="136">
        <f t="shared" si="1446"/>
        <v>16476</v>
      </c>
      <c r="C346" s="136">
        <f t="shared" si="1447"/>
        <v>0</v>
      </c>
      <c r="D346" s="48">
        <f t="shared" si="216"/>
        <v>0</v>
      </c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>
        <v>1500</v>
      </c>
      <c r="AY346" s="48"/>
      <c r="AZ346" s="48"/>
      <c r="BA346" s="48"/>
      <c r="BB346" s="48"/>
      <c r="BC346" s="48"/>
      <c r="BD346" s="116"/>
      <c r="BE346" s="116"/>
      <c r="BF346" s="116"/>
      <c r="BG346" s="48"/>
      <c r="BH346" s="48"/>
      <c r="BI346" s="75"/>
      <c r="BJ346" s="48"/>
      <c r="BK346" s="48"/>
      <c r="BL346" s="75"/>
      <c r="BM346" s="48"/>
      <c r="BN346" s="48"/>
      <c r="BO346" s="75"/>
      <c r="BP346" s="48"/>
      <c r="BQ346" s="48"/>
      <c r="BR346" s="75"/>
      <c r="BS346" s="48"/>
      <c r="BT346" s="48"/>
      <c r="BU346" s="75"/>
      <c r="BV346" s="48"/>
      <c r="BW346" s="48"/>
      <c r="BX346" s="75"/>
      <c r="BY346" s="48"/>
      <c r="BZ346" s="48"/>
      <c r="CA346" s="75"/>
      <c r="CB346" s="48"/>
      <c r="CC346" s="48"/>
      <c r="CD346" s="75"/>
      <c r="CE346" s="48"/>
      <c r="CF346" s="48"/>
      <c r="CG346" s="75"/>
      <c r="CH346" s="48"/>
      <c r="CI346" s="48"/>
      <c r="CJ346" s="75"/>
      <c r="CK346" s="48"/>
      <c r="CL346" s="48"/>
      <c r="CM346" s="48"/>
      <c r="CN346" s="48"/>
      <c r="CO346" s="48"/>
      <c r="CP346" s="52"/>
      <c r="CQ346" s="52"/>
      <c r="CR346" s="48"/>
      <c r="CS346" s="75"/>
      <c r="CT346" s="52"/>
      <c r="CU346" s="48"/>
      <c r="CV346" s="75"/>
      <c r="CW346" s="52"/>
      <c r="CX346" s="48"/>
      <c r="CY346" s="75"/>
      <c r="CZ346" s="52">
        <v>14976</v>
      </c>
      <c r="DA346" s="48"/>
      <c r="DB346" s="48">
        <f t="shared" si="1278"/>
        <v>0</v>
      </c>
      <c r="DC346" s="52"/>
      <c r="DD346" s="48"/>
      <c r="DE346" s="75"/>
      <c r="DF346" s="52"/>
      <c r="DG346" s="48"/>
      <c r="DH346" s="52"/>
      <c r="DI346" s="48"/>
      <c r="DJ346" s="48"/>
      <c r="DK346" s="75"/>
      <c r="DL346" s="48"/>
      <c r="DM346" s="48"/>
      <c r="DN346" s="75"/>
      <c r="DO346" s="52"/>
      <c r="DP346" s="48"/>
      <c r="DQ346" s="75"/>
      <c r="DR346" s="52"/>
      <c r="DS346" s="48"/>
      <c r="DT346" s="75"/>
      <c r="DU346" s="52"/>
      <c r="DV346" s="48"/>
      <c r="DW346" s="75"/>
      <c r="DX346" s="52"/>
      <c r="DY346" s="48"/>
      <c r="DZ346" s="75"/>
      <c r="EA346" s="48"/>
      <c r="EB346" s="48"/>
      <c r="EC346" s="75"/>
      <c r="ED346" s="48"/>
      <c r="EE346" s="48"/>
      <c r="EF346" s="75"/>
      <c r="EG346" s="48"/>
      <c r="EH346" s="48"/>
      <c r="EI346" s="75"/>
      <c r="EJ346" s="48"/>
      <c r="EK346" s="48"/>
      <c r="EL346" s="75"/>
      <c r="EM346" s="48"/>
      <c r="EN346" s="48"/>
      <c r="EO346" s="75"/>
      <c r="EP346" s="48"/>
      <c r="EQ346" s="48"/>
      <c r="ER346" s="75"/>
      <c r="ES346" s="48"/>
      <c r="ET346" s="48"/>
      <c r="EU346" s="75"/>
      <c r="EV346" s="48"/>
      <c r="EW346" s="48"/>
      <c r="EX346" s="48"/>
      <c r="EY346" s="48"/>
      <c r="EZ346" s="48"/>
      <c r="FA346" s="48"/>
      <c r="FB346" s="48"/>
      <c r="FC346" s="48"/>
      <c r="FD346" s="48"/>
      <c r="FE346" s="48"/>
      <c r="FF346" s="48"/>
      <c r="FG346" s="48"/>
      <c r="FH346" s="48"/>
      <c r="FI346" s="48"/>
      <c r="FJ346" s="48"/>
      <c r="FK346" s="48"/>
      <c r="FL346" s="48"/>
      <c r="FM346" s="48"/>
      <c r="FN346" s="48"/>
      <c r="FO346" s="48"/>
      <c r="FP346" s="48"/>
      <c r="FQ346" s="48"/>
      <c r="FR346" s="48"/>
      <c r="FS346" s="48"/>
      <c r="FT346" s="48"/>
      <c r="FU346" s="48"/>
      <c r="FV346" s="48"/>
      <c r="FW346" s="48"/>
      <c r="FX346" s="48"/>
      <c r="FY346" s="48"/>
      <c r="FZ346" s="48"/>
      <c r="GA346" s="48"/>
      <c r="GB346" s="48"/>
      <c r="GC346" s="48"/>
      <c r="GD346" s="48"/>
      <c r="GE346" s="48"/>
      <c r="GF346" s="48"/>
      <c r="GG346" s="48"/>
      <c r="GH346" s="48"/>
      <c r="GI346" s="48"/>
      <c r="GJ346" s="48"/>
      <c r="GK346" s="48"/>
      <c r="GL346" s="48"/>
      <c r="GM346" s="48"/>
      <c r="GN346" s="48"/>
      <c r="GO346" s="48"/>
      <c r="GP346" s="48"/>
      <c r="GQ346" s="48"/>
      <c r="GR346" s="52"/>
      <c r="GS346" s="48"/>
      <c r="GT346" s="75"/>
    </row>
    <row r="347" spans="1:202" s="18" customFormat="1" ht="15.75" x14ac:dyDescent="0.25">
      <c r="A347" s="26" t="s">
        <v>541</v>
      </c>
      <c r="B347" s="136">
        <f t="shared" si="1446"/>
        <v>10650</v>
      </c>
      <c r="C347" s="136">
        <f t="shared" si="1447"/>
        <v>4158.81333</v>
      </c>
      <c r="D347" s="48">
        <f t="shared" si="216"/>
        <v>39.049890422535213</v>
      </c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>
        <v>1500</v>
      </c>
      <c r="AY347" s="48"/>
      <c r="AZ347" s="48"/>
      <c r="BA347" s="48"/>
      <c r="BB347" s="48"/>
      <c r="BC347" s="48"/>
      <c r="BD347" s="116"/>
      <c r="BE347" s="116"/>
      <c r="BF347" s="116"/>
      <c r="BG347" s="48"/>
      <c r="BH347" s="48"/>
      <c r="BI347" s="75"/>
      <c r="BJ347" s="48"/>
      <c r="BK347" s="48"/>
      <c r="BL347" s="75"/>
      <c r="BM347" s="48"/>
      <c r="BN347" s="48"/>
      <c r="BO347" s="75"/>
      <c r="BP347" s="48"/>
      <c r="BQ347" s="48"/>
      <c r="BR347" s="75"/>
      <c r="BS347" s="48"/>
      <c r="BT347" s="48"/>
      <c r="BU347" s="75"/>
      <c r="BV347" s="48"/>
      <c r="BW347" s="48"/>
      <c r="BX347" s="75"/>
      <c r="BY347" s="48"/>
      <c r="BZ347" s="48"/>
      <c r="CA347" s="75"/>
      <c r="CB347" s="48"/>
      <c r="CC347" s="48"/>
      <c r="CD347" s="75"/>
      <c r="CE347" s="48"/>
      <c r="CF347" s="48"/>
      <c r="CG347" s="75"/>
      <c r="CH347" s="48"/>
      <c r="CI347" s="48"/>
      <c r="CJ347" s="75"/>
      <c r="CK347" s="48"/>
      <c r="CL347" s="48"/>
      <c r="CM347" s="48"/>
      <c r="CN347" s="48"/>
      <c r="CO347" s="48"/>
      <c r="CP347" s="52"/>
      <c r="CQ347" s="52"/>
      <c r="CR347" s="48"/>
      <c r="CS347" s="75"/>
      <c r="CT347" s="52"/>
      <c r="CU347" s="48"/>
      <c r="CV347" s="75"/>
      <c r="CW347" s="52"/>
      <c r="CX347" s="48"/>
      <c r="CY347" s="75"/>
      <c r="CZ347" s="52">
        <v>9150</v>
      </c>
      <c r="DA347" s="48">
        <v>4158.81333</v>
      </c>
      <c r="DB347" s="48">
        <f t="shared" si="1278"/>
        <v>45.451511803278692</v>
      </c>
      <c r="DC347" s="52"/>
      <c r="DD347" s="48"/>
      <c r="DE347" s="75"/>
      <c r="DF347" s="52"/>
      <c r="DG347" s="48"/>
      <c r="DH347" s="52"/>
      <c r="DI347" s="48"/>
      <c r="DJ347" s="48"/>
      <c r="DK347" s="75"/>
      <c r="DL347" s="48"/>
      <c r="DM347" s="48"/>
      <c r="DN347" s="75"/>
      <c r="DO347" s="52"/>
      <c r="DP347" s="48"/>
      <c r="DQ347" s="75"/>
      <c r="DR347" s="52"/>
      <c r="DS347" s="48"/>
      <c r="DT347" s="75"/>
      <c r="DU347" s="52"/>
      <c r="DV347" s="48"/>
      <c r="DW347" s="75"/>
      <c r="DX347" s="52"/>
      <c r="DY347" s="48"/>
      <c r="DZ347" s="75"/>
      <c r="EA347" s="48"/>
      <c r="EB347" s="48"/>
      <c r="EC347" s="75"/>
      <c r="ED347" s="48"/>
      <c r="EE347" s="48"/>
      <c r="EF347" s="75"/>
      <c r="EG347" s="48"/>
      <c r="EH347" s="48"/>
      <c r="EI347" s="75"/>
      <c r="EJ347" s="48"/>
      <c r="EK347" s="48"/>
      <c r="EL347" s="75"/>
      <c r="EM347" s="48"/>
      <c r="EN347" s="48"/>
      <c r="EO347" s="75"/>
      <c r="EP347" s="48"/>
      <c r="EQ347" s="48"/>
      <c r="ER347" s="75"/>
      <c r="ES347" s="48"/>
      <c r="ET347" s="48"/>
      <c r="EU347" s="75"/>
      <c r="EV347" s="48"/>
      <c r="EW347" s="48"/>
      <c r="EX347" s="48"/>
      <c r="EY347" s="48"/>
      <c r="EZ347" s="48"/>
      <c r="FA347" s="48"/>
      <c r="FB347" s="48"/>
      <c r="FC347" s="48"/>
      <c r="FD347" s="48"/>
      <c r="FE347" s="48"/>
      <c r="FF347" s="48"/>
      <c r="FG347" s="48"/>
      <c r="FH347" s="48"/>
      <c r="FI347" s="48"/>
      <c r="FJ347" s="48"/>
      <c r="FK347" s="48"/>
      <c r="FL347" s="48"/>
      <c r="FM347" s="48"/>
      <c r="FN347" s="48"/>
      <c r="FO347" s="48"/>
      <c r="FP347" s="48"/>
      <c r="FQ347" s="48"/>
      <c r="FR347" s="48"/>
      <c r="FS347" s="48"/>
      <c r="FT347" s="48"/>
      <c r="FU347" s="48"/>
      <c r="FV347" s="48"/>
      <c r="FW347" s="48"/>
      <c r="FX347" s="48"/>
      <c r="FY347" s="48"/>
      <c r="FZ347" s="48"/>
      <c r="GA347" s="48"/>
      <c r="GB347" s="48"/>
      <c r="GC347" s="48"/>
      <c r="GD347" s="48"/>
      <c r="GE347" s="48"/>
      <c r="GF347" s="48"/>
      <c r="GG347" s="48"/>
      <c r="GH347" s="48"/>
      <c r="GI347" s="48"/>
      <c r="GJ347" s="48"/>
      <c r="GK347" s="48"/>
      <c r="GL347" s="48"/>
      <c r="GM347" s="48"/>
      <c r="GN347" s="48"/>
      <c r="GO347" s="48"/>
      <c r="GP347" s="48"/>
      <c r="GQ347" s="48"/>
      <c r="GR347" s="52"/>
      <c r="GS347" s="48"/>
      <c r="GT347" s="75"/>
    </row>
    <row r="348" spans="1:202" s="18" customFormat="1" ht="15.75" x14ac:dyDescent="0.25">
      <c r="A348" s="26" t="s">
        <v>223</v>
      </c>
      <c r="B348" s="136">
        <f t="shared" si="1446"/>
        <v>10545</v>
      </c>
      <c r="C348" s="136">
        <f t="shared" si="1447"/>
        <v>0</v>
      </c>
      <c r="D348" s="48">
        <f t="shared" si="216"/>
        <v>0</v>
      </c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116"/>
      <c r="BE348" s="116"/>
      <c r="BF348" s="116"/>
      <c r="BG348" s="48"/>
      <c r="BH348" s="48"/>
      <c r="BI348" s="75"/>
      <c r="BJ348" s="48"/>
      <c r="BK348" s="48"/>
      <c r="BL348" s="75"/>
      <c r="BM348" s="48"/>
      <c r="BN348" s="48"/>
      <c r="BO348" s="75"/>
      <c r="BP348" s="48"/>
      <c r="BQ348" s="48"/>
      <c r="BR348" s="75"/>
      <c r="BS348" s="48"/>
      <c r="BT348" s="48"/>
      <c r="BU348" s="75"/>
      <c r="BV348" s="48"/>
      <c r="BW348" s="48"/>
      <c r="BX348" s="75"/>
      <c r="BY348" s="48"/>
      <c r="BZ348" s="48"/>
      <c r="CA348" s="75"/>
      <c r="CB348" s="48"/>
      <c r="CC348" s="48"/>
      <c r="CD348" s="75"/>
      <c r="CE348" s="48"/>
      <c r="CF348" s="48"/>
      <c r="CG348" s="75"/>
      <c r="CH348" s="48"/>
      <c r="CI348" s="48"/>
      <c r="CJ348" s="75"/>
      <c r="CK348" s="48"/>
      <c r="CL348" s="48"/>
      <c r="CM348" s="48"/>
      <c r="CN348" s="48"/>
      <c r="CO348" s="48"/>
      <c r="CP348" s="52"/>
      <c r="CQ348" s="52"/>
      <c r="CR348" s="48"/>
      <c r="CS348" s="75"/>
      <c r="CT348" s="52"/>
      <c r="CU348" s="48"/>
      <c r="CV348" s="75"/>
      <c r="CW348" s="52"/>
      <c r="CX348" s="48"/>
      <c r="CY348" s="75"/>
      <c r="CZ348" s="52">
        <v>10545</v>
      </c>
      <c r="DA348" s="48"/>
      <c r="DB348" s="48">
        <f t="shared" si="1278"/>
        <v>0</v>
      </c>
      <c r="DC348" s="52"/>
      <c r="DD348" s="48"/>
      <c r="DE348" s="75"/>
      <c r="DF348" s="52"/>
      <c r="DG348" s="48"/>
      <c r="DH348" s="52"/>
      <c r="DI348" s="48"/>
      <c r="DJ348" s="48"/>
      <c r="DK348" s="75"/>
      <c r="DL348" s="48"/>
      <c r="DM348" s="48"/>
      <c r="DN348" s="75"/>
      <c r="DO348" s="52"/>
      <c r="DP348" s="48"/>
      <c r="DQ348" s="75"/>
      <c r="DR348" s="52"/>
      <c r="DS348" s="48"/>
      <c r="DT348" s="75"/>
      <c r="DU348" s="52"/>
      <c r="DV348" s="48"/>
      <c r="DW348" s="75"/>
      <c r="DX348" s="52"/>
      <c r="DY348" s="48"/>
      <c r="DZ348" s="75"/>
      <c r="EA348" s="48"/>
      <c r="EB348" s="48"/>
      <c r="EC348" s="75"/>
      <c r="ED348" s="48"/>
      <c r="EE348" s="48"/>
      <c r="EF348" s="75"/>
      <c r="EG348" s="48"/>
      <c r="EH348" s="48"/>
      <c r="EI348" s="75"/>
      <c r="EJ348" s="48"/>
      <c r="EK348" s="48"/>
      <c r="EL348" s="75"/>
      <c r="EM348" s="48"/>
      <c r="EN348" s="48"/>
      <c r="EO348" s="75"/>
      <c r="EP348" s="48"/>
      <c r="EQ348" s="48"/>
      <c r="ER348" s="75"/>
      <c r="ES348" s="48"/>
      <c r="ET348" s="48"/>
      <c r="EU348" s="75"/>
      <c r="EV348" s="48"/>
      <c r="EW348" s="48"/>
      <c r="EX348" s="48"/>
      <c r="EY348" s="48"/>
      <c r="EZ348" s="48"/>
      <c r="FA348" s="48"/>
      <c r="FB348" s="48"/>
      <c r="FC348" s="48"/>
      <c r="FD348" s="48"/>
      <c r="FE348" s="48"/>
      <c r="FF348" s="48"/>
      <c r="FG348" s="48"/>
      <c r="FH348" s="48"/>
      <c r="FI348" s="48"/>
      <c r="FJ348" s="48"/>
      <c r="FK348" s="48"/>
      <c r="FL348" s="48"/>
      <c r="FM348" s="48"/>
      <c r="FN348" s="48"/>
      <c r="FO348" s="48"/>
      <c r="FP348" s="48"/>
      <c r="FQ348" s="48"/>
      <c r="FR348" s="48"/>
      <c r="FS348" s="48"/>
      <c r="FT348" s="48"/>
      <c r="FU348" s="48"/>
      <c r="FV348" s="48"/>
      <c r="FW348" s="48"/>
      <c r="FX348" s="48"/>
      <c r="FY348" s="48"/>
      <c r="FZ348" s="48"/>
      <c r="GA348" s="48"/>
      <c r="GB348" s="48"/>
      <c r="GC348" s="48"/>
      <c r="GD348" s="48"/>
      <c r="GE348" s="48"/>
      <c r="GF348" s="48"/>
      <c r="GG348" s="48"/>
      <c r="GH348" s="48"/>
      <c r="GI348" s="48"/>
      <c r="GJ348" s="48"/>
      <c r="GK348" s="48"/>
      <c r="GL348" s="48"/>
      <c r="GM348" s="48"/>
      <c r="GN348" s="48"/>
      <c r="GO348" s="48"/>
      <c r="GP348" s="48"/>
      <c r="GQ348" s="48"/>
      <c r="GR348" s="52"/>
      <c r="GS348" s="48"/>
      <c r="GT348" s="75"/>
    </row>
    <row r="349" spans="1:202" s="18" customFormat="1" ht="15.75" x14ac:dyDescent="0.25">
      <c r="A349" s="26" t="s">
        <v>544</v>
      </c>
      <c r="B349" s="136">
        <f t="shared" si="1446"/>
        <v>4920</v>
      </c>
      <c r="C349" s="136">
        <f t="shared" si="1447"/>
        <v>0</v>
      </c>
      <c r="D349" s="48">
        <f t="shared" si="216"/>
        <v>0</v>
      </c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116"/>
      <c r="BE349" s="116"/>
      <c r="BF349" s="116"/>
      <c r="BG349" s="48"/>
      <c r="BH349" s="48"/>
      <c r="BI349" s="75"/>
      <c r="BJ349" s="48"/>
      <c r="BK349" s="48"/>
      <c r="BL349" s="75"/>
      <c r="BM349" s="48"/>
      <c r="BN349" s="48"/>
      <c r="BO349" s="75"/>
      <c r="BP349" s="48"/>
      <c r="BQ349" s="48"/>
      <c r="BR349" s="75"/>
      <c r="BS349" s="48"/>
      <c r="BT349" s="48"/>
      <c r="BU349" s="75"/>
      <c r="BV349" s="48"/>
      <c r="BW349" s="48"/>
      <c r="BX349" s="75"/>
      <c r="BY349" s="48"/>
      <c r="BZ349" s="48"/>
      <c r="CA349" s="75"/>
      <c r="CB349" s="48"/>
      <c r="CC349" s="48"/>
      <c r="CD349" s="75"/>
      <c r="CE349" s="48"/>
      <c r="CF349" s="48"/>
      <c r="CG349" s="75"/>
      <c r="CH349" s="48"/>
      <c r="CI349" s="48"/>
      <c r="CJ349" s="75"/>
      <c r="CK349" s="48"/>
      <c r="CL349" s="48"/>
      <c r="CM349" s="75"/>
      <c r="CN349" s="48"/>
      <c r="CO349" s="48"/>
      <c r="CP349" s="52"/>
      <c r="CQ349" s="52"/>
      <c r="CR349" s="48"/>
      <c r="CS349" s="75"/>
      <c r="CT349" s="52"/>
      <c r="CU349" s="48"/>
      <c r="CV349" s="75"/>
      <c r="CW349" s="52"/>
      <c r="CX349" s="48"/>
      <c r="CY349" s="75"/>
      <c r="CZ349" s="52">
        <v>4920</v>
      </c>
      <c r="DA349" s="48"/>
      <c r="DB349" s="48">
        <f t="shared" si="1278"/>
        <v>0</v>
      </c>
      <c r="DC349" s="52"/>
      <c r="DD349" s="48"/>
      <c r="DE349" s="75"/>
      <c r="DF349" s="52"/>
      <c r="DG349" s="48"/>
      <c r="DH349" s="52"/>
      <c r="DI349" s="48"/>
      <c r="DJ349" s="48"/>
      <c r="DK349" s="75"/>
      <c r="DL349" s="48"/>
      <c r="DM349" s="48"/>
      <c r="DN349" s="75"/>
      <c r="DO349" s="52"/>
      <c r="DP349" s="48"/>
      <c r="DQ349" s="75"/>
      <c r="DR349" s="52"/>
      <c r="DS349" s="48"/>
      <c r="DT349" s="75"/>
      <c r="DU349" s="52"/>
      <c r="DV349" s="48"/>
      <c r="DW349" s="75"/>
      <c r="DX349" s="52"/>
      <c r="DY349" s="48"/>
      <c r="DZ349" s="75"/>
      <c r="EA349" s="48"/>
      <c r="EB349" s="48"/>
      <c r="EC349" s="75"/>
      <c r="ED349" s="48"/>
      <c r="EE349" s="48"/>
      <c r="EF349" s="75"/>
      <c r="EG349" s="48"/>
      <c r="EH349" s="48"/>
      <c r="EI349" s="75"/>
      <c r="EJ349" s="48"/>
      <c r="EK349" s="48"/>
      <c r="EL349" s="75"/>
      <c r="EM349" s="48"/>
      <c r="EN349" s="48"/>
      <c r="EO349" s="75"/>
      <c r="EP349" s="48"/>
      <c r="EQ349" s="48"/>
      <c r="ER349" s="75"/>
      <c r="ES349" s="48"/>
      <c r="ET349" s="48"/>
      <c r="EU349" s="75"/>
      <c r="EV349" s="48"/>
      <c r="EW349" s="48"/>
      <c r="EX349" s="48"/>
      <c r="EY349" s="48"/>
      <c r="EZ349" s="48"/>
      <c r="FA349" s="48"/>
      <c r="FB349" s="48"/>
      <c r="FC349" s="48"/>
      <c r="FD349" s="48"/>
      <c r="FE349" s="48"/>
      <c r="FF349" s="48"/>
      <c r="FG349" s="48"/>
      <c r="FH349" s="48"/>
      <c r="FI349" s="48"/>
      <c r="FJ349" s="48"/>
      <c r="FK349" s="48"/>
      <c r="FL349" s="48"/>
      <c r="FM349" s="48"/>
      <c r="FN349" s="48"/>
      <c r="FO349" s="48"/>
      <c r="FP349" s="48"/>
      <c r="FQ349" s="48"/>
      <c r="FR349" s="48"/>
      <c r="FS349" s="48"/>
      <c r="FT349" s="48"/>
      <c r="FU349" s="48"/>
      <c r="FV349" s="48"/>
      <c r="FW349" s="48"/>
      <c r="FX349" s="48"/>
      <c r="FY349" s="48"/>
      <c r="FZ349" s="48"/>
      <c r="GA349" s="48"/>
      <c r="GB349" s="48"/>
      <c r="GC349" s="48"/>
      <c r="GD349" s="48"/>
      <c r="GE349" s="48"/>
      <c r="GF349" s="48"/>
      <c r="GG349" s="48"/>
      <c r="GH349" s="48"/>
      <c r="GI349" s="48"/>
      <c r="GJ349" s="48"/>
      <c r="GK349" s="48"/>
      <c r="GL349" s="48"/>
      <c r="GM349" s="48"/>
      <c r="GN349" s="48"/>
      <c r="GO349" s="48"/>
      <c r="GP349" s="48"/>
      <c r="GQ349" s="48"/>
      <c r="GR349" s="52"/>
      <c r="GS349" s="48"/>
      <c r="GT349" s="75"/>
    </row>
    <row r="350" spans="1:202" s="18" customFormat="1" ht="15.75" x14ac:dyDescent="0.25">
      <c r="A350" s="26" t="s">
        <v>542</v>
      </c>
      <c r="B350" s="136">
        <f t="shared" si="1446"/>
        <v>17284</v>
      </c>
      <c r="C350" s="136">
        <f t="shared" si="1447"/>
        <v>4242.6235099999994</v>
      </c>
      <c r="D350" s="48">
        <f t="shared" si="216"/>
        <v>24.546537317750516</v>
      </c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>
        <v>1345</v>
      </c>
      <c r="AY350" s="48"/>
      <c r="AZ350" s="48"/>
      <c r="BA350" s="48"/>
      <c r="BB350" s="48"/>
      <c r="BC350" s="48"/>
      <c r="BD350" s="116"/>
      <c r="BE350" s="116"/>
      <c r="BF350" s="116"/>
      <c r="BG350" s="48"/>
      <c r="BH350" s="48"/>
      <c r="BI350" s="75"/>
      <c r="BJ350" s="48"/>
      <c r="BK350" s="48"/>
      <c r="BL350" s="75"/>
      <c r="BM350" s="48"/>
      <c r="BN350" s="48"/>
      <c r="BO350" s="75"/>
      <c r="BP350" s="48"/>
      <c r="BQ350" s="48"/>
      <c r="BR350" s="75"/>
      <c r="BS350" s="48"/>
      <c r="BT350" s="48"/>
      <c r="BU350" s="75"/>
      <c r="BV350" s="48"/>
      <c r="BW350" s="48"/>
      <c r="BX350" s="75"/>
      <c r="BY350" s="48"/>
      <c r="BZ350" s="48"/>
      <c r="CA350" s="75"/>
      <c r="CB350" s="48"/>
      <c r="CC350" s="48"/>
      <c r="CD350" s="75"/>
      <c r="CE350" s="48"/>
      <c r="CF350" s="48"/>
      <c r="CG350" s="75"/>
      <c r="CH350" s="48"/>
      <c r="CI350" s="48"/>
      <c r="CJ350" s="75"/>
      <c r="CK350" s="48"/>
      <c r="CL350" s="48"/>
      <c r="CM350" s="75"/>
      <c r="CN350" s="48"/>
      <c r="CO350" s="48"/>
      <c r="CP350" s="52"/>
      <c r="CQ350" s="52"/>
      <c r="CR350" s="48"/>
      <c r="CS350" s="75"/>
      <c r="CT350" s="52"/>
      <c r="CU350" s="48"/>
      <c r="CV350" s="75"/>
      <c r="CW350" s="52"/>
      <c r="CX350" s="48"/>
      <c r="CY350" s="75"/>
      <c r="CZ350" s="52">
        <v>15939</v>
      </c>
      <c r="DA350" s="48">
        <v>4242.6235099999994</v>
      </c>
      <c r="DB350" s="48">
        <f t="shared" si="1278"/>
        <v>26.617877595834116</v>
      </c>
      <c r="DC350" s="52"/>
      <c r="DD350" s="48"/>
      <c r="DE350" s="75"/>
      <c r="DF350" s="52"/>
      <c r="DG350" s="48"/>
      <c r="DH350" s="52"/>
      <c r="DI350" s="48"/>
      <c r="DJ350" s="48"/>
      <c r="DK350" s="75"/>
      <c r="DL350" s="48"/>
      <c r="DM350" s="48"/>
      <c r="DN350" s="75"/>
      <c r="DO350" s="52"/>
      <c r="DP350" s="48"/>
      <c r="DQ350" s="75"/>
      <c r="DR350" s="52"/>
      <c r="DS350" s="48"/>
      <c r="DT350" s="75"/>
      <c r="DU350" s="52"/>
      <c r="DV350" s="48"/>
      <c r="DW350" s="75"/>
      <c r="DX350" s="52"/>
      <c r="DY350" s="48"/>
      <c r="DZ350" s="75"/>
      <c r="EA350" s="48"/>
      <c r="EB350" s="48"/>
      <c r="EC350" s="75"/>
      <c r="ED350" s="48"/>
      <c r="EE350" s="48"/>
      <c r="EF350" s="75"/>
      <c r="EG350" s="48"/>
      <c r="EH350" s="48"/>
      <c r="EI350" s="75"/>
      <c r="EJ350" s="48"/>
      <c r="EK350" s="48"/>
      <c r="EL350" s="75"/>
      <c r="EM350" s="48"/>
      <c r="EN350" s="48"/>
      <c r="EO350" s="75"/>
      <c r="EP350" s="48"/>
      <c r="EQ350" s="48"/>
      <c r="ER350" s="75"/>
      <c r="ES350" s="48"/>
      <c r="ET350" s="48"/>
      <c r="EU350" s="75"/>
      <c r="EV350" s="48"/>
      <c r="EW350" s="48"/>
      <c r="EX350" s="48"/>
      <c r="EY350" s="48"/>
      <c r="EZ350" s="48"/>
      <c r="FA350" s="48"/>
      <c r="FB350" s="48"/>
      <c r="FC350" s="48"/>
      <c r="FD350" s="48"/>
      <c r="FE350" s="48"/>
      <c r="FF350" s="48"/>
      <c r="FG350" s="48"/>
      <c r="FH350" s="48"/>
      <c r="FI350" s="48"/>
      <c r="FJ350" s="48"/>
      <c r="FK350" s="48"/>
      <c r="FL350" s="48"/>
      <c r="FM350" s="48"/>
      <c r="FN350" s="48"/>
      <c r="FO350" s="48"/>
      <c r="FP350" s="48"/>
      <c r="FQ350" s="48"/>
      <c r="FR350" s="48"/>
      <c r="FS350" s="48"/>
      <c r="FT350" s="48"/>
      <c r="FU350" s="48"/>
      <c r="FV350" s="48"/>
      <c r="FW350" s="48"/>
      <c r="FX350" s="48"/>
      <c r="FY350" s="48"/>
      <c r="FZ350" s="48"/>
      <c r="GA350" s="48"/>
      <c r="GB350" s="48"/>
      <c r="GC350" s="48"/>
      <c r="GD350" s="48"/>
      <c r="GE350" s="48"/>
      <c r="GF350" s="48"/>
      <c r="GG350" s="48"/>
      <c r="GH350" s="48"/>
      <c r="GI350" s="48"/>
      <c r="GJ350" s="48"/>
      <c r="GK350" s="48"/>
      <c r="GL350" s="48"/>
      <c r="GM350" s="48"/>
      <c r="GN350" s="48"/>
      <c r="GO350" s="48"/>
      <c r="GP350" s="48"/>
      <c r="GQ350" s="48"/>
      <c r="GR350" s="52"/>
      <c r="GS350" s="48"/>
      <c r="GT350" s="75"/>
    </row>
    <row r="351" spans="1:202" s="18" customFormat="1" ht="15.75" x14ac:dyDescent="0.25">
      <c r="A351" s="26" t="s">
        <v>352</v>
      </c>
      <c r="B351" s="136">
        <f t="shared" si="1446"/>
        <v>11500</v>
      </c>
      <c r="C351" s="136">
        <f t="shared" si="1447"/>
        <v>4415.5356900000006</v>
      </c>
      <c r="D351" s="48">
        <f t="shared" si="216"/>
        <v>38.395962521739136</v>
      </c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>
        <v>1500</v>
      </c>
      <c r="AY351" s="48"/>
      <c r="AZ351" s="48"/>
      <c r="BA351" s="48">
        <v>10000</v>
      </c>
      <c r="BB351" s="48">
        <v>4415.5356900000006</v>
      </c>
      <c r="BC351" s="48">
        <f>BB351/BA351*100</f>
        <v>44.155356900000001</v>
      </c>
      <c r="BD351" s="116"/>
      <c r="BE351" s="116"/>
      <c r="BF351" s="116"/>
      <c r="BG351" s="48"/>
      <c r="BH351" s="48"/>
      <c r="BI351" s="75"/>
      <c r="BJ351" s="48"/>
      <c r="BK351" s="48"/>
      <c r="BL351" s="75"/>
      <c r="BM351" s="48"/>
      <c r="BN351" s="48"/>
      <c r="BO351" s="75"/>
      <c r="BP351" s="48"/>
      <c r="BQ351" s="48"/>
      <c r="BR351" s="75"/>
      <c r="BS351" s="48"/>
      <c r="BT351" s="48"/>
      <c r="BU351" s="75"/>
      <c r="BV351" s="48"/>
      <c r="BW351" s="48"/>
      <c r="BX351" s="75"/>
      <c r="BY351" s="48"/>
      <c r="BZ351" s="48"/>
      <c r="CA351" s="75"/>
      <c r="CB351" s="48"/>
      <c r="CC351" s="48"/>
      <c r="CD351" s="75"/>
      <c r="CE351" s="48"/>
      <c r="CF351" s="48"/>
      <c r="CG351" s="75"/>
      <c r="CH351" s="48"/>
      <c r="CI351" s="48"/>
      <c r="CJ351" s="75"/>
      <c r="CK351" s="48"/>
      <c r="CL351" s="48"/>
      <c r="CM351" s="75"/>
      <c r="CN351" s="48"/>
      <c r="CO351" s="48"/>
      <c r="CP351" s="52"/>
      <c r="CQ351" s="52"/>
      <c r="CR351" s="48"/>
      <c r="CS351" s="48"/>
      <c r="CT351" s="52"/>
      <c r="CU351" s="48"/>
      <c r="CV351" s="48"/>
      <c r="CW351" s="52"/>
      <c r="CX351" s="48"/>
      <c r="CY351" s="48"/>
      <c r="CZ351" s="52"/>
      <c r="DA351" s="48"/>
      <c r="DB351" s="48"/>
      <c r="DC351" s="52"/>
      <c r="DD351" s="48"/>
      <c r="DE351" s="48"/>
      <c r="DF351" s="52"/>
      <c r="DG351" s="48"/>
      <c r="DH351" s="52"/>
      <c r="DI351" s="48"/>
      <c r="DJ351" s="48"/>
      <c r="DK351" s="75"/>
      <c r="DL351" s="48"/>
      <c r="DM351" s="48"/>
      <c r="DN351" s="75"/>
      <c r="DO351" s="52"/>
      <c r="DP351" s="48"/>
      <c r="DQ351" s="48"/>
      <c r="DR351" s="52"/>
      <c r="DS351" s="48"/>
      <c r="DT351" s="48"/>
      <c r="DU351" s="52"/>
      <c r="DV351" s="48"/>
      <c r="DW351" s="48"/>
      <c r="DX351" s="52"/>
      <c r="DY351" s="48"/>
      <c r="DZ351" s="48"/>
      <c r="EA351" s="48"/>
      <c r="EB351" s="48"/>
      <c r="EC351" s="75"/>
      <c r="ED351" s="48"/>
      <c r="EE351" s="48"/>
      <c r="EF351" s="75"/>
      <c r="EG351" s="48"/>
      <c r="EH351" s="48"/>
      <c r="EI351" s="75"/>
      <c r="EJ351" s="48"/>
      <c r="EK351" s="48"/>
      <c r="EL351" s="75"/>
      <c r="EM351" s="48"/>
      <c r="EN351" s="48"/>
      <c r="EO351" s="75"/>
      <c r="EP351" s="48"/>
      <c r="EQ351" s="48"/>
      <c r="ER351" s="75"/>
      <c r="ES351" s="48"/>
      <c r="ET351" s="48"/>
      <c r="EU351" s="75"/>
      <c r="EV351" s="48"/>
      <c r="EW351" s="48"/>
      <c r="EX351" s="48"/>
      <c r="EY351" s="48"/>
      <c r="EZ351" s="48"/>
      <c r="FA351" s="48"/>
      <c r="FB351" s="48"/>
      <c r="FC351" s="48"/>
      <c r="FD351" s="48"/>
      <c r="FE351" s="48"/>
      <c r="FF351" s="48"/>
      <c r="FG351" s="48"/>
      <c r="FH351" s="48"/>
      <c r="FI351" s="48"/>
      <c r="FJ351" s="48"/>
      <c r="FK351" s="48"/>
      <c r="FL351" s="48"/>
      <c r="FM351" s="48"/>
      <c r="FN351" s="48"/>
      <c r="FO351" s="48"/>
      <c r="FP351" s="48"/>
      <c r="FQ351" s="48"/>
      <c r="FR351" s="48"/>
      <c r="FS351" s="48"/>
      <c r="FT351" s="48"/>
      <c r="FU351" s="48"/>
      <c r="FV351" s="48"/>
      <c r="FW351" s="48"/>
      <c r="FX351" s="48"/>
      <c r="FY351" s="48"/>
      <c r="FZ351" s="48"/>
      <c r="GA351" s="48"/>
      <c r="GB351" s="48"/>
      <c r="GC351" s="48"/>
      <c r="GD351" s="48"/>
      <c r="GE351" s="48"/>
      <c r="GF351" s="48"/>
      <c r="GG351" s="48"/>
      <c r="GH351" s="48"/>
      <c r="GI351" s="48"/>
      <c r="GJ351" s="48"/>
      <c r="GK351" s="48"/>
      <c r="GL351" s="48"/>
      <c r="GM351" s="48"/>
      <c r="GN351" s="48"/>
      <c r="GO351" s="48"/>
      <c r="GP351" s="48"/>
      <c r="GQ351" s="48"/>
      <c r="GR351" s="52"/>
      <c r="GS351" s="48"/>
      <c r="GT351" s="48"/>
    </row>
    <row r="352" spans="1:202" s="18" customFormat="1" ht="15.75" x14ac:dyDescent="0.25">
      <c r="A352" s="26" t="s">
        <v>543</v>
      </c>
      <c r="B352" s="136">
        <f t="shared" si="1446"/>
        <v>7377</v>
      </c>
      <c r="C352" s="136">
        <f t="shared" si="1447"/>
        <v>1694.9151200000001</v>
      </c>
      <c r="D352" s="48">
        <f t="shared" si="216"/>
        <v>22.975669242239395</v>
      </c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116"/>
      <c r="BE352" s="116"/>
      <c r="BF352" s="116"/>
      <c r="BG352" s="48"/>
      <c r="BH352" s="48"/>
      <c r="BI352" s="75"/>
      <c r="BJ352" s="48"/>
      <c r="BK352" s="48"/>
      <c r="BL352" s="75"/>
      <c r="BM352" s="48"/>
      <c r="BN352" s="48"/>
      <c r="BO352" s="75"/>
      <c r="BP352" s="48"/>
      <c r="BQ352" s="48"/>
      <c r="BR352" s="75"/>
      <c r="BS352" s="48"/>
      <c r="BT352" s="48"/>
      <c r="BU352" s="75"/>
      <c r="BV352" s="48"/>
      <c r="BW352" s="48"/>
      <c r="BX352" s="75"/>
      <c r="BY352" s="48"/>
      <c r="BZ352" s="48"/>
      <c r="CA352" s="75"/>
      <c r="CB352" s="48"/>
      <c r="CC352" s="48"/>
      <c r="CD352" s="75"/>
      <c r="CE352" s="48"/>
      <c r="CF352" s="48"/>
      <c r="CG352" s="75"/>
      <c r="CH352" s="48"/>
      <c r="CI352" s="48"/>
      <c r="CJ352" s="75"/>
      <c r="CK352" s="48"/>
      <c r="CL352" s="48"/>
      <c r="CM352" s="75"/>
      <c r="CN352" s="48"/>
      <c r="CO352" s="48"/>
      <c r="CP352" s="52"/>
      <c r="CQ352" s="52"/>
      <c r="CR352" s="48"/>
      <c r="CS352" s="75"/>
      <c r="CT352" s="52"/>
      <c r="CU352" s="48"/>
      <c r="CV352" s="75"/>
      <c r="CW352" s="52"/>
      <c r="CX352" s="48"/>
      <c r="CY352" s="75"/>
      <c r="CZ352" s="52">
        <v>7377</v>
      </c>
      <c r="DA352" s="48">
        <v>1694.9151200000001</v>
      </c>
      <c r="DB352" s="48">
        <f t="shared" si="1278"/>
        <v>22.975669242239395</v>
      </c>
      <c r="DC352" s="52"/>
      <c r="DD352" s="48"/>
      <c r="DE352" s="75"/>
      <c r="DF352" s="52"/>
      <c r="DG352" s="48"/>
      <c r="DH352" s="52"/>
      <c r="DI352" s="48"/>
      <c r="DJ352" s="48"/>
      <c r="DK352" s="75"/>
      <c r="DL352" s="48"/>
      <c r="DM352" s="48"/>
      <c r="DN352" s="75"/>
      <c r="DO352" s="52"/>
      <c r="DP352" s="48"/>
      <c r="DQ352" s="75"/>
      <c r="DR352" s="52"/>
      <c r="DS352" s="48"/>
      <c r="DT352" s="75"/>
      <c r="DU352" s="52"/>
      <c r="DV352" s="48"/>
      <c r="DW352" s="75"/>
      <c r="DX352" s="52"/>
      <c r="DY352" s="48"/>
      <c r="DZ352" s="75"/>
      <c r="EA352" s="48"/>
      <c r="EB352" s="48"/>
      <c r="EC352" s="75"/>
      <c r="ED352" s="48"/>
      <c r="EE352" s="48"/>
      <c r="EF352" s="75"/>
      <c r="EG352" s="48"/>
      <c r="EH352" s="48"/>
      <c r="EI352" s="75"/>
      <c r="EJ352" s="48"/>
      <c r="EK352" s="48"/>
      <c r="EL352" s="75"/>
      <c r="EM352" s="48"/>
      <c r="EN352" s="48"/>
      <c r="EO352" s="75"/>
      <c r="EP352" s="48"/>
      <c r="EQ352" s="48"/>
      <c r="ER352" s="75"/>
      <c r="ES352" s="48"/>
      <c r="ET352" s="48"/>
      <c r="EU352" s="75"/>
      <c r="EV352" s="48"/>
      <c r="EW352" s="48"/>
      <c r="EX352" s="48"/>
      <c r="EY352" s="48"/>
      <c r="EZ352" s="48"/>
      <c r="FA352" s="48"/>
      <c r="FB352" s="48"/>
      <c r="FC352" s="48"/>
      <c r="FD352" s="48"/>
      <c r="FE352" s="48"/>
      <c r="FF352" s="48"/>
      <c r="FG352" s="48"/>
      <c r="FH352" s="48"/>
      <c r="FI352" s="48"/>
      <c r="FJ352" s="48"/>
      <c r="FK352" s="48"/>
      <c r="FL352" s="48"/>
      <c r="FM352" s="48"/>
      <c r="FN352" s="48"/>
      <c r="FO352" s="48"/>
      <c r="FP352" s="48"/>
      <c r="FQ352" s="48"/>
      <c r="FR352" s="48"/>
      <c r="FS352" s="48"/>
      <c r="FT352" s="48"/>
      <c r="FU352" s="48"/>
      <c r="FV352" s="48"/>
      <c r="FW352" s="48"/>
      <c r="FX352" s="48"/>
      <c r="FY352" s="48"/>
      <c r="FZ352" s="48"/>
      <c r="GA352" s="48"/>
      <c r="GB352" s="48"/>
      <c r="GC352" s="48"/>
      <c r="GD352" s="48"/>
      <c r="GE352" s="48"/>
      <c r="GF352" s="48"/>
      <c r="GG352" s="48"/>
      <c r="GH352" s="48"/>
      <c r="GI352" s="48"/>
      <c r="GJ352" s="48"/>
      <c r="GK352" s="48"/>
      <c r="GL352" s="48"/>
      <c r="GM352" s="48"/>
      <c r="GN352" s="48"/>
      <c r="GO352" s="48"/>
      <c r="GP352" s="48"/>
      <c r="GQ352" s="48"/>
      <c r="GR352" s="52"/>
      <c r="GS352" s="48"/>
      <c r="GT352" s="75"/>
    </row>
    <row r="353" spans="1:202" s="19" customFormat="1" ht="31.5" x14ac:dyDescent="0.25">
      <c r="A353" s="27" t="s">
        <v>336</v>
      </c>
      <c r="B353" s="135">
        <f t="shared" si="1446"/>
        <v>144204.79244000002</v>
      </c>
      <c r="C353" s="135">
        <f t="shared" si="1447"/>
        <v>40015.035909999999</v>
      </c>
      <c r="D353" s="54">
        <f t="shared" si="216"/>
        <v>27.748755941415226</v>
      </c>
      <c r="E353" s="55">
        <f t="shared" ref="E353:BE353" si="1537">E354+E355+E356+E357+E358+E359</f>
        <v>0</v>
      </c>
      <c r="F353" s="55">
        <f t="shared" si="1537"/>
        <v>0</v>
      </c>
      <c r="G353" s="54"/>
      <c r="H353" s="55">
        <f t="shared" si="1537"/>
        <v>0</v>
      </c>
      <c r="I353" s="55">
        <f t="shared" si="1537"/>
        <v>0</v>
      </c>
      <c r="J353" s="55">
        <f t="shared" si="1537"/>
        <v>0</v>
      </c>
      <c r="K353" s="55">
        <f t="shared" ref="K353:M353" si="1538">K354+K355+K356+K357+K358+K359</f>
        <v>0</v>
      </c>
      <c r="L353" s="55">
        <f t="shared" si="1538"/>
        <v>0</v>
      </c>
      <c r="M353" s="55">
        <f t="shared" si="1538"/>
        <v>0</v>
      </c>
      <c r="N353" s="55">
        <f t="shared" ref="N353:P353" si="1539">N354+N355+N356+N357+N358+N359</f>
        <v>0</v>
      </c>
      <c r="O353" s="55">
        <f t="shared" si="1539"/>
        <v>0</v>
      </c>
      <c r="P353" s="55">
        <f t="shared" si="1539"/>
        <v>0</v>
      </c>
      <c r="Q353" s="55">
        <f t="shared" ref="Q353:S353" si="1540">Q354+Q355+Q356+Q357+Q358+Q359</f>
        <v>0</v>
      </c>
      <c r="R353" s="55">
        <f t="shared" si="1540"/>
        <v>0</v>
      </c>
      <c r="S353" s="55">
        <f t="shared" si="1540"/>
        <v>0</v>
      </c>
      <c r="T353" s="55">
        <f t="shared" ref="T353:V353" si="1541">T354+T355+T356+T357+T358+T359</f>
        <v>0</v>
      </c>
      <c r="U353" s="55">
        <f t="shared" si="1541"/>
        <v>0</v>
      </c>
      <c r="V353" s="55">
        <f t="shared" si="1541"/>
        <v>0</v>
      </c>
      <c r="W353" s="55">
        <f t="shared" si="1537"/>
        <v>0</v>
      </c>
      <c r="X353" s="55">
        <f t="shared" si="1537"/>
        <v>0</v>
      </c>
      <c r="Y353" s="55">
        <f t="shared" si="1537"/>
        <v>0</v>
      </c>
      <c r="Z353" s="55">
        <f t="shared" si="1537"/>
        <v>0</v>
      </c>
      <c r="AA353" s="55">
        <f t="shared" si="1537"/>
        <v>0</v>
      </c>
      <c r="AB353" s="55">
        <f t="shared" si="1537"/>
        <v>0</v>
      </c>
      <c r="AC353" s="55">
        <f t="shared" si="1537"/>
        <v>0</v>
      </c>
      <c r="AD353" s="55">
        <f t="shared" si="1537"/>
        <v>0</v>
      </c>
      <c r="AE353" s="55">
        <f t="shared" si="1537"/>
        <v>0</v>
      </c>
      <c r="AF353" s="55">
        <f t="shared" si="1537"/>
        <v>0</v>
      </c>
      <c r="AG353" s="55">
        <f t="shared" si="1537"/>
        <v>0</v>
      </c>
      <c r="AH353" s="55">
        <f t="shared" si="1537"/>
        <v>0</v>
      </c>
      <c r="AI353" s="55"/>
      <c r="AJ353" s="55"/>
      <c r="AK353" s="54"/>
      <c r="AL353" s="55">
        <f t="shared" si="1537"/>
        <v>51.020400000000002</v>
      </c>
      <c r="AM353" s="55">
        <f t="shared" si="1537"/>
        <v>51.020400000000002</v>
      </c>
      <c r="AN353" s="54">
        <f t="shared" ref="AN353:AN354" si="1542">AM353/AL353*100</f>
        <v>100</v>
      </c>
      <c r="AO353" s="55">
        <f t="shared" ref="AO353:AP353" si="1543">AO354+AO355+AO356+AO357+AO358+AO359</f>
        <v>42.193860000000001</v>
      </c>
      <c r="AP353" s="55">
        <f t="shared" si="1543"/>
        <v>42.193860000000001</v>
      </c>
      <c r="AQ353" s="54">
        <f>AP353/AO353*100</f>
        <v>100</v>
      </c>
      <c r="AR353" s="55"/>
      <c r="AS353" s="55"/>
      <c r="AT353" s="54"/>
      <c r="AU353" s="55">
        <f t="shared" si="1537"/>
        <v>0</v>
      </c>
      <c r="AV353" s="55">
        <f t="shared" si="1537"/>
        <v>0</v>
      </c>
      <c r="AW353" s="55">
        <f t="shared" si="1537"/>
        <v>0</v>
      </c>
      <c r="AX353" s="55">
        <f t="shared" si="1537"/>
        <v>3000</v>
      </c>
      <c r="AY353" s="55">
        <f t="shared" si="1537"/>
        <v>0</v>
      </c>
      <c r="AZ353" s="54"/>
      <c r="BA353" s="55">
        <f t="shared" si="1537"/>
        <v>10000</v>
      </c>
      <c r="BB353" s="55">
        <f t="shared" si="1537"/>
        <v>10000</v>
      </c>
      <c r="BC353" s="54">
        <f t="shared" ref="BC353" si="1544">BB353/BA353*100</f>
        <v>100</v>
      </c>
      <c r="BD353" s="55">
        <f t="shared" si="1537"/>
        <v>18969.900000000001</v>
      </c>
      <c r="BE353" s="55">
        <f t="shared" si="1537"/>
        <v>7130.875</v>
      </c>
      <c r="BF353" s="55">
        <f t="shared" si="138"/>
        <v>37.590472274498019</v>
      </c>
      <c r="BG353" s="55">
        <f t="shared" ref="BG353:CM353" si="1545">BG354+BG355+BG356+BG357+BG358+BG359</f>
        <v>0</v>
      </c>
      <c r="BH353" s="55">
        <f t="shared" si="1545"/>
        <v>0</v>
      </c>
      <c r="BI353" s="55">
        <f t="shared" si="1545"/>
        <v>0</v>
      </c>
      <c r="BJ353" s="55">
        <f t="shared" ref="BJ353:BL353" si="1546">BJ354+BJ355+BJ356+BJ357+BJ358+BJ359</f>
        <v>0</v>
      </c>
      <c r="BK353" s="55">
        <f t="shared" si="1546"/>
        <v>0</v>
      </c>
      <c r="BL353" s="55">
        <f t="shared" si="1546"/>
        <v>0</v>
      </c>
      <c r="BM353" s="55">
        <f t="shared" si="1545"/>
        <v>3367.8</v>
      </c>
      <c r="BN353" s="55">
        <f t="shared" si="1545"/>
        <v>1551.45</v>
      </c>
      <c r="BO353" s="55">
        <f t="shared" si="141"/>
        <v>46.067165508640656</v>
      </c>
      <c r="BP353" s="55">
        <f t="shared" ref="BP353:BQ353" si="1547">BP354+BP355+BP356+BP357+BP358+BP359</f>
        <v>560</v>
      </c>
      <c r="BQ353" s="55">
        <f t="shared" si="1547"/>
        <v>160</v>
      </c>
      <c r="BR353" s="55">
        <f t="shared" ref="BR353:BR354" si="1548">BQ353/BP353*100</f>
        <v>28.571428571428569</v>
      </c>
      <c r="BS353" s="55">
        <f t="shared" si="1545"/>
        <v>0</v>
      </c>
      <c r="BT353" s="55">
        <f t="shared" si="1545"/>
        <v>0</v>
      </c>
      <c r="BU353" s="55">
        <f t="shared" si="1545"/>
        <v>0</v>
      </c>
      <c r="BV353" s="55">
        <f t="shared" si="1545"/>
        <v>0</v>
      </c>
      <c r="BW353" s="55">
        <f t="shared" si="1545"/>
        <v>0</v>
      </c>
      <c r="BX353" s="55">
        <f t="shared" si="1545"/>
        <v>0</v>
      </c>
      <c r="BY353" s="55">
        <f t="shared" si="1545"/>
        <v>0</v>
      </c>
      <c r="BZ353" s="55">
        <f t="shared" si="1545"/>
        <v>0</v>
      </c>
      <c r="CA353" s="55">
        <f t="shared" si="1545"/>
        <v>0</v>
      </c>
      <c r="CB353" s="55">
        <f t="shared" ref="CB353:CD353" si="1549">CB354+CB355+CB356+CB357+CB358+CB359</f>
        <v>0</v>
      </c>
      <c r="CC353" s="55">
        <f t="shared" si="1549"/>
        <v>0</v>
      </c>
      <c r="CD353" s="55">
        <f t="shared" si="1549"/>
        <v>0</v>
      </c>
      <c r="CE353" s="55">
        <f t="shared" si="1545"/>
        <v>0</v>
      </c>
      <c r="CF353" s="55">
        <f t="shared" si="1545"/>
        <v>0</v>
      </c>
      <c r="CG353" s="55">
        <f t="shared" si="1545"/>
        <v>0</v>
      </c>
      <c r="CH353" s="55">
        <f t="shared" si="1545"/>
        <v>0</v>
      </c>
      <c r="CI353" s="55">
        <f t="shared" si="1545"/>
        <v>0</v>
      </c>
      <c r="CJ353" s="55">
        <f t="shared" si="1545"/>
        <v>0</v>
      </c>
      <c r="CK353" s="55">
        <f t="shared" si="1545"/>
        <v>0</v>
      </c>
      <c r="CL353" s="55">
        <f t="shared" si="1545"/>
        <v>0</v>
      </c>
      <c r="CM353" s="55">
        <f t="shared" si="1545"/>
        <v>0</v>
      </c>
      <c r="CN353" s="55">
        <f>CN354+CN355+CN356+CN357+CN358+CN359</f>
        <v>104.4</v>
      </c>
      <c r="CO353" s="55">
        <f>CO354+CO355+CO356+CO357+CO358+CO359</f>
        <v>0</v>
      </c>
      <c r="CP353" s="55"/>
      <c r="CQ353" s="55">
        <f t="shared" ref="CQ353:DA353" si="1550">CQ354+CQ355+CQ356+CQ357+CQ358+CQ359</f>
        <v>0</v>
      </c>
      <c r="CR353" s="55">
        <f t="shared" si="1550"/>
        <v>0</v>
      </c>
      <c r="CS353" s="55">
        <f t="shared" si="1550"/>
        <v>0</v>
      </c>
      <c r="CT353" s="55">
        <f t="shared" ref="CT353:CV353" si="1551">CT354+CT355+CT356+CT357+CT358+CT359</f>
        <v>0</v>
      </c>
      <c r="CU353" s="55">
        <f t="shared" si="1551"/>
        <v>0</v>
      </c>
      <c r="CV353" s="55">
        <f t="shared" si="1551"/>
        <v>0</v>
      </c>
      <c r="CW353" s="55">
        <f t="shared" si="1550"/>
        <v>3874.2</v>
      </c>
      <c r="CX353" s="55">
        <f t="shared" si="1550"/>
        <v>1937.0991999999999</v>
      </c>
      <c r="CY353" s="55">
        <f t="shared" si="147"/>
        <v>49.9999793505756</v>
      </c>
      <c r="CZ353" s="55">
        <f t="shared" si="1550"/>
        <v>13554</v>
      </c>
      <c r="DA353" s="55">
        <f t="shared" si="1550"/>
        <v>7700.3821600000001</v>
      </c>
      <c r="DB353" s="54">
        <f t="shared" si="1278"/>
        <v>56.812617382322564</v>
      </c>
      <c r="DC353" s="55">
        <f t="shared" ref="DC353:DD353" si="1552">DC354+DC355+DC356+DC357+DC358+DC359</f>
        <v>4105.1000000000004</v>
      </c>
      <c r="DD353" s="55">
        <f t="shared" si="1552"/>
        <v>1551.4929999999999</v>
      </c>
      <c r="DE353" s="55">
        <f>DD353/DC353*100</f>
        <v>37.794280285498523</v>
      </c>
      <c r="DF353" s="55">
        <f t="shared" ref="DF353:DG353" si="1553">DF354+DF355+DF356+DF357+DF358+DF359</f>
        <v>720</v>
      </c>
      <c r="DG353" s="55">
        <f t="shared" si="1553"/>
        <v>0</v>
      </c>
      <c r="DH353" s="55">
        <f t="shared" ref="DH353:DH354" si="1554">DG353/DF353*100</f>
        <v>0</v>
      </c>
      <c r="DI353" s="55">
        <f t="shared" ref="DI353:DJ353" si="1555">DI354+DI355+DI356+DI357+DI358+DI359</f>
        <v>2000</v>
      </c>
      <c r="DJ353" s="55">
        <f t="shared" si="1555"/>
        <v>1999.9996000000001</v>
      </c>
      <c r="DK353" s="55">
        <f t="shared" ref="DK353:DK354" si="1556">DJ353/DI353*100</f>
        <v>99.999980000000008</v>
      </c>
      <c r="DL353" s="55">
        <f t="shared" ref="DL353:DM353" si="1557">DL354+DL355+DL356+DL357+DL358+DL359</f>
        <v>6696.8389900000002</v>
      </c>
      <c r="DM353" s="55">
        <f t="shared" si="1557"/>
        <v>2000</v>
      </c>
      <c r="DN353" s="55">
        <f t="shared" ref="DN353:DN354" si="1558">DM353/DL353*100</f>
        <v>29.864836275539602</v>
      </c>
      <c r="DO353" s="55">
        <f t="shared" ref="DO353:DQ353" si="1559">DO354+DO355+DO356+DO357+DO358+DO359</f>
        <v>0</v>
      </c>
      <c r="DP353" s="55">
        <f t="shared" si="1559"/>
        <v>0</v>
      </c>
      <c r="DQ353" s="55">
        <f t="shared" si="1559"/>
        <v>0</v>
      </c>
      <c r="DR353" s="55">
        <f t="shared" ref="DR353:DT353" si="1560">DR354+DR355+DR356+DR357+DR358+DR359</f>
        <v>0</v>
      </c>
      <c r="DS353" s="55">
        <f t="shared" si="1560"/>
        <v>0</v>
      </c>
      <c r="DT353" s="55">
        <f t="shared" si="1560"/>
        <v>0</v>
      </c>
      <c r="DU353" s="55">
        <f t="shared" ref="DU353:DW353" si="1561">DU354+DU355+DU356+DU357+DU358+DU359</f>
        <v>0</v>
      </c>
      <c r="DV353" s="55">
        <f t="shared" si="1561"/>
        <v>0</v>
      </c>
      <c r="DW353" s="55">
        <f t="shared" si="1561"/>
        <v>0</v>
      </c>
      <c r="DX353" s="55">
        <f t="shared" ref="DX353:EB353" si="1562">DX354+DX355+DX356+DX357+DX358+DX359</f>
        <v>0</v>
      </c>
      <c r="DY353" s="55">
        <f t="shared" si="1562"/>
        <v>0</v>
      </c>
      <c r="DZ353" s="55">
        <f t="shared" si="1562"/>
        <v>0</v>
      </c>
      <c r="EA353" s="55">
        <f t="shared" si="1562"/>
        <v>0</v>
      </c>
      <c r="EB353" s="55">
        <f t="shared" si="1562"/>
        <v>0</v>
      </c>
      <c r="EC353" s="55"/>
      <c r="ED353" s="55">
        <f t="shared" ref="ED353:EE353" si="1563">ED354+ED355+ED356+ED357+ED358+ED359</f>
        <v>1607.99198</v>
      </c>
      <c r="EE353" s="55">
        <f t="shared" si="1563"/>
        <v>1120.5868899999998</v>
      </c>
      <c r="EF353" s="127">
        <f t="shared" ref="EF353" si="1564">EE353/ED353*100</f>
        <v>69.688587004022224</v>
      </c>
      <c r="EG353" s="55">
        <f t="shared" ref="EG353:EH353" si="1565">EG354+EG355+EG356+EG357+EG358+EG359</f>
        <v>0</v>
      </c>
      <c r="EH353" s="55">
        <f t="shared" si="1565"/>
        <v>0</v>
      </c>
      <c r="EI353" s="55"/>
      <c r="EJ353" s="55">
        <f t="shared" ref="EJ353:EK353" si="1566">EJ354+EJ355+EJ356+EJ357+EJ358+EJ359</f>
        <v>67192.247209999987</v>
      </c>
      <c r="EK353" s="55">
        <f t="shared" si="1566"/>
        <v>1446.2858200000001</v>
      </c>
      <c r="EL353" s="55">
        <f t="shared" ref="EL353:EL354" si="1567">EK353/EJ353*100</f>
        <v>2.1524593685337474</v>
      </c>
      <c r="EM353" s="55">
        <f t="shared" ref="EM353:EN353" si="1568">EM354+EM355+EM356+EM357+EM358+EM359</f>
        <v>3726</v>
      </c>
      <c r="EN353" s="55">
        <f t="shared" si="1568"/>
        <v>30</v>
      </c>
      <c r="EO353" s="55">
        <f t="shared" ref="EO353:EO354" si="1569">EN353/EM353*100</f>
        <v>0.80515297906602246</v>
      </c>
      <c r="EP353" s="55">
        <f t="shared" ref="EP353:EQ353" si="1570">EP354+EP355+EP356+EP357+EP358+EP359</f>
        <v>0</v>
      </c>
      <c r="EQ353" s="55">
        <f t="shared" si="1570"/>
        <v>0</v>
      </c>
      <c r="ER353" s="55"/>
      <c r="ES353" s="55">
        <f t="shared" ref="ES353:ET353" si="1571">ES354+ES355+ES356+ES357+ES358+ES359</f>
        <v>0</v>
      </c>
      <c r="ET353" s="55">
        <f t="shared" si="1571"/>
        <v>0</v>
      </c>
      <c r="EU353" s="55"/>
      <c r="EV353" s="55">
        <f t="shared" ref="EV353:EX353" si="1572">EV354+EV355+EV356+EV357+EV358+EV359</f>
        <v>0</v>
      </c>
      <c r="EW353" s="55">
        <f t="shared" si="1572"/>
        <v>0</v>
      </c>
      <c r="EX353" s="55">
        <f t="shared" si="1572"/>
        <v>0</v>
      </c>
      <c r="EY353" s="55"/>
      <c r="EZ353" s="55"/>
      <c r="FA353" s="54"/>
      <c r="FB353" s="55">
        <f t="shared" ref="FB353:FC353" si="1573">FB354+FB355+FB356+FB357+FB358+FB359</f>
        <v>0</v>
      </c>
      <c r="FC353" s="55">
        <f t="shared" si="1573"/>
        <v>0</v>
      </c>
      <c r="FD353" s="54"/>
      <c r="FE353" s="55">
        <f t="shared" ref="FE353:FF353" si="1574">FE354+FE355+FE356+FE357+FE358+FE359</f>
        <v>0</v>
      </c>
      <c r="FF353" s="55">
        <f t="shared" si="1574"/>
        <v>0</v>
      </c>
      <c r="FG353" s="54"/>
      <c r="FH353" s="55">
        <f t="shared" ref="FH353:FI353" si="1575">FH354+FH355+FH356+FH357+FH358+FH359</f>
        <v>3000</v>
      </c>
      <c r="FI353" s="55">
        <f t="shared" si="1575"/>
        <v>3000</v>
      </c>
      <c r="FJ353" s="54">
        <f t="shared" ref="FJ353:FJ354" si="1576">FI353/FH353*100</f>
        <v>100</v>
      </c>
      <c r="FK353" s="55">
        <f t="shared" ref="FK353:FL353" si="1577">FK354+FK355+FK356+FK357+FK358+FK359</f>
        <v>1633.1</v>
      </c>
      <c r="FL353" s="55">
        <f t="shared" si="1577"/>
        <v>293.64997999999997</v>
      </c>
      <c r="FM353" s="54">
        <f t="shared" ref="FM353:FM354" si="1578">FL353/FK353*100</f>
        <v>17.981138938215661</v>
      </c>
      <c r="FN353" s="55">
        <f t="shared" ref="FN353:FO353" si="1579">FN354+FN355+FN356+FN357+FN358+FN359</f>
        <v>0</v>
      </c>
      <c r="FO353" s="55">
        <f t="shared" si="1579"/>
        <v>0</v>
      </c>
      <c r="FP353" s="54"/>
      <c r="FQ353" s="55">
        <f t="shared" ref="FQ353:FR353" si="1580">FQ354+FQ355+FQ356+FQ357+FQ358+FQ359</f>
        <v>0</v>
      </c>
      <c r="FR353" s="55">
        <f t="shared" si="1580"/>
        <v>0</v>
      </c>
      <c r="FS353" s="54"/>
      <c r="FT353" s="55"/>
      <c r="FU353" s="55"/>
      <c r="FV353" s="54"/>
      <c r="FW353" s="55"/>
      <c r="FX353" s="55"/>
      <c r="FY353" s="54"/>
      <c r="FZ353" s="55"/>
      <c r="GA353" s="55"/>
      <c r="GB353" s="54"/>
      <c r="GC353" s="55"/>
      <c r="GD353" s="55"/>
      <c r="GE353" s="54"/>
      <c r="GF353" s="55"/>
      <c r="GG353" s="55"/>
      <c r="GH353" s="54"/>
      <c r="GI353" s="55"/>
      <c r="GJ353" s="55"/>
      <c r="GK353" s="54"/>
      <c r="GL353" s="55"/>
      <c r="GM353" s="55"/>
      <c r="GN353" s="54"/>
      <c r="GO353" s="55">
        <f t="shared" ref="GO353:GP353" si="1581">GO354+GO355+GO356+GO357+GO358+GO359</f>
        <v>0</v>
      </c>
      <c r="GP353" s="55">
        <f t="shared" si="1581"/>
        <v>0</v>
      </c>
      <c r="GQ353" s="54"/>
      <c r="GR353" s="55">
        <f t="shared" ref="GR353:GT353" si="1582">GR354+GR355+GR356+GR357+GR358+GR359</f>
        <v>0</v>
      </c>
      <c r="GS353" s="55">
        <f t="shared" si="1582"/>
        <v>0</v>
      </c>
      <c r="GT353" s="55">
        <f t="shared" si="1582"/>
        <v>0</v>
      </c>
    </row>
    <row r="354" spans="1:202" s="18" customFormat="1" ht="21.75" customHeight="1" x14ac:dyDescent="0.25">
      <c r="A354" s="30" t="s">
        <v>276</v>
      </c>
      <c r="B354" s="136">
        <f t="shared" si="1446"/>
        <v>116042.80046</v>
      </c>
      <c r="C354" s="136">
        <f t="shared" si="1447"/>
        <v>21194.066859999999</v>
      </c>
      <c r="D354" s="48">
        <f t="shared" si="216"/>
        <v>18.264008431359429</v>
      </c>
      <c r="E354" s="48"/>
      <c r="F354" s="48"/>
      <c r="G354" s="48"/>
      <c r="H354" s="52"/>
      <c r="I354" s="52"/>
      <c r="J354" s="48"/>
      <c r="K354" s="52"/>
      <c r="L354" s="52"/>
      <c r="M354" s="48"/>
      <c r="N354" s="52"/>
      <c r="O354" s="52"/>
      <c r="P354" s="48"/>
      <c r="Q354" s="52"/>
      <c r="R354" s="52"/>
      <c r="S354" s="48"/>
      <c r="T354" s="52"/>
      <c r="U354" s="52"/>
      <c r="V354" s="48"/>
      <c r="W354" s="48"/>
      <c r="X354" s="48"/>
      <c r="Y354" s="48"/>
      <c r="Z354" s="48"/>
      <c r="AA354" s="48"/>
      <c r="AB354" s="48"/>
      <c r="AC354" s="52">
        <v>0</v>
      </c>
      <c r="AD354" s="52">
        <v>0</v>
      </c>
      <c r="AE354" s="48"/>
      <c r="AF354" s="52"/>
      <c r="AG354" s="52"/>
      <c r="AH354" s="52"/>
      <c r="AI354" s="52"/>
      <c r="AJ354" s="52"/>
      <c r="AK354" s="48"/>
      <c r="AL354" s="52">
        <v>51.020400000000002</v>
      </c>
      <c r="AM354" s="52">
        <v>51.020400000000002</v>
      </c>
      <c r="AN354" s="48">
        <f t="shared" si="1542"/>
        <v>100</v>
      </c>
      <c r="AO354" s="52">
        <v>42.193860000000001</v>
      </c>
      <c r="AP354" s="52">
        <v>42.193860000000001</v>
      </c>
      <c r="AQ354" s="48">
        <f>AP354/AO354*100</f>
        <v>100</v>
      </c>
      <c r="AR354" s="52"/>
      <c r="AS354" s="52"/>
      <c r="AT354" s="48"/>
      <c r="AU354" s="52"/>
      <c r="AV354" s="52"/>
      <c r="AW354" s="48"/>
      <c r="AX354" s="48"/>
      <c r="AY354" s="48"/>
      <c r="AZ354" s="48"/>
      <c r="BA354" s="52">
        <v>0</v>
      </c>
      <c r="BB354" s="52"/>
      <c r="BC354" s="48"/>
      <c r="BD354" s="52">
        <v>18969.900000000001</v>
      </c>
      <c r="BE354" s="48">
        <v>7130.875</v>
      </c>
      <c r="BF354" s="52">
        <f t="shared" si="138"/>
        <v>37.590472274498019</v>
      </c>
      <c r="BG354" s="52"/>
      <c r="BH354" s="74"/>
      <c r="BI354" s="74"/>
      <c r="BJ354" s="52"/>
      <c r="BK354" s="74"/>
      <c r="BL354" s="74"/>
      <c r="BM354" s="52">
        <v>3367.8</v>
      </c>
      <c r="BN354" s="52">
        <v>1551.45</v>
      </c>
      <c r="BO354" s="52">
        <f t="shared" si="141"/>
        <v>46.067165508640656</v>
      </c>
      <c r="BP354" s="52">
        <v>560</v>
      </c>
      <c r="BQ354" s="52">
        <v>160</v>
      </c>
      <c r="BR354" s="52">
        <f t="shared" si="1548"/>
        <v>28.571428571428569</v>
      </c>
      <c r="BS354" s="52"/>
      <c r="BT354" s="74"/>
      <c r="BU354" s="74"/>
      <c r="BV354" s="52"/>
      <c r="BW354" s="74"/>
      <c r="BX354" s="74"/>
      <c r="BY354" s="52"/>
      <c r="BZ354" s="74"/>
      <c r="CA354" s="74"/>
      <c r="CB354" s="52"/>
      <c r="CC354" s="74"/>
      <c r="CD354" s="74"/>
      <c r="CE354" s="52"/>
      <c r="CF354" s="74"/>
      <c r="CG354" s="74"/>
      <c r="CH354" s="52"/>
      <c r="CI354" s="74"/>
      <c r="CJ354" s="74"/>
      <c r="CK354" s="52"/>
      <c r="CL354" s="74"/>
      <c r="CM354" s="74"/>
      <c r="CN354" s="52">
        <v>104.4</v>
      </c>
      <c r="CO354" s="74"/>
      <c r="CP354" s="52"/>
      <c r="CQ354" s="52"/>
      <c r="CR354" s="74"/>
      <c r="CS354" s="74"/>
      <c r="CT354" s="52"/>
      <c r="CU354" s="74"/>
      <c r="CV354" s="74"/>
      <c r="CW354" s="52">
        <v>3874.2</v>
      </c>
      <c r="CX354" s="52">
        <v>1937.0991999999999</v>
      </c>
      <c r="CY354" s="52">
        <f t="shared" si="147"/>
        <v>49.9999793505756</v>
      </c>
      <c r="CZ354" s="52"/>
      <c r="DA354" s="74"/>
      <c r="DB354" s="48"/>
      <c r="DC354" s="52">
        <v>4105.1000000000004</v>
      </c>
      <c r="DD354" s="52">
        <v>1551.4929999999999</v>
      </c>
      <c r="DE354" s="52">
        <f>DD354/DC354*100</f>
        <v>37.794280285498523</v>
      </c>
      <c r="DF354" s="52">
        <v>720</v>
      </c>
      <c r="DG354" s="74"/>
      <c r="DH354" s="52">
        <f t="shared" si="1554"/>
        <v>0</v>
      </c>
      <c r="DI354" s="52">
        <v>2000</v>
      </c>
      <c r="DJ354" s="52">
        <v>1999.9996000000001</v>
      </c>
      <c r="DK354" s="52">
        <f t="shared" si="1556"/>
        <v>99.999980000000008</v>
      </c>
      <c r="DL354" s="52">
        <v>6696.8389900000002</v>
      </c>
      <c r="DM354" s="52">
        <v>2000</v>
      </c>
      <c r="DN354" s="52">
        <f t="shared" si="1558"/>
        <v>29.864836275539602</v>
      </c>
      <c r="DO354" s="52"/>
      <c r="DP354" s="74"/>
      <c r="DQ354" s="74"/>
      <c r="DR354" s="52"/>
      <c r="DS354" s="74"/>
      <c r="DT354" s="74"/>
      <c r="DU354" s="52"/>
      <c r="DV354" s="74"/>
      <c r="DW354" s="74"/>
      <c r="DX354" s="52"/>
      <c r="DY354" s="74"/>
      <c r="DZ354" s="74"/>
      <c r="EA354" s="52"/>
      <c r="EB354" s="52"/>
      <c r="EC354" s="52"/>
      <c r="ED354" s="52"/>
      <c r="EE354" s="52"/>
      <c r="EF354" s="126"/>
      <c r="EG354" s="52"/>
      <c r="EH354" s="52"/>
      <c r="EI354" s="52"/>
      <c r="EJ354" s="52">
        <v>67192.247209999987</v>
      </c>
      <c r="EK354" s="52">
        <v>1446.2858200000001</v>
      </c>
      <c r="EL354" s="52">
        <f t="shared" si="1567"/>
        <v>2.1524593685337474</v>
      </c>
      <c r="EM354" s="52">
        <v>3726</v>
      </c>
      <c r="EN354" s="52">
        <v>30</v>
      </c>
      <c r="EO354" s="52">
        <f t="shared" si="1569"/>
        <v>0.80515297906602246</v>
      </c>
      <c r="EP354" s="52"/>
      <c r="EQ354" s="52"/>
      <c r="ER354" s="52"/>
      <c r="ES354" s="52"/>
      <c r="ET354" s="52"/>
      <c r="EU354" s="52"/>
      <c r="EV354" s="52">
        <v>0</v>
      </c>
      <c r="EW354" s="52">
        <v>0</v>
      </c>
      <c r="EX354" s="48"/>
      <c r="EY354" s="52"/>
      <c r="EZ354" s="52"/>
      <c r="FA354" s="48"/>
      <c r="FB354" s="52"/>
      <c r="FC354" s="52"/>
      <c r="FD354" s="48"/>
      <c r="FE354" s="52"/>
      <c r="FF354" s="52"/>
      <c r="FG354" s="48"/>
      <c r="FH354" s="52">
        <v>3000</v>
      </c>
      <c r="FI354" s="52">
        <v>3000</v>
      </c>
      <c r="FJ354" s="48">
        <f t="shared" si="1576"/>
        <v>100</v>
      </c>
      <c r="FK354" s="52">
        <v>1633.1</v>
      </c>
      <c r="FL354" s="52">
        <v>293.64997999999997</v>
      </c>
      <c r="FM354" s="48">
        <f t="shared" si="1578"/>
        <v>17.981138938215661</v>
      </c>
      <c r="FN354" s="52"/>
      <c r="FO354" s="52"/>
      <c r="FP354" s="48"/>
      <c r="FQ354" s="52"/>
      <c r="FR354" s="52"/>
      <c r="FS354" s="48"/>
      <c r="FT354" s="52"/>
      <c r="FU354" s="52"/>
      <c r="FV354" s="48"/>
      <c r="FW354" s="52"/>
      <c r="FX354" s="52"/>
      <c r="FY354" s="48"/>
      <c r="FZ354" s="52"/>
      <c r="GA354" s="52"/>
      <c r="GB354" s="48"/>
      <c r="GC354" s="52"/>
      <c r="GD354" s="52"/>
      <c r="GE354" s="48"/>
      <c r="GF354" s="52"/>
      <c r="GG354" s="52"/>
      <c r="GH354" s="48"/>
      <c r="GI354" s="52"/>
      <c r="GJ354" s="52"/>
      <c r="GK354" s="48"/>
      <c r="GL354" s="52"/>
      <c r="GM354" s="52"/>
      <c r="GN354" s="48"/>
      <c r="GO354" s="52"/>
      <c r="GP354" s="52"/>
      <c r="GQ354" s="48"/>
      <c r="GR354" s="52"/>
      <c r="GS354" s="74"/>
      <c r="GT354" s="74"/>
    </row>
    <row r="355" spans="1:202" s="18" customFormat="1" ht="15.75" x14ac:dyDescent="0.25">
      <c r="A355" s="26" t="s">
        <v>261</v>
      </c>
      <c r="B355" s="136">
        <f t="shared" si="1446"/>
        <v>0</v>
      </c>
      <c r="C355" s="136">
        <f t="shared" si="1447"/>
        <v>0</v>
      </c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116"/>
      <c r="BE355" s="116"/>
      <c r="BF355" s="116"/>
      <c r="BG355" s="48"/>
      <c r="BH355" s="48"/>
      <c r="BI355" s="75"/>
      <c r="BJ355" s="48"/>
      <c r="BK355" s="48"/>
      <c r="BL355" s="75"/>
      <c r="BM355" s="48"/>
      <c r="BN355" s="48"/>
      <c r="BO355" s="75"/>
      <c r="BP355" s="48"/>
      <c r="BQ355" s="48"/>
      <c r="BR355" s="75"/>
      <c r="BS355" s="48"/>
      <c r="BT355" s="48"/>
      <c r="BU355" s="75"/>
      <c r="BV355" s="48"/>
      <c r="BW355" s="48"/>
      <c r="BX355" s="75"/>
      <c r="BY355" s="48"/>
      <c r="BZ355" s="48"/>
      <c r="CA355" s="75"/>
      <c r="CB355" s="48"/>
      <c r="CC355" s="48"/>
      <c r="CD355" s="75"/>
      <c r="CE355" s="48"/>
      <c r="CF355" s="48"/>
      <c r="CG355" s="75"/>
      <c r="CH355" s="48"/>
      <c r="CI355" s="48"/>
      <c r="CJ355" s="75"/>
      <c r="CK355" s="48"/>
      <c r="CL355" s="48"/>
      <c r="CM355" s="75"/>
      <c r="CN355" s="48"/>
      <c r="CO355" s="48"/>
      <c r="CP355" s="52"/>
      <c r="CQ355" s="52"/>
      <c r="CR355" s="48"/>
      <c r="CS355" s="75"/>
      <c r="CT355" s="52"/>
      <c r="CU355" s="48"/>
      <c r="CV355" s="75"/>
      <c r="CW355" s="52"/>
      <c r="CX355" s="48"/>
      <c r="CY355" s="75"/>
      <c r="CZ355" s="52"/>
      <c r="DA355" s="48"/>
      <c r="DB355" s="48"/>
      <c r="DC355" s="52"/>
      <c r="DD355" s="48"/>
      <c r="DE355" s="75"/>
      <c r="DF355" s="52"/>
      <c r="DG355" s="48"/>
      <c r="DH355" s="75"/>
      <c r="DI355" s="48"/>
      <c r="DJ355" s="48"/>
      <c r="DK355" s="75"/>
      <c r="DL355" s="48"/>
      <c r="DM355" s="48"/>
      <c r="DN355" s="75"/>
      <c r="DO355" s="52"/>
      <c r="DP355" s="48"/>
      <c r="DQ355" s="75"/>
      <c r="DR355" s="52"/>
      <c r="DS355" s="48"/>
      <c r="DT355" s="75"/>
      <c r="DU355" s="52"/>
      <c r="DV355" s="48"/>
      <c r="DW355" s="75"/>
      <c r="DX355" s="52"/>
      <c r="DY355" s="48"/>
      <c r="DZ355" s="75"/>
      <c r="EA355" s="48"/>
      <c r="EB355" s="48"/>
      <c r="EC355" s="75"/>
      <c r="ED355" s="48"/>
      <c r="EE355" s="48"/>
      <c r="EF355" s="126"/>
      <c r="EG355" s="48"/>
      <c r="EH355" s="48"/>
      <c r="EI355" s="75"/>
      <c r="EJ355" s="48"/>
      <c r="EK355" s="48"/>
      <c r="EL355" s="75"/>
      <c r="EM355" s="48"/>
      <c r="EN355" s="48"/>
      <c r="EO355" s="75"/>
      <c r="EP355" s="48"/>
      <c r="EQ355" s="48"/>
      <c r="ER355" s="75"/>
      <c r="ES355" s="48"/>
      <c r="ET355" s="48"/>
      <c r="EU355" s="75"/>
      <c r="EV355" s="48"/>
      <c r="EW355" s="48"/>
      <c r="EX355" s="48"/>
      <c r="EY355" s="48"/>
      <c r="EZ355" s="48"/>
      <c r="FA355" s="48"/>
      <c r="FB355" s="48"/>
      <c r="FC355" s="48"/>
      <c r="FD355" s="48"/>
      <c r="FE355" s="48"/>
      <c r="FF355" s="48"/>
      <c r="FG355" s="48"/>
      <c r="FH355" s="48"/>
      <c r="FI355" s="48"/>
      <c r="FJ355" s="48"/>
      <c r="FK355" s="48"/>
      <c r="FL355" s="48"/>
      <c r="FM355" s="48"/>
      <c r="FN355" s="48"/>
      <c r="FO355" s="48"/>
      <c r="FP355" s="48"/>
      <c r="FQ355" s="48"/>
      <c r="FR355" s="48"/>
      <c r="FS355" s="48"/>
      <c r="FT355" s="48"/>
      <c r="FU355" s="48"/>
      <c r="FV355" s="48"/>
      <c r="FW355" s="48"/>
      <c r="FX355" s="48"/>
      <c r="FY355" s="48"/>
      <c r="FZ355" s="48"/>
      <c r="GA355" s="48"/>
      <c r="GB355" s="48"/>
      <c r="GC355" s="48"/>
      <c r="GD355" s="48"/>
      <c r="GE355" s="48"/>
      <c r="GF355" s="48"/>
      <c r="GG355" s="48"/>
      <c r="GH355" s="48"/>
      <c r="GI355" s="48"/>
      <c r="GJ355" s="48"/>
      <c r="GK355" s="48"/>
      <c r="GL355" s="48"/>
      <c r="GM355" s="48"/>
      <c r="GN355" s="48"/>
      <c r="GO355" s="48"/>
      <c r="GP355" s="48"/>
      <c r="GQ355" s="48"/>
      <c r="GR355" s="52"/>
      <c r="GS355" s="48"/>
      <c r="GT355" s="75"/>
    </row>
    <row r="356" spans="1:202" s="18" customFormat="1" ht="15.75" x14ac:dyDescent="0.25">
      <c r="A356" s="26" t="s">
        <v>545</v>
      </c>
      <c r="B356" s="136">
        <f t="shared" si="1446"/>
        <v>1869</v>
      </c>
      <c r="C356" s="136">
        <f t="shared" si="1447"/>
        <v>1869</v>
      </c>
      <c r="D356" s="48">
        <f t="shared" si="216"/>
        <v>100</v>
      </c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116"/>
      <c r="BE356" s="116"/>
      <c r="BF356" s="116"/>
      <c r="BG356" s="48"/>
      <c r="BH356" s="48"/>
      <c r="BI356" s="75"/>
      <c r="BJ356" s="48"/>
      <c r="BK356" s="48"/>
      <c r="BL356" s="75"/>
      <c r="BM356" s="48"/>
      <c r="BN356" s="48"/>
      <c r="BO356" s="75"/>
      <c r="BP356" s="48"/>
      <c r="BQ356" s="48"/>
      <c r="BR356" s="75"/>
      <c r="BS356" s="48"/>
      <c r="BT356" s="48"/>
      <c r="BU356" s="75"/>
      <c r="BV356" s="48"/>
      <c r="BW356" s="48"/>
      <c r="BX356" s="75"/>
      <c r="BY356" s="48"/>
      <c r="BZ356" s="48"/>
      <c r="CA356" s="75"/>
      <c r="CB356" s="48"/>
      <c r="CC356" s="48"/>
      <c r="CD356" s="75"/>
      <c r="CE356" s="48"/>
      <c r="CF356" s="48"/>
      <c r="CG356" s="75"/>
      <c r="CH356" s="48"/>
      <c r="CI356" s="48"/>
      <c r="CJ356" s="75"/>
      <c r="CK356" s="48"/>
      <c r="CL356" s="48"/>
      <c r="CM356" s="75"/>
      <c r="CN356" s="48"/>
      <c r="CO356" s="48"/>
      <c r="CP356" s="52"/>
      <c r="CQ356" s="52"/>
      <c r="CR356" s="48"/>
      <c r="CS356" s="75"/>
      <c r="CT356" s="52"/>
      <c r="CU356" s="48"/>
      <c r="CV356" s="75"/>
      <c r="CW356" s="52"/>
      <c r="CX356" s="48"/>
      <c r="CY356" s="75"/>
      <c r="CZ356" s="52">
        <v>1869</v>
      </c>
      <c r="DA356" s="48">
        <v>1869</v>
      </c>
      <c r="DB356" s="48">
        <f t="shared" si="1278"/>
        <v>100</v>
      </c>
      <c r="DC356" s="52"/>
      <c r="DD356" s="48"/>
      <c r="DE356" s="75"/>
      <c r="DF356" s="52"/>
      <c r="DG356" s="48"/>
      <c r="DH356" s="75"/>
      <c r="DI356" s="48"/>
      <c r="DJ356" s="48"/>
      <c r="DK356" s="75"/>
      <c r="DL356" s="48"/>
      <c r="DM356" s="48"/>
      <c r="DN356" s="75"/>
      <c r="DO356" s="52"/>
      <c r="DP356" s="48"/>
      <c r="DQ356" s="75"/>
      <c r="DR356" s="52"/>
      <c r="DS356" s="48"/>
      <c r="DT356" s="75"/>
      <c r="DU356" s="52"/>
      <c r="DV356" s="48"/>
      <c r="DW356" s="75"/>
      <c r="DX356" s="52"/>
      <c r="DY356" s="48"/>
      <c r="DZ356" s="75"/>
      <c r="EA356" s="48"/>
      <c r="EB356" s="48"/>
      <c r="EC356" s="75"/>
      <c r="ED356" s="48"/>
      <c r="EE356" s="48"/>
      <c r="EF356" s="126"/>
      <c r="EG356" s="48"/>
      <c r="EH356" s="48"/>
      <c r="EI356" s="75"/>
      <c r="EJ356" s="48"/>
      <c r="EK356" s="48"/>
      <c r="EL356" s="75"/>
      <c r="EM356" s="48"/>
      <c r="EN356" s="48"/>
      <c r="EO356" s="75"/>
      <c r="EP356" s="48"/>
      <c r="EQ356" s="48"/>
      <c r="ER356" s="75"/>
      <c r="ES356" s="48"/>
      <c r="ET356" s="48"/>
      <c r="EU356" s="75"/>
      <c r="EV356" s="48"/>
      <c r="EW356" s="48"/>
      <c r="EX356" s="48"/>
      <c r="EY356" s="48"/>
      <c r="EZ356" s="48"/>
      <c r="FA356" s="48"/>
      <c r="FB356" s="48"/>
      <c r="FC356" s="48"/>
      <c r="FD356" s="48"/>
      <c r="FE356" s="48"/>
      <c r="FF356" s="48"/>
      <c r="FG356" s="48"/>
      <c r="FH356" s="48"/>
      <c r="FI356" s="48"/>
      <c r="FJ356" s="48"/>
      <c r="FK356" s="48"/>
      <c r="FL356" s="48"/>
      <c r="FM356" s="48"/>
      <c r="FN356" s="48"/>
      <c r="FO356" s="48"/>
      <c r="FP356" s="48"/>
      <c r="FQ356" s="48"/>
      <c r="FR356" s="48"/>
      <c r="FS356" s="48"/>
      <c r="FT356" s="48"/>
      <c r="FU356" s="48"/>
      <c r="FV356" s="48"/>
      <c r="FW356" s="48"/>
      <c r="FX356" s="48"/>
      <c r="FY356" s="48"/>
      <c r="FZ356" s="48"/>
      <c r="GA356" s="48"/>
      <c r="GB356" s="48"/>
      <c r="GC356" s="48"/>
      <c r="GD356" s="48"/>
      <c r="GE356" s="48"/>
      <c r="GF356" s="48"/>
      <c r="GG356" s="48"/>
      <c r="GH356" s="48"/>
      <c r="GI356" s="48"/>
      <c r="GJ356" s="48"/>
      <c r="GK356" s="48"/>
      <c r="GL356" s="48"/>
      <c r="GM356" s="48"/>
      <c r="GN356" s="48"/>
      <c r="GO356" s="48"/>
      <c r="GP356" s="48"/>
      <c r="GQ356" s="48"/>
      <c r="GR356" s="52"/>
      <c r="GS356" s="48"/>
      <c r="GT356" s="75"/>
    </row>
    <row r="357" spans="1:202" s="18" customFormat="1" ht="15.75" x14ac:dyDescent="0.25">
      <c r="A357" s="26" t="s">
        <v>332</v>
      </c>
      <c r="B357" s="136">
        <f t="shared" si="1446"/>
        <v>8820</v>
      </c>
      <c r="C357" s="136">
        <f t="shared" si="1447"/>
        <v>1466.3821599999999</v>
      </c>
      <c r="D357" s="48">
        <f t="shared" si="216"/>
        <v>16.625648072562356</v>
      </c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>
        <v>1500</v>
      </c>
      <c r="AY357" s="48"/>
      <c r="AZ357" s="48"/>
      <c r="BA357" s="48"/>
      <c r="BB357" s="48"/>
      <c r="BC357" s="48"/>
      <c r="BD357" s="116"/>
      <c r="BE357" s="116"/>
      <c r="BF357" s="116"/>
      <c r="BG357" s="48"/>
      <c r="BH357" s="48"/>
      <c r="BI357" s="75"/>
      <c r="BJ357" s="48"/>
      <c r="BK357" s="48"/>
      <c r="BL357" s="75"/>
      <c r="BM357" s="48"/>
      <c r="BN357" s="48"/>
      <c r="BO357" s="75"/>
      <c r="BP357" s="48"/>
      <c r="BQ357" s="48"/>
      <c r="BR357" s="75"/>
      <c r="BS357" s="48"/>
      <c r="BT357" s="48"/>
      <c r="BU357" s="75"/>
      <c r="BV357" s="48"/>
      <c r="BW357" s="48"/>
      <c r="BX357" s="75"/>
      <c r="BY357" s="48"/>
      <c r="BZ357" s="48"/>
      <c r="CA357" s="75"/>
      <c r="CB357" s="48"/>
      <c r="CC357" s="48"/>
      <c r="CD357" s="75"/>
      <c r="CE357" s="48"/>
      <c r="CF357" s="48"/>
      <c r="CG357" s="75"/>
      <c r="CH357" s="48"/>
      <c r="CI357" s="48"/>
      <c r="CJ357" s="75"/>
      <c r="CK357" s="48"/>
      <c r="CL357" s="48"/>
      <c r="CM357" s="75"/>
      <c r="CN357" s="48"/>
      <c r="CO357" s="48"/>
      <c r="CP357" s="52"/>
      <c r="CQ357" s="52"/>
      <c r="CR357" s="48"/>
      <c r="CS357" s="75"/>
      <c r="CT357" s="52"/>
      <c r="CU357" s="48"/>
      <c r="CV357" s="75"/>
      <c r="CW357" s="52"/>
      <c r="CX357" s="48"/>
      <c r="CY357" s="75"/>
      <c r="CZ357" s="52">
        <v>7320</v>
      </c>
      <c r="DA357" s="48">
        <v>1466.3821599999999</v>
      </c>
      <c r="DB357" s="48">
        <f t="shared" si="1278"/>
        <v>20.032543169398906</v>
      </c>
      <c r="DC357" s="52"/>
      <c r="DD357" s="48"/>
      <c r="DE357" s="75"/>
      <c r="DF357" s="52"/>
      <c r="DG357" s="48"/>
      <c r="DH357" s="75"/>
      <c r="DI357" s="48"/>
      <c r="DJ357" s="48"/>
      <c r="DK357" s="75"/>
      <c r="DL357" s="48"/>
      <c r="DM357" s="48"/>
      <c r="DN357" s="75"/>
      <c r="DO357" s="52"/>
      <c r="DP357" s="48"/>
      <c r="DQ357" s="75"/>
      <c r="DR357" s="52"/>
      <c r="DS357" s="48"/>
      <c r="DT357" s="75"/>
      <c r="DU357" s="52"/>
      <c r="DV357" s="48"/>
      <c r="DW357" s="75"/>
      <c r="DX357" s="52"/>
      <c r="DY357" s="48"/>
      <c r="DZ357" s="75"/>
      <c r="EA357" s="48"/>
      <c r="EB357" s="48"/>
      <c r="EC357" s="75"/>
      <c r="ED357" s="48"/>
      <c r="EE357" s="48"/>
      <c r="EF357" s="126"/>
      <c r="EG357" s="48"/>
      <c r="EH357" s="48"/>
      <c r="EI357" s="75"/>
      <c r="EJ357" s="48"/>
      <c r="EK357" s="48"/>
      <c r="EL357" s="75"/>
      <c r="EM357" s="48"/>
      <c r="EN357" s="48"/>
      <c r="EO357" s="75"/>
      <c r="EP357" s="48"/>
      <c r="EQ357" s="48"/>
      <c r="ER357" s="75"/>
      <c r="ES357" s="48"/>
      <c r="ET357" s="48"/>
      <c r="EU357" s="75"/>
      <c r="EV357" s="48"/>
      <c r="EW357" s="48"/>
      <c r="EX357" s="48"/>
      <c r="EY357" s="48"/>
      <c r="EZ357" s="48"/>
      <c r="FA357" s="48"/>
      <c r="FB357" s="48"/>
      <c r="FC357" s="48"/>
      <c r="FD357" s="48"/>
      <c r="FE357" s="48"/>
      <c r="FF357" s="48"/>
      <c r="FG357" s="48"/>
      <c r="FH357" s="48"/>
      <c r="FI357" s="48"/>
      <c r="FJ357" s="48"/>
      <c r="FK357" s="48"/>
      <c r="FL357" s="48"/>
      <c r="FM357" s="48"/>
      <c r="FN357" s="48"/>
      <c r="FO357" s="48"/>
      <c r="FP357" s="48"/>
      <c r="FQ357" s="48"/>
      <c r="FR357" s="48"/>
      <c r="FS357" s="48"/>
      <c r="FT357" s="48"/>
      <c r="FU357" s="48"/>
      <c r="FV357" s="48"/>
      <c r="FW357" s="48"/>
      <c r="FX357" s="48"/>
      <c r="FY357" s="48"/>
      <c r="FZ357" s="48"/>
      <c r="GA357" s="48"/>
      <c r="GB357" s="48"/>
      <c r="GC357" s="48"/>
      <c r="GD357" s="48"/>
      <c r="GE357" s="48"/>
      <c r="GF357" s="48"/>
      <c r="GG357" s="48"/>
      <c r="GH357" s="48"/>
      <c r="GI357" s="48"/>
      <c r="GJ357" s="48"/>
      <c r="GK357" s="48"/>
      <c r="GL357" s="48"/>
      <c r="GM357" s="48"/>
      <c r="GN357" s="48"/>
      <c r="GO357" s="48"/>
      <c r="GP357" s="48"/>
      <c r="GQ357" s="48"/>
      <c r="GR357" s="52"/>
      <c r="GS357" s="48"/>
      <c r="GT357" s="75"/>
    </row>
    <row r="358" spans="1:202" s="18" customFormat="1" ht="15.75" x14ac:dyDescent="0.25">
      <c r="A358" s="26" t="s">
        <v>334</v>
      </c>
      <c r="B358" s="136">
        <f t="shared" si="1446"/>
        <v>5972.9919799999998</v>
      </c>
      <c r="C358" s="136">
        <f t="shared" si="1447"/>
        <v>5485.5868899999996</v>
      </c>
      <c r="D358" s="48">
        <f t="shared" si="216"/>
        <v>91.839850252067464</v>
      </c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116"/>
      <c r="BE358" s="116"/>
      <c r="BF358" s="116"/>
      <c r="BG358" s="48"/>
      <c r="BH358" s="48"/>
      <c r="BI358" s="75"/>
      <c r="BJ358" s="48"/>
      <c r="BK358" s="48"/>
      <c r="BL358" s="75"/>
      <c r="BM358" s="48"/>
      <c r="BN358" s="48"/>
      <c r="BO358" s="75"/>
      <c r="BP358" s="48"/>
      <c r="BQ358" s="48"/>
      <c r="BR358" s="75"/>
      <c r="BS358" s="48"/>
      <c r="BT358" s="48"/>
      <c r="BU358" s="75"/>
      <c r="BV358" s="48"/>
      <c r="BW358" s="48"/>
      <c r="BX358" s="75"/>
      <c r="BY358" s="48"/>
      <c r="BZ358" s="48"/>
      <c r="CA358" s="75"/>
      <c r="CB358" s="48"/>
      <c r="CC358" s="48"/>
      <c r="CD358" s="75"/>
      <c r="CE358" s="48"/>
      <c r="CF358" s="48"/>
      <c r="CG358" s="75"/>
      <c r="CH358" s="48"/>
      <c r="CI358" s="48"/>
      <c r="CJ358" s="75"/>
      <c r="CK358" s="48"/>
      <c r="CL358" s="48"/>
      <c r="CM358" s="75"/>
      <c r="CN358" s="48"/>
      <c r="CO358" s="48"/>
      <c r="CP358" s="52"/>
      <c r="CQ358" s="52"/>
      <c r="CR358" s="48"/>
      <c r="CS358" s="75"/>
      <c r="CT358" s="52"/>
      <c r="CU358" s="48"/>
      <c r="CV358" s="75"/>
      <c r="CW358" s="52"/>
      <c r="CX358" s="48"/>
      <c r="CY358" s="75"/>
      <c r="CZ358" s="52">
        <v>4365</v>
      </c>
      <c r="DA358" s="48">
        <v>4365</v>
      </c>
      <c r="DB358" s="48">
        <f t="shared" si="1278"/>
        <v>100</v>
      </c>
      <c r="DC358" s="52"/>
      <c r="DD358" s="48"/>
      <c r="DE358" s="75"/>
      <c r="DF358" s="52"/>
      <c r="DG358" s="48"/>
      <c r="DH358" s="75"/>
      <c r="DI358" s="48"/>
      <c r="DJ358" s="48"/>
      <c r="DK358" s="75"/>
      <c r="DL358" s="48"/>
      <c r="DM358" s="48"/>
      <c r="DN358" s="75"/>
      <c r="DO358" s="52"/>
      <c r="DP358" s="48"/>
      <c r="DQ358" s="75"/>
      <c r="DR358" s="52"/>
      <c r="DS358" s="48"/>
      <c r="DT358" s="75"/>
      <c r="DU358" s="52"/>
      <c r="DV358" s="48"/>
      <c r="DW358" s="75"/>
      <c r="DX358" s="52"/>
      <c r="DY358" s="48"/>
      <c r="DZ358" s="75"/>
      <c r="EA358" s="48"/>
      <c r="EB358" s="48"/>
      <c r="EC358" s="75"/>
      <c r="ED358" s="48">
        <v>1607.99198</v>
      </c>
      <c r="EE358" s="48">
        <v>1120.5868899999998</v>
      </c>
      <c r="EF358" s="126">
        <f>EE358/ED358*100</f>
        <v>69.688587004022224</v>
      </c>
      <c r="EG358" s="48"/>
      <c r="EH358" s="48"/>
      <c r="EI358" s="75"/>
      <c r="EJ358" s="48"/>
      <c r="EK358" s="48"/>
      <c r="EL358" s="75"/>
      <c r="EM358" s="48"/>
      <c r="EN358" s="48"/>
      <c r="EO358" s="75"/>
      <c r="EP358" s="48"/>
      <c r="EQ358" s="48"/>
      <c r="ER358" s="75"/>
      <c r="ES358" s="48"/>
      <c r="ET358" s="48"/>
      <c r="EU358" s="75"/>
      <c r="EV358" s="48"/>
      <c r="EW358" s="48"/>
      <c r="EX358" s="48"/>
      <c r="EY358" s="48"/>
      <c r="EZ358" s="48"/>
      <c r="FA358" s="48"/>
      <c r="FB358" s="48"/>
      <c r="FC358" s="48"/>
      <c r="FD358" s="48"/>
      <c r="FE358" s="48"/>
      <c r="FF358" s="48"/>
      <c r="FG358" s="48"/>
      <c r="FH358" s="48"/>
      <c r="FI358" s="48"/>
      <c r="FJ358" s="48"/>
      <c r="FK358" s="48"/>
      <c r="FL358" s="48"/>
      <c r="FM358" s="48"/>
      <c r="FN358" s="48"/>
      <c r="FO358" s="48"/>
      <c r="FP358" s="48"/>
      <c r="FQ358" s="48"/>
      <c r="FR358" s="48"/>
      <c r="FS358" s="48"/>
      <c r="FT358" s="48"/>
      <c r="FU358" s="48"/>
      <c r="FV358" s="48"/>
      <c r="FW358" s="48"/>
      <c r="FX358" s="48"/>
      <c r="FY358" s="48"/>
      <c r="FZ358" s="48"/>
      <c r="GA358" s="48"/>
      <c r="GB358" s="48"/>
      <c r="GC358" s="48"/>
      <c r="GD358" s="48"/>
      <c r="GE358" s="48"/>
      <c r="GF358" s="48"/>
      <c r="GG358" s="48"/>
      <c r="GH358" s="48"/>
      <c r="GI358" s="48"/>
      <c r="GJ358" s="48"/>
      <c r="GK358" s="48"/>
      <c r="GL358" s="48"/>
      <c r="GM358" s="48"/>
      <c r="GN358" s="48"/>
      <c r="GO358" s="48"/>
      <c r="GP358" s="48"/>
      <c r="GQ358" s="48"/>
      <c r="GR358" s="52"/>
      <c r="GS358" s="48"/>
      <c r="GT358" s="75"/>
    </row>
    <row r="359" spans="1:202" s="18" customFormat="1" ht="15.75" x14ac:dyDescent="0.25">
      <c r="A359" s="26" t="s">
        <v>333</v>
      </c>
      <c r="B359" s="136">
        <f t="shared" si="1446"/>
        <v>11500</v>
      </c>
      <c r="C359" s="136">
        <f t="shared" si="1447"/>
        <v>10000</v>
      </c>
      <c r="D359" s="48">
        <f>C359/B359*100</f>
        <v>86.956521739130437</v>
      </c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>
        <v>1500</v>
      </c>
      <c r="AY359" s="48"/>
      <c r="AZ359" s="48"/>
      <c r="BA359" s="48">
        <v>10000</v>
      </c>
      <c r="BB359" s="48">
        <v>10000</v>
      </c>
      <c r="BC359" s="48">
        <f>BB359/BA359*100</f>
        <v>100</v>
      </c>
      <c r="BD359" s="116"/>
      <c r="BE359" s="116"/>
      <c r="BF359" s="116"/>
      <c r="BG359" s="48"/>
      <c r="BH359" s="48"/>
      <c r="BI359" s="75"/>
      <c r="BJ359" s="48"/>
      <c r="BK359" s="48"/>
      <c r="BL359" s="75"/>
      <c r="BM359" s="48"/>
      <c r="BN359" s="48"/>
      <c r="BO359" s="75"/>
      <c r="BP359" s="48"/>
      <c r="BQ359" s="48"/>
      <c r="BR359" s="75"/>
      <c r="BS359" s="48"/>
      <c r="BT359" s="48"/>
      <c r="BU359" s="75"/>
      <c r="BV359" s="48"/>
      <c r="BW359" s="48"/>
      <c r="BX359" s="75"/>
      <c r="BY359" s="48"/>
      <c r="BZ359" s="48"/>
      <c r="CA359" s="75"/>
      <c r="CB359" s="48"/>
      <c r="CC359" s="48"/>
      <c r="CD359" s="75"/>
      <c r="CE359" s="48"/>
      <c r="CF359" s="48"/>
      <c r="CG359" s="75"/>
      <c r="CH359" s="48"/>
      <c r="CI359" s="48"/>
      <c r="CJ359" s="75"/>
      <c r="CK359" s="52"/>
      <c r="CL359" s="48"/>
      <c r="CM359" s="75"/>
      <c r="CN359" s="48"/>
      <c r="CO359" s="48"/>
      <c r="CP359" s="52"/>
      <c r="CQ359" s="52"/>
      <c r="CR359" s="48"/>
      <c r="CS359" s="75"/>
      <c r="CT359" s="52"/>
      <c r="CU359" s="48"/>
      <c r="CV359" s="75"/>
      <c r="CW359" s="52"/>
      <c r="CX359" s="48"/>
      <c r="CY359" s="75"/>
      <c r="CZ359" s="52"/>
      <c r="DA359" s="48"/>
      <c r="DB359" s="48"/>
      <c r="DC359" s="52"/>
      <c r="DD359" s="48"/>
      <c r="DE359" s="75"/>
      <c r="DF359" s="52"/>
      <c r="DG359" s="48"/>
      <c r="DH359" s="75"/>
      <c r="DI359" s="48"/>
      <c r="DJ359" s="48"/>
      <c r="DK359" s="75"/>
      <c r="DL359" s="48"/>
      <c r="DM359" s="48"/>
      <c r="DN359" s="75"/>
      <c r="DO359" s="52"/>
      <c r="DP359" s="48"/>
      <c r="DQ359" s="75"/>
      <c r="DR359" s="52"/>
      <c r="DS359" s="48"/>
      <c r="DT359" s="75"/>
      <c r="DU359" s="52"/>
      <c r="DV359" s="48"/>
      <c r="DW359" s="75"/>
      <c r="DX359" s="52"/>
      <c r="DY359" s="48"/>
      <c r="DZ359" s="75"/>
      <c r="EA359" s="48"/>
      <c r="EB359" s="48"/>
      <c r="EC359" s="75"/>
      <c r="ED359" s="48"/>
      <c r="EE359" s="48"/>
      <c r="EF359" s="75"/>
      <c r="EG359" s="48"/>
      <c r="EH359" s="48"/>
      <c r="EI359" s="75"/>
      <c r="EJ359" s="48"/>
      <c r="EK359" s="48"/>
      <c r="EL359" s="75"/>
      <c r="EM359" s="48"/>
      <c r="EN359" s="48"/>
      <c r="EO359" s="75"/>
      <c r="EP359" s="48"/>
      <c r="EQ359" s="48"/>
      <c r="ER359" s="75"/>
      <c r="ES359" s="48"/>
      <c r="ET359" s="48"/>
      <c r="EU359" s="75"/>
      <c r="EV359" s="48"/>
      <c r="EW359" s="48"/>
      <c r="EX359" s="48"/>
      <c r="EY359" s="48"/>
      <c r="EZ359" s="48"/>
      <c r="FA359" s="48"/>
      <c r="FB359" s="48"/>
      <c r="FC359" s="48"/>
      <c r="FD359" s="48"/>
      <c r="FE359" s="48"/>
      <c r="FF359" s="48"/>
      <c r="FG359" s="48"/>
      <c r="FH359" s="48"/>
      <c r="FI359" s="48"/>
      <c r="FJ359" s="48"/>
      <c r="FK359" s="48"/>
      <c r="FL359" s="48"/>
      <c r="FM359" s="48"/>
      <c r="FN359" s="48"/>
      <c r="FO359" s="48"/>
      <c r="FP359" s="48"/>
      <c r="FQ359" s="48"/>
      <c r="FR359" s="48"/>
      <c r="FS359" s="48"/>
      <c r="FT359" s="48"/>
      <c r="FU359" s="48"/>
      <c r="FV359" s="48"/>
      <c r="FW359" s="48"/>
      <c r="FX359" s="48"/>
      <c r="FY359" s="48"/>
      <c r="FZ359" s="48"/>
      <c r="GA359" s="48"/>
      <c r="GB359" s="48"/>
      <c r="GC359" s="48"/>
      <c r="GD359" s="48"/>
      <c r="GE359" s="48"/>
      <c r="GF359" s="48"/>
      <c r="GG359" s="48"/>
      <c r="GH359" s="48"/>
      <c r="GI359" s="48"/>
      <c r="GJ359" s="48"/>
      <c r="GK359" s="48"/>
      <c r="GL359" s="48"/>
      <c r="GM359" s="48"/>
      <c r="GN359" s="48"/>
      <c r="GO359" s="48"/>
      <c r="GP359" s="48"/>
      <c r="GQ359" s="48"/>
      <c r="GR359" s="52"/>
      <c r="GS359" s="48"/>
      <c r="GT359" s="75"/>
    </row>
    <row r="360" spans="1:202" s="19" customFormat="1" ht="31.5" x14ac:dyDescent="0.25">
      <c r="A360" s="25" t="s">
        <v>331</v>
      </c>
      <c r="B360" s="135">
        <f t="shared" si="1446"/>
        <v>92155.045600000012</v>
      </c>
      <c r="C360" s="135">
        <f t="shared" si="1447"/>
        <v>21349.091380000002</v>
      </c>
      <c r="D360" s="54">
        <f t="shared" ref="D360" si="1583">C360/B360*100</f>
        <v>23.166492123139918</v>
      </c>
      <c r="E360" s="55">
        <f t="shared" ref="E360:BE360" si="1584">E361+E362+E363+E364+E365+E367+E368+E369+E370+E371+E372</f>
        <v>0</v>
      </c>
      <c r="F360" s="55">
        <f t="shared" si="1584"/>
        <v>0</v>
      </c>
      <c r="G360" s="55">
        <f t="shared" si="1584"/>
        <v>0</v>
      </c>
      <c r="H360" s="55">
        <f t="shared" si="1584"/>
        <v>0</v>
      </c>
      <c r="I360" s="55">
        <f t="shared" si="1584"/>
        <v>0</v>
      </c>
      <c r="J360" s="55">
        <f t="shared" si="1584"/>
        <v>0</v>
      </c>
      <c r="K360" s="55">
        <f t="shared" ref="K360:M360" si="1585">K361+K362+K363+K364+K365+K367+K368+K369+K370+K371+K372</f>
        <v>0</v>
      </c>
      <c r="L360" s="55">
        <f t="shared" si="1585"/>
        <v>0</v>
      </c>
      <c r="M360" s="55">
        <f t="shared" si="1585"/>
        <v>0</v>
      </c>
      <c r="N360" s="55">
        <f t="shared" ref="N360:P360" si="1586">N361+N362+N363+N364+N365+N367+N368+N369+N370+N371+N372</f>
        <v>0</v>
      </c>
      <c r="O360" s="55">
        <f t="shared" si="1586"/>
        <v>0</v>
      </c>
      <c r="P360" s="55">
        <f t="shared" si="1586"/>
        <v>0</v>
      </c>
      <c r="Q360" s="55">
        <f t="shared" ref="Q360:S360" si="1587">Q361+Q362+Q363+Q364+Q365+Q367+Q368+Q369+Q370+Q371+Q372</f>
        <v>0</v>
      </c>
      <c r="R360" s="55">
        <f t="shared" si="1587"/>
        <v>0</v>
      </c>
      <c r="S360" s="55">
        <f t="shared" si="1587"/>
        <v>0</v>
      </c>
      <c r="T360" s="55">
        <f t="shared" ref="T360:V360" si="1588">T361+T362+T363+T364+T365+T367+T368+T369+T370+T371+T372</f>
        <v>0</v>
      </c>
      <c r="U360" s="55">
        <f t="shared" si="1588"/>
        <v>0</v>
      </c>
      <c r="V360" s="55">
        <f t="shared" si="1588"/>
        <v>0</v>
      </c>
      <c r="W360" s="55">
        <f t="shared" si="1584"/>
        <v>387.97709999999995</v>
      </c>
      <c r="X360" s="55">
        <f t="shared" si="1584"/>
        <v>387.97709999999995</v>
      </c>
      <c r="Y360" s="55">
        <f t="shared" ref="Y360:Y373" si="1589">X360/W360*100</f>
        <v>100</v>
      </c>
      <c r="Z360" s="55">
        <f t="shared" si="1584"/>
        <v>0</v>
      </c>
      <c r="AA360" s="55">
        <f t="shared" si="1584"/>
        <v>0</v>
      </c>
      <c r="AB360" s="55">
        <f t="shared" si="1584"/>
        <v>0</v>
      </c>
      <c r="AC360" s="55">
        <f t="shared" si="1584"/>
        <v>0</v>
      </c>
      <c r="AD360" s="55">
        <f t="shared" si="1584"/>
        <v>0</v>
      </c>
      <c r="AE360" s="55">
        <f t="shared" si="1584"/>
        <v>0</v>
      </c>
      <c r="AF360" s="55">
        <f t="shared" si="1584"/>
        <v>0</v>
      </c>
      <c r="AG360" s="55">
        <f t="shared" si="1584"/>
        <v>0</v>
      </c>
      <c r="AH360" s="55"/>
      <c r="AI360" s="55">
        <f t="shared" si="1584"/>
        <v>102.04080999999999</v>
      </c>
      <c r="AJ360" s="55">
        <f t="shared" si="1584"/>
        <v>102.04080999999999</v>
      </c>
      <c r="AK360" s="54">
        <f t="shared" si="1499"/>
        <v>100</v>
      </c>
      <c r="AL360" s="55"/>
      <c r="AM360" s="55"/>
      <c r="AN360" s="54"/>
      <c r="AO360" s="55">
        <f t="shared" ref="AO360:AP360" si="1590">AO361+AO362+AO363+AO364+AO365+AO367+AO368+AO369+AO370+AO371+AO372</f>
        <v>73.627690000000001</v>
      </c>
      <c r="AP360" s="55">
        <f t="shared" si="1590"/>
        <v>73.627690000000001</v>
      </c>
      <c r="AQ360" s="54">
        <f>AP360/AO360*100</f>
        <v>100</v>
      </c>
      <c r="AR360" s="55"/>
      <c r="AS360" s="55"/>
      <c r="AT360" s="54"/>
      <c r="AU360" s="55">
        <f t="shared" si="1584"/>
        <v>0</v>
      </c>
      <c r="AV360" s="55">
        <f t="shared" si="1584"/>
        <v>0</v>
      </c>
      <c r="AW360" s="55">
        <f t="shared" si="1584"/>
        <v>0</v>
      </c>
      <c r="AX360" s="55">
        <f t="shared" si="1584"/>
        <v>3888</v>
      </c>
      <c r="AY360" s="55">
        <f t="shared" si="1584"/>
        <v>0</v>
      </c>
      <c r="AZ360" s="54"/>
      <c r="BA360" s="55">
        <f t="shared" si="1584"/>
        <v>10000</v>
      </c>
      <c r="BB360" s="55">
        <f t="shared" si="1584"/>
        <v>2206.4470000000001</v>
      </c>
      <c r="BC360" s="54">
        <f t="shared" ref="BC360" si="1591">BB360/BA360*100</f>
        <v>22.06447</v>
      </c>
      <c r="BD360" s="55">
        <f t="shared" si="1584"/>
        <v>17208.2</v>
      </c>
      <c r="BE360" s="55">
        <f t="shared" si="1584"/>
        <v>6309.3521900000005</v>
      </c>
      <c r="BF360" s="55">
        <f t="shared" si="138"/>
        <v>36.664800443974386</v>
      </c>
      <c r="BG360" s="55">
        <f t="shared" ref="BG360:CO360" si="1592">BG361+BG362+BG363+BG364+BG365+BG367+BG368+BG369+BG370+BG371+BG372</f>
        <v>0</v>
      </c>
      <c r="BH360" s="55">
        <f t="shared" si="1592"/>
        <v>0</v>
      </c>
      <c r="BI360" s="55">
        <f t="shared" si="1592"/>
        <v>0</v>
      </c>
      <c r="BJ360" s="55">
        <f t="shared" ref="BJ360:BL360" si="1593">BJ361+BJ362+BJ363+BJ364+BJ365+BJ367+BJ368+BJ369+BJ370+BJ371+BJ372</f>
        <v>0</v>
      </c>
      <c r="BK360" s="55">
        <f t="shared" si="1593"/>
        <v>0</v>
      </c>
      <c r="BL360" s="55">
        <f t="shared" si="1593"/>
        <v>0</v>
      </c>
      <c r="BM360" s="55">
        <f t="shared" si="1592"/>
        <v>3279.5</v>
      </c>
      <c r="BN360" s="55">
        <f t="shared" si="1592"/>
        <v>1525.7249999999999</v>
      </c>
      <c r="BO360" s="55">
        <f t="shared" si="141"/>
        <v>46.523098033236771</v>
      </c>
      <c r="BP360" s="55">
        <f t="shared" ref="BP360:BQ360" si="1594">BP361+BP362+BP363+BP364+BP365+BP367+BP368+BP369+BP370+BP371+BP372</f>
        <v>560</v>
      </c>
      <c r="BQ360" s="55">
        <f t="shared" si="1594"/>
        <v>129.9</v>
      </c>
      <c r="BR360" s="55">
        <f t="shared" ref="BR360:BR361" si="1595">BQ360/BP360*100</f>
        <v>23.196428571428573</v>
      </c>
      <c r="BS360" s="55">
        <f t="shared" si="1592"/>
        <v>0</v>
      </c>
      <c r="BT360" s="55">
        <f t="shared" si="1592"/>
        <v>0</v>
      </c>
      <c r="BU360" s="55">
        <f t="shared" si="1592"/>
        <v>0</v>
      </c>
      <c r="BV360" s="55">
        <f t="shared" si="1592"/>
        <v>0</v>
      </c>
      <c r="BW360" s="55">
        <f t="shared" si="1592"/>
        <v>0</v>
      </c>
      <c r="BX360" s="55">
        <f t="shared" si="1592"/>
        <v>0</v>
      </c>
      <c r="BY360" s="55">
        <f t="shared" si="1592"/>
        <v>0</v>
      </c>
      <c r="BZ360" s="55">
        <f t="shared" si="1592"/>
        <v>0</v>
      </c>
      <c r="CA360" s="55">
        <f t="shared" si="1592"/>
        <v>0</v>
      </c>
      <c r="CB360" s="55">
        <f t="shared" ref="CB360:CD360" si="1596">CB361+CB362+CB363+CB364+CB365+CB367+CB368+CB369+CB370+CB371+CB372</f>
        <v>0</v>
      </c>
      <c r="CC360" s="55">
        <f t="shared" si="1596"/>
        <v>0</v>
      </c>
      <c r="CD360" s="55">
        <f t="shared" si="1596"/>
        <v>0</v>
      </c>
      <c r="CE360" s="55">
        <f t="shared" si="1592"/>
        <v>0</v>
      </c>
      <c r="CF360" s="55">
        <f t="shared" si="1592"/>
        <v>0</v>
      </c>
      <c r="CG360" s="55">
        <f t="shared" si="1592"/>
        <v>0</v>
      </c>
      <c r="CH360" s="55">
        <f t="shared" si="1592"/>
        <v>0</v>
      </c>
      <c r="CI360" s="55">
        <f t="shared" si="1592"/>
        <v>0</v>
      </c>
      <c r="CJ360" s="55">
        <f t="shared" si="1592"/>
        <v>0</v>
      </c>
      <c r="CK360" s="55">
        <f t="shared" si="1592"/>
        <v>0</v>
      </c>
      <c r="CL360" s="55">
        <f t="shared" si="1592"/>
        <v>0</v>
      </c>
      <c r="CM360" s="54"/>
      <c r="CN360" s="55">
        <f t="shared" si="1592"/>
        <v>156.6</v>
      </c>
      <c r="CO360" s="55">
        <f t="shared" si="1592"/>
        <v>0</v>
      </c>
      <c r="CP360" s="55">
        <f t="shared" si="1507"/>
        <v>0</v>
      </c>
      <c r="CQ360" s="55">
        <f t="shared" ref="CQ360:CX360" si="1597">CQ361+CQ362+CQ363+CQ364+CQ365+CQ367+CQ368+CQ369+CQ370+CQ371+CQ372</f>
        <v>0</v>
      </c>
      <c r="CR360" s="55">
        <f t="shared" si="1597"/>
        <v>0</v>
      </c>
      <c r="CS360" s="55">
        <f t="shared" si="1597"/>
        <v>0</v>
      </c>
      <c r="CT360" s="55">
        <f t="shared" ref="CT360:CV360" si="1598">CT361+CT362+CT363+CT364+CT365+CT367+CT368+CT369+CT370+CT371+CT372</f>
        <v>0</v>
      </c>
      <c r="CU360" s="55">
        <f t="shared" si="1598"/>
        <v>0</v>
      </c>
      <c r="CV360" s="55">
        <f t="shared" si="1598"/>
        <v>0</v>
      </c>
      <c r="CW360" s="55">
        <f t="shared" si="1597"/>
        <v>6342.5</v>
      </c>
      <c r="CX360" s="55">
        <f t="shared" si="1597"/>
        <v>2834.355</v>
      </c>
      <c r="CY360" s="55">
        <f t="shared" si="147"/>
        <v>44.688293259755618</v>
      </c>
      <c r="CZ360" s="55">
        <f>SUM(CZ361:CZ372)</f>
        <v>33159</v>
      </c>
      <c r="DA360" s="55">
        <f>SUM(DA361:DA372)</f>
        <v>0</v>
      </c>
      <c r="DB360" s="54">
        <f t="shared" ref="DB360:DB388" si="1599">DA360/CZ360*100</f>
        <v>0</v>
      </c>
      <c r="DC360" s="55">
        <f t="shared" ref="DC360:DD360" si="1600">DC361+DC362+DC363+DC364+DC365+DC367+DC368+DC369+DC370+DC371+DC372</f>
        <v>5864.5</v>
      </c>
      <c r="DD360" s="55">
        <f t="shared" si="1600"/>
        <v>1689.09617</v>
      </c>
      <c r="DE360" s="55">
        <f>DD360/DC360*100</f>
        <v>28.802049109045956</v>
      </c>
      <c r="DF360" s="55">
        <f t="shared" ref="DF360:DG360" si="1601">DF361+DF362+DF363+DF364+DF365+DF367+DF368+DF369+DF370+DF371+DF372</f>
        <v>1000</v>
      </c>
      <c r="DG360" s="55">
        <f t="shared" si="1601"/>
        <v>176.364</v>
      </c>
      <c r="DH360" s="55">
        <f>DG360/DF360*100</f>
        <v>17.636399999999998</v>
      </c>
      <c r="DI360" s="55">
        <f t="shared" ref="DI360:DJ360" si="1602">DI361+DI362+DI363+DI364+DI365+DI367+DI368+DI369+DI370+DI371+DI372</f>
        <v>2000</v>
      </c>
      <c r="DJ360" s="55">
        <f t="shared" si="1602"/>
        <v>1999.99982</v>
      </c>
      <c r="DK360" s="55">
        <f t="shared" ref="DK360:DK361" si="1603">DJ360/DI360*100</f>
        <v>99.999990999999994</v>
      </c>
      <c r="DL360" s="55">
        <f t="shared" ref="DL360:DM360" si="1604">DL361+DL362+DL363+DL364+DL365+DL367+DL368+DL369+DL370+DL371+DL372</f>
        <v>3500</v>
      </c>
      <c r="DM360" s="55">
        <f t="shared" si="1604"/>
        <v>1851.0616</v>
      </c>
      <c r="DN360" s="55">
        <f t="shared" ref="DN360:DN361" si="1605">DM360/DL360*100</f>
        <v>52.887474285714283</v>
      </c>
      <c r="DO360" s="55">
        <f t="shared" ref="DO360:DQ360" si="1606">DO361+DO362+DO363+DO364+DO365+DO367+DO368+DO369+DO370+DO371+DO372</f>
        <v>0</v>
      </c>
      <c r="DP360" s="55">
        <f t="shared" si="1606"/>
        <v>0</v>
      </c>
      <c r="DQ360" s="55">
        <f t="shared" si="1606"/>
        <v>0</v>
      </c>
      <c r="DR360" s="55">
        <f t="shared" ref="DR360:DT360" si="1607">DR361+DR362+DR363+DR364+DR365+DR367+DR368+DR369+DR370+DR371+DR372</f>
        <v>0</v>
      </c>
      <c r="DS360" s="55">
        <f t="shared" si="1607"/>
        <v>0</v>
      </c>
      <c r="DT360" s="55">
        <f t="shared" si="1607"/>
        <v>0</v>
      </c>
      <c r="DU360" s="55">
        <f t="shared" ref="DU360:DW360" si="1608">DU361+DU362+DU363+DU364+DU365+DU367+DU368+DU369+DU370+DU371+DU372</f>
        <v>0</v>
      </c>
      <c r="DV360" s="55">
        <f t="shared" si="1608"/>
        <v>0</v>
      </c>
      <c r="DW360" s="55">
        <f t="shared" si="1608"/>
        <v>0</v>
      </c>
      <c r="DX360" s="55">
        <f t="shared" ref="DX360:DZ360" si="1609">DX361+DX362+DX363+DX364+DX365+DX367+DX368+DX369+DX370+DX371+DX372</f>
        <v>0</v>
      </c>
      <c r="DY360" s="55">
        <f t="shared" si="1609"/>
        <v>0</v>
      </c>
      <c r="DZ360" s="55">
        <f t="shared" si="1609"/>
        <v>0</v>
      </c>
      <c r="EA360" s="55"/>
      <c r="EB360" s="55"/>
      <c r="EC360" s="55"/>
      <c r="ED360" s="55"/>
      <c r="EE360" s="55"/>
      <c r="EF360" s="55"/>
      <c r="EG360" s="55">
        <f t="shared" ref="EG360:EH360" si="1610">EG361+EG362+EG363+EG364+EG365+EG367+EG368+EG369+EG370+EG371+EG372</f>
        <v>0</v>
      </c>
      <c r="EH360" s="55">
        <f t="shared" si="1610"/>
        <v>0</v>
      </c>
      <c r="EI360" s="55"/>
      <c r="EJ360" s="55">
        <f t="shared" ref="EJ360:EK360" si="1611">EJ361+EJ362+EJ363+EJ364+EJ365+EJ367+EJ368+EJ369+EJ370+EJ371+EJ372</f>
        <v>0</v>
      </c>
      <c r="EK360" s="55">
        <f t="shared" si="1611"/>
        <v>0</v>
      </c>
      <c r="EL360" s="55"/>
      <c r="EM360" s="55">
        <f t="shared" ref="EM360:EN360" si="1612">EM361+EM362+EM363+EM364+EM365+EM367+EM368+EM369+EM370+EM371+EM372</f>
        <v>0</v>
      </c>
      <c r="EN360" s="55">
        <f t="shared" si="1612"/>
        <v>0</v>
      </c>
      <c r="EO360" s="55"/>
      <c r="EP360" s="55">
        <f t="shared" ref="EP360:EQ360" si="1613">EP361+EP362+EP363+EP364+EP365+EP367+EP368+EP369+EP370+EP371+EP372</f>
        <v>0</v>
      </c>
      <c r="EQ360" s="55">
        <f t="shared" si="1613"/>
        <v>0</v>
      </c>
      <c r="ER360" s="55"/>
      <c r="ES360" s="55">
        <f t="shared" ref="ES360:ET360" si="1614">ES361+ES362+ES363+ES364+ES365+ES367+ES368+ES369+ES370+ES371+ES372</f>
        <v>0</v>
      </c>
      <c r="ET360" s="55">
        <f t="shared" si="1614"/>
        <v>0</v>
      </c>
      <c r="EU360" s="55"/>
      <c r="EV360" s="55">
        <f t="shared" ref="EV360:EX360" si="1615">EV361+EV362+EV363+EV364+EV365+EV367+EV368+EV369+EV370+EV371+EV372</f>
        <v>0</v>
      </c>
      <c r="EW360" s="55">
        <f t="shared" si="1615"/>
        <v>0</v>
      </c>
      <c r="EX360" s="55">
        <f t="shared" si="1615"/>
        <v>0</v>
      </c>
      <c r="EY360" s="55"/>
      <c r="EZ360" s="55"/>
      <c r="FA360" s="54"/>
      <c r="FB360" s="55">
        <f t="shared" ref="FB360:FC360" si="1616">FB361+FB362+FB363+FB364+FB365+FB367+FB368+FB369+FB370+FB371+FB372</f>
        <v>0</v>
      </c>
      <c r="FC360" s="55">
        <f t="shared" si="1616"/>
        <v>0</v>
      </c>
      <c r="FD360" s="54"/>
      <c r="FE360" s="55">
        <f t="shared" ref="FE360:FF360" si="1617">FE361+FE362+FE363+FE364+FE365+FE367+FE368+FE369+FE370+FE371+FE372</f>
        <v>0</v>
      </c>
      <c r="FF360" s="55">
        <f t="shared" si="1617"/>
        <v>0</v>
      </c>
      <c r="FG360" s="54"/>
      <c r="FH360" s="55">
        <f t="shared" ref="FH360:FI360" si="1618">FH361+FH362+FH363+FH364+FH365+FH367+FH368+FH369+FH370+FH371+FH372</f>
        <v>3000</v>
      </c>
      <c r="FI360" s="55">
        <f t="shared" si="1618"/>
        <v>1500</v>
      </c>
      <c r="FJ360" s="54">
        <f t="shared" ref="FJ360:FJ361" si="1619">FI360/FH360*100</f>
        <v>50</v>
      </c>
      <c r="FK360" s="55">
        <f t="shared" ref="FK360:FL360" si="1620">FK361+FK362+FK363+FK364+FK365+FK367+FK368+FK369+FK370+FK371+FK372</f>
        <v>1633.1</v>
      </c>
      <c r="FL360" s="55">
        <f t="shared" si="1620"/>
        <v>563.14499999999998</v>
      </c>
      <c r="FM360" s="54">
        <f t="shared" ref="FM360:FM361" si="1621">FL360/FK360*100</f>
        <v>34.483191476333353</v>
      </c>
      <c r="FN360" s="55">
        <f t="shared" ref="FN360:FO360" si="1622">FN361+FN362+FN363+FN364+FN365+FN367+FN368+FN369+FN370+FN371+FN372</f>
        <v>0</v>
      </c>
      <c r="FO360" s="55">
        <f t="shared" si="1622"/>
        <v>0</v>
      </c>
      <c r="FP360" s="54"/>
      <c r="FQ360" s="55">
        <f t="shared" ref="FQ360:FR360" si="1623">FQ361+FQ362+FQ363+FQ364+FQ365+FQ367+FQ368+FQ369+FQ370+FQ371+FQ372</f>
        <v>0</v>
      </c>
      <c r="FR360" s="55">
        <f t="shared" si="1623"/>
        <v>0</v>
      </c>
      <c r="FS360" s="54"/>
      <c r="FT360" s="55"/>
      <c r="FU360" s="55"/>
      <c r="FV360" s="54"/>
      <c r="FW360" s="55"/>
      <c r="FX360" s="55"/>
      <c r="FY360" s="54"/>
      <c r="FZ360" s="55"/>
      <c r="GA360" s="55"/>
      <c r="GB360" s="54"/>
      <c r="GC360" s="55"/>
      <c r="GD360" s="55"/>
      <c r="GE360" s="54"/>
      <c r="GF360" s="55"/>
      <c r="GG360" s="55"/>
      <c r="GH360" s="54"/>
      <c r="GI360" s="55"/>
      <c r="GJ360" s="55"/>
      <c r="GK360" s="54"/>
      <c r="GL360" s="55"/>
      <c r="GM360" s="55"/>
      <c r="GN360" s="54"/>
      <c r="GO360" s="55">
        <f t="shared" ref="GO360:GP360" si="1624">GO361+GO362+GO363+GO364+GO365+GO367+GO368+GO369+GO370+GO371+GO372</f>
        <v>0</v>
      </c>
      <c r="GP360" s="55">
        <f t="shared" si="1624"/>
        <v>0</v>
      </c>
      <c r="GQ360" s="54"/>
      <c r="GR360" s="55">
        <f t="shared" ref="GR360:GT360" si="1625">GR361+GR362+GR363+GR364+GR365+GR367+GR368+GR369+GR370+GR371+GR372</f>
        <v>0</v>
      </c>
      <c r="GS360" s="55">
        <f t="shared" si="1625"/>
        <v>0</v>
      </c>
      <c r="GT360" s="55">
        <f t="shared" si="1625"/>
        <v>0</v>
      </c>
    </row>
    <row r="361" spans="1:202" s="18" customFormat="1" ht="17.25" customHeight="1" x14ac:dyDescent="0.25">
      <c r="A361" s="26" t="s">
        <v>275</v>
      </c>
      <c r="B361" s="136">
        <f t="shared" si="1446"/>
        <v>45108.045599999998</v>
      </c>
      <c r="C361" s="136">
        <f t="shared" si="1447"/>
        <v>19142.644380000002</v>
      </c>
      <c r="D361" s="48">
        <f t="shared" si="216"/>
        <v>42.437317168979725</v>
      </c>
      <c r="E361" s="52"/>
      <c r="F361" s="48"/>
      <c r="G361" s="48"/>
      <c r="H361" s="52"/>
      <c r="I361" s="52"/>
      <c r="J361" s="48"/>
      <c r="K361" s="52"/>
      <c r="L361" s="52"/>
      <c r="M361" s="48"/>
      <c r="N361" s="52"/>
      <c r="O361" s="52"/>
      <c r="P361" s="48"/>
      <c r="Q361" s="52"/>
      <c r="R361" s="52"/>
      <c r="S361" s="48"/>
      <c r="T361" s="52"/>
      <c r="U361" s="52"/>
      <c r="V361" s="48"/>
      <c r="W361" s="48">
        <v>387.97709999999995</v>
      </c>
      <c r="X361" s="48">
        <v>387.97709999999995</v>
      </c>
      <c r="Y361" s="52">
        <f t="shared" si="1589"/>
        <v>100</v>
      </c>
      <c r="Z361" s="48"/>
      <c r="AA361" s="48"/>
      <c r="AB361" s="52"/>
      <c r="AC361" s="52">
        <v>0</v>
      </c>
      <c r="AD361" s="52">
        <v>0</v>
      </c>
      <c r="AE361" s="48"/>
      <c r="AF361" s="52"/>
      <c r="AG361" s="52"/>
      <c r="AH361" s="52"/>
      <c r="AI361" s="52">
        <v>102.04080999999999</v>
      </c>
      <c r="AJ361" s="52">
        <v>102.04080999999999</v>
      </c>
      <c r="AK361" s="48">
        <f t="shared" si="1499"/>
        <v>100</v>
      </c>
      <c r="AL361" s="52"/>
      <c r="AM361" s="52"/>
      <c r="AN361" s="48"/>
      <c r="AO361" s="52">
        <v>73.627690000000001</v>
      </c>
      <c r="AP361" s="52">
        <v>73.627690000000001</v>
      </c>
      <c r="AQ361" s="48">
        <f>AP361/AO361*100</f>
        <v>100</v>
      </c>
      <c r="AR361" s="52"/>
      <c r="AS361" s="52"/>
      <c r="AT361" s="48"/>
      <c r="AU361" s="52"/>
      <c r="AV361" s="52"/>
      <c r="AW361" s="48"/>
      <c r="AX361" s="48"/>
      <c r="AY361" s="48"/>
      <c r="AZ361" s="48"/>
      <c r="BA361" s="52">
        <v>0</v>
      </c>
      <c r="BB361" s="52"/>
      <c r="BC361" s="48"/>
      <c r="BD361" s="52">
        <v>17208.2</v>
      </c>
      <c r="BE361" s="48">
        <v>6309.3521900000005</v>
      </c>
      <c r="BF361" s="52">
        <f t="shared" si="138"/>
        <v>36.664800443974386</v>
      </c>
      <c r="BG361" s="52"/>
      <c r="BH361" s="74"/>
      <c r="BI361" s="74"/>
      <c r="BJ361" s="52"/>
      <c r="BK361" s="74"/>
      <c r="BL361" s="74"/>
      <c r="BM361" s="52">
        <v>3279.5</v>
      </c>
      <c r="BN361" s="52">
        <v>1525.7249999999999</v>
      </c>
      <c r="BO361" s="52">
        <f t="shared" si="141"/>
        <v>46.523098033236771</v>
      </c>
      <c r="BP361" s="52">
        <v>560</v>
      </c>
      <c r="BQ361" s="52">
        <v>129.9</v>
      </c>
      <c r="BR361" s="52">
        <f t="shared" si="1595"/>
        <v>23.196428571428573</v>
      </c>
      <c r="BS361" s="52"/>
      <c r="BT361" s="74"/>
      <c r="BU361" s="74"/>
      <c r="BV361" s="52"/>
      <c r="BW361" s="74"/>
      <c r="BX361" s="74"/>
      <c r="BY361" s="52"/>
      <c r="BZ361" s="74"/>
      <c r="CA361" s="74"/>
      <c r="CB361" s="52"/>
      <c r="CC361" s="74"/>
      <c r="CD361" s="74"/>
      <c r="CE361" s="52"/>
      <c r="CF361" s="74"/>
      <c r="CG361" s="74"/>
      <c r="CH361" s="52"/>
      <c r="CI361" s="74"/>
      <c r="CJ361" s="74"/>
      <c r="CK361" s="52"/>
      <c r="CL361" s="74"/>
      <c r="CM361" s="48"/>
      <c r="CN361" s="52">
        <v>156.6</v>
      </c>
      <c r="CO361" s="74"/>
      <c r="CP361" s="52">
        <f t="shared" si="1507"/>
        <v>0</v>
      </c>
      <c r="CQ361" s="52"/>
      <c r="CR361" s="74"/>
      <c r="CS361" s="74"/>
      <c r="CT361" s="52"/>
      <c r="CU361" s="74"/>
      <c r="CV361" s="74"/>
      <c r="CW361" s="52">
        <v>6342.5</v>
      </c>
      <c r="CX361" s="52">
        <v>2834.355</v>
      </c>
      <c r="CY361" s="52">
        <f t="shared" si="147"/>
        <v>44.688293259755618</v>
      </c>
      <c r="CZ361" s="52"/>
      <c r="DA361" s="74"/>
      <c r="DB361" s="48"/>
      <c r="DC361" s="52">
        <v>5864.5</v>
      </c>
      <c r="DD361" s="52">
        <v>1689.09617</v>
      </c>
      <c r="DE361" s="52">
        <f>DD361/DC361*100</f>
        <v>28.802049109045956</v>
      </c>
      <c r="DF361" s="52">
        <v>1000</v>
      </c>
      <c r="DG361" s="52">
        <v>176.364</v>
      </c>
      <c r="DH361" s="52">
        <f>DG361/DF361*100</f>
        <v>17.636399999999998</v>
      </c>
      <c r="DI361" s="52">
        <v>2000</v>
      </c>
      <c r="DJ361" s="52">
        <v>1999.99982</v>
      </c>
      <c r="DK361" s="52">
        <f t="shared" si="1603"/>
        <v>99.999990999999994</v>
      </c>
      <c r="DL361" s="52">
        <v>3500</v>
      </c>
      <c r="DM361" s="52">
        <v>1851.0616</v>
      </c>
      <c r="DN361" s="52">
        <f t="shared" si="1605"/>
        <v>52.887474285714283</v>
      </c>
      <c r="DO361" s="52"/>
      <c r="DP361" s="74"/>
      <c r="DQ361" s="74"/>
      <c r="DR361" s="52"/>
      <c r="DS361" s="74"/>
      <c r="DT361" s="74"/>
      <c r="DU361" s="52"/>
      <c r="DV361" s="74"/>
      <c r="DW361" s="74"/>
      <c r="DX361" s="52"/>
      <c r="DY361" s="74"/>
      <c r="DZ361" s="74"/>
      <c r="EA361" s="52"/>
      <c r="EB361" s="52"/>
      <c r="EC361" s="52"/>
      <c r="ED361" s="52"/>
      <c r="EE361" s="52"/>
      <c r="EF361" s="52"/>
      <c r="EG361" s="52"/>
      <c r="EH361" s="52"/>
      <c r="EI361" s="52"/>
      <c r="EJ361" s="52"/>
      <c r="EK361" s="52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>
        <v>0</v>
      </c>
      <c r="EW361" s="52">
        <v>0</v>
      </c>
      <c r="EX361" s="48"/>
      <c r="EY361" s="52"/>
      <c r="EZ361" s="52"/>
      <c r="FA361" s="48"/>
      <c r="FB361" s="52"/>
      <c r="FC361" s="52"/>
      <c r="FD361" s="48"/>
      <c r="FE361" s="52"/>
      <c r="FF361" s="52"/>
      <c r="FG361" s="48"/>
      <c r="FH361" s="52">
        <v>3000</v>
      </c>
      <c r="FI361" s="52">
        <v>1500</v>
      </c>
      <c r="FJ361" s="48">
        <f t="shared" si="1619"/>
        <v>50</v>
      </c>
      <c r="FK361" s="52">
        <v>1633.1</v>
      </c>
      <c r="FL361" s="52">
        <v>563.14499999999998</v>
      </c>
      <c r="FM361" s="48">
        <f t="shared" si="1621"/>
        <v>34.483191476333353</v>
      </c>
      <c r="FN361" s="52"/>
      <c r="FO361" s="52"/>
      <c r="FP361" s="48"/>
      <c r="FQ361" s="52"/>
      <c r="FR361" s="52"/>
      <c r="FS361" s="48"/>
      <c r="FT361" s="52"/>
      <c r="FU361" s="52"/>
      <c r="FV361" s="48"/>
      <c r="FW361" s="52"/>
      <c r="FX361" s="52"/>
      <c r="FY361" s="48"/>
      <c r="FZ361" s="52"/>
      <c r="GA361" s="52"/>
      <c r="GB361" s="48"/>
      <c r="GC361" s="52"/>
      <c r="GD361" s="52"/>
      <c r="GE361" s="48"/>
      <c r="GF361" s="52"/>
      <c r="GG361" s="52"/>
      <c r="GH361" s="48"/>
      <c r="GI361" s="52"/>
      <c r="GJ361" s="52"/>
      <c r="GK361" s="48"/>
      <c r="GL361" s="52"/>
      <c r="GM361" s="52"/>
      <c r="GN361" s="48"/>
      <c r="GO361" s="52"/>
      <c r="GP361" s="52"/>
      <c r="GQ361" s="48"/>
      <c r="GR361" s="52"/>
      <c r="GS361" s="74"/>
      <c r="GT361" s="74"/>
    </row>
    <row r="362" spans="1:202" s="18" customFormat="1" ht="16.5" customHeight="1" x14ac:dyDescent="0.25">
      <c r="A362" s="26" t="s">
        <v>546</v>
      </c>
      <c r="B362" s="136">
        <f t="shared" si="1446"/>
        <v>0</v>
      </c>
      <c r="C362" s="136">
        <f t="shared" si="1447"/>
        <v>0</v>
      </c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52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116"/>
      <c r="BE362" s="116"/>
      <c r="BF362" s="116"/>
      <c r="BG362" s="48"/>
      <c r="BH362" s="48"/>
      <c r="BI362" s="75"/>
      <c r="BJ362" s="48"/>
      <c r="BK362" s="48"/>
      <c r="BL362" s="75"/>
      <c r="BM362" s="48"/>
      <c r="BN362" s="48"/>
      <c r="BO362" s="75"/>
      <c r="BP362" s="48"/>
      <c r="BQ362" s="48"/>
      <c r="BR362" s="75"/>
      <c r="BS362" s="48"/>
      <c r="BT362" s="48"/>
      <c r="BU362" s="75"/>
      <c r="BV362" s="48"/>
      <c r="BW362" s="48"/>
      <c r="BX362" s="75"/>
      <c r="BY362" s="48"/>
      <c r="BZ362" s="48"/>
      <c r="CA362" s="75"/>
      <c r="CB362" s="48"/>
      <c r="CC362" s="48"/>
      <c r="CD362" s="75"/>
      <c r="CE362" s="48"/>
      <c r="CF362" s="48"/>
      <c r="CG362" s="75"/>
      <c r="CH362" s="48"/>
      <c r="CI362" s="48"/>
      <c r="CJ362" s="75"/>
      <c r="CK362" s="48"/>
      <c r="CL362" s="48"/>
      <c r="CM362" s="48"/>
      <c r="CN362" s="48"/>
      <c r="CO362" s="48"/>
      <c r="CP362" s="52"/>
      <c r="CQ362" s="52"/>
      <c r="CR362" s="48"/>
      <c r="CS362" s="75"/>
      <c r="CT362" s="52"/>
      <c r="CU362" s="48"/>
      <c r="CV362" s="75"/>
      <c r="CW362" s="52"/>
      <c r="CX362" s="48"/>
      <c r="CY362" s="75"/>
      <c r="CZ362" s="52"/>
      <c r="DA362" s="48"/>
      <c r="DB362" s="48"/>
      <c r="DC362" s="52"/>
      <c r="DD362" s="48"/>
      <c r="DE362" s="75"/>
      <c r="DF362" s="52"/>
      <c r="DG362" s="48"/>
      <c r="DH362" s="75"/>
      <c r="DI362" s="48"/>
      <c r="DJ362" s="48"/>
      <c r="DK362" s="75"/>
      <c r="DL362" s="48"/>
      <c r="DM362" s="48"/>
      <c r="DN362" s="75"/>
      <c r="DO362" s="52"/>
      <c r="DP362" s="48"/>
      <c r="DQ362" s="75"/>
      <c r="DR362" s="52"/>
      <c r="DS362" s="48"/>
      <c r="DT362" s="75"/>
      <c r="DU362" s="52"/>
      <c r="DV362" s="48"/>
      <c r="DW362" s="75"/>
      <c r="DX362" s="52"/>
      <c r="DY362" s="48"/>
      <c r="DZ362" s="75"/>
      <c r="EA362" s="48"/>
      <c r="EB362" s="48"/>
      <c r="EC362" s="75"/>
      <c r="ED362" s="48"/>
      <c r="EE362" s="48"/>
      <c r="EF362" s="75"/>
      <c r="EG362" s="48"/>
      <c r="EH362" s="48"/>
      <c r="EI362" s="75"/>
      <c r="EJ362" s="48"/>
      <c r="EK362" s="48"/>
      <c r="EL362" s="75"/>
      <c r="EM362" s="48"/>
      <c r="EN362" s="48"/>
      <c r="EO362" s="75"/>
      <c r="EP362" s="48"/>
      <c r="EQ362" s="48"/>
      <c r="ER362" s="75"/>
      <c r="ES362" s="48"/>
      <c r="ET362" s="48"/>
      <c r="EU362" s="75"/>
      <c r="EV362" s="48"/>
      <c r="EW362" s="48"/>
      <c r="EX362" s="48"/>
      <c r="EY362" s="48"/>
      <c r="EZ362" s="48"/>
      <c r="FA362" s="48"/>
      <c r="FB362" s="48"/>
      <c r="FC362" s="48"/>
      <c r="FD362" s="48"/>
      <c r="FE362" s="48"/>
      <c r="FF362" s="48"/>
      <c r="FG362" s="48"/>
      <c r="FH362" s="48"/>
      <c r="FI362" s="48"/>
      <c r="FJ362" s="48"/>
      <c r="FK362" s="48"/>
      <c r="FL362" s="48"/>
      <c r="FM362" s="48"/>
      <c r="FN362" s="48"/>
      <c r="FO362" s="48"/>
      <c r="FP362" s="48"/>
      <c r="FQ362" s="48"/>
      <c r="FR362" s="48"/>
      <c r="FS362" s="48"/>
      <c r="FT362" s="48"/>
      <c r="FU362" s="48"/>
      <c r="FV362" s="48"/>
      <c r="FW362" s="48"/>
      <c r="FX362" s="48"/>
      <c r="FY362" s="48"/>
      <c r="FZ362" s="48"/>
      <c r="GA362" s="48"/>
      <c r="GB362" s="48"/>
      <c r="GC362" s="48"/>
      <c r="GD362" s="48"/>
      <c r="GE362" s="48"/>
      <c r="GF362" s="48"/>
      <c r="GG362" s="48"/>
      <c r="GH362" s="48"/>
      <c r="GI362" s="48"/>
      <c r="GJ362" s="48"/>
      <c r="GK362" s="48"/>
      <c r="GL362" s="48"/>
      <c r="GM362" s="48"/>
      <c r="GN362" s="48"/>
      <c r="GO362" s="48"/>
      <c r="GP362" s="48"/>
      <c r="GQ362" s="48"/>
      <c r="GR362" s="52"/>
      <c r="GS362" s="48"/>
      <c r="GT362" s="75"/>
    </row>
    <row r="363" spans="1:202" s="18" customFormat="1" ht="16.5" customHeight="1" x14ac:dyDescent="0.25">
      <c r="A363" s="26" t="s">
        <v>547</v>
      </c>
      <c r="B363" s="136">
        <f t="shared" si="1446"/>
        <v>5379</v>
      </c>
      <c r="C363" s="136">
        <f t="shared" si="1447"/>
        <v>0</v>
      </c>
      <c r="D363" s="48">
        <f t="shared" si="216"/>
        <v>0</v>
      </c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52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>
        <v>1500</v>
      </c>
      <c r="AY363" s="48"/>
      <c r="AZ363" s="48"/>
      <c r="BA363" s="48"/>
      <c r="BB363" s="48"/>
      <c r="BC363" s="48"/>
      <c r="BD363" s="116"/>
      <c r="BE363" s="116"/>
      <c r="BF363" s="116"/>
      <c r="BG363" s="48"/>
      <c r="BH363" s="48"/>
      <c r="BI363" s="75"/>
      <c r="BJ363" s="48"/>
      <c r="BK363" s="48"/>
      <c r="BL363" s="75"/>
      <c r="BM363" s="48"/>
      <c r="BN363" s="48"/>
      <c r="BO363" s="75"/>
      <c r="BP363" s="48"/>
      <c r="BQ363" s="48"/>
      <c r="BR363" s="75"/>
      <c r="BS363" s="48"/>
      <c r="BT363" s="48"/>
      <c r="BU363" s="75"/>
      <c r="BV363" s="48"/>
      <c r="BW363" s="48"/>
      <c r="BX363" s="75"/>
      <c r="BY363" s="48"/>
      <c r="BZ363" s="48"/>
      <c r="CA363" s="75"/>
      <c r="CB363" s="48"/>
      <c r="CC363" s="48"/>
      <c r="CD363" s="75"/>
      <c r="CE363" s="48"/>
      <c r="CF363" s="48"/>
      <c r="CG363" s="75"/>
      <c r="CH363" s="48"/>
      <c r="CI363" s="48"/>
      <c r="CJ363" s="75"/>
      <c r="CK363" s="48"/>
      <c r="CL363" s="48"/>
      <c r="CM363" s="48"/>
      <c r="CN363" s="48"/>
      <c r="CO363" s="48"/>
      <c r="CP363" s="52"/>
      <c r="CQ363" s="52"/>
      <c r="CR363" s="48"/>
      <c r="CS363" s="75"/>
      <c r="CT363" s="52"/>
      <c r="CU363" s="48"/>
      <c r="CV363" s="75"/>
      <c r="CW363" s="52"/>
      <c r="CX363" s="48"/>
      <c r="CY363" s="75"/>
      <c r="CZ363" s="52">
        <v>3879</v>
      </c>
      <c r="DA363" s="48"/>
      <c r="DB363" s="48">
        <f t="shared" si="1599"/>
        <v>0</v>
      </c>
      <c r="DC363" s="52"/>
      <c r="DD363" s="48"/>
      <c r="DE363" s="75"/>
      <c r="DF363" s="52"/>
      <c r="DG363" s="48"/>
      <c r="DH363" s="75"/>
      <c r="DI363" s="48"/>
      <c r="DJ363" s="48"/>
      <c r="DK363" s="75"/>
      <c r="DL363" s="48"/>
      <c r="DM363" s="48"/>
      <c r="DN363" s="75"/>
      <c r="DO363" s="52"/>
      <c r="DP363" s="48"/>
      <c r="DQ363" s="75"/>
      <c r="DR363" s="52"/>
      <c r="DS363" s="48"/>
      <c r="DT363" s="75"/>
      <c r="DU363" s="52"/>
      <c r="DV363" s="48"/>
      <c r="DW363" s="75"/>
      <c r="DX363" s="52"/>
      <c r="DY363" s="48"/>
      <c r="DZ363" s="75"/>
      <c r="EA363" s="48"/>
      <c r="EB363" s="48"/>
      <c r="EC363" s="75"/>
      <c r="ED363" s="48"/>
      <c r="EE363" s="48"/>
      <c r="EF363" s="75"/>
      <c r="EG363" s="48"/>
      <c r="EH363" s="48"/>
      <c r="EI363" s="75"/>
      <c r="EJ363" s="48"/>
      <c r="EK363" s="48"/>
      <c r="EL363" s="75"/>
      <c r="EM363" s="48"/>
      <c r="EN363" s="48"/>
      <c r="EO363" s="75"/>
      <c r="EP363" s="48"/>
      <c r="EQ363" s="48"/>
      <c r="ER363" s="75"/>
      <c r="ES363" s="48"/>
      <c r="ET363" s="48"/>
      <c r="EU363" s="75"/>
      <c r="EV363" s="48"/>
      <c r="EW363" s="48"/>
      <c r="EX363" s="48"/>
      <c r="EY363" s="48"/>
      <c r="EZ363" s="48"/>
      <c r="FA363" s="48"/>
      <c r="FB363" s="48"/>
      <c r="FC363" s="48"/>
      <c r="FD363" s="48"/>
      <c r="FE363" s="48"/>
      <c r="FF363" s="48"/>
      <c r="FG363" s="48"/>
      <c r="FH363" s="48"/>
      <c r="FI363" s="48"/>
      <c r="FJ363" s="48"/>
      <c r="FK363" s="48"/>
      <c r="FL363" s="48"/>
      <c r="FM363" s="48"/>
      <c r="FN363" s="48"/>
      <c r="FO363" s="48"/>
      <c r="FP363" s="48"/>
      <c r="FQ363" s="48"/>
      <c r="FR363" s="48"/>
      <c r="FS363" s="48"/>
      <c r="FT363" s="48"/>
      <c r="FU363" s="48"/>
      <c r="FV363" s="48"/>
      <c r="FW363" s="48"/>
      <c r="FX363" s="48"/>
      <c r="FY363" s="48"/>
      <c r="FZ363" s="48"/>
      <c r="GA363" s="48"/>
      <c r="GB363" s="48"/>
      <c r="GC363" s="48"/>
      <c r="GD363" s="48"/>
      <c r="GE363" s="48"/>
      <c r="GF363" s="48"/>
      <c r="GG363" s="48"/>
      <c r="GH363" s="48"/>
      <c r="GI363" s="48"/>
      <c r="GJ363" s="48"/>
      <c r="GK363" s="48"/>
      <c r="GL363" s="48"/>
      <c r="GM363" s="48"/>
      <c r="GN363" s="48"/>
      <c r="GO363" s="48"/>
      <c r="GP363" s="48"/>
      <c r="GQ363" s="48"/>
      <c r="GR363" s="52"/>
      <c r="GS363" s="48"/>
      <c r="GT363" s="75"/>
    </row>
    <row r="364" spans="1:202" s="18" customFormat="1" ht="16.5" customHeight="1" x14ac:dyDescent="0.25">
      <c r="A364" s="26" t="s">
        <v>548</v>
      </c>
      <c r="B364" s="136">
        <f t="shared" si="1446"/>
        <v>4956</v>
      </c>
      <c r="C364" s="136">
        <f t="shared" si="1447"/>
        <v>0</v>
      </c>
      <c r="D364" s="48">
        <f t="shared" si="216"/>
        <v>0</v>
      </c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52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>
        <v>1200</v>
      </c>
      <c r="AY364" s="48"/>
      <c r="AZ364" s="48"/>
      <c r="BA364" s="48"/>
      <c r="BB364" s="48"/>
      <c r="BC364" s="48"/>
      <c r="BD364" s="116"/>
      <c r="BE364" s="116"/>
      <c r="BF364" s="116"/>
      <c r="BG364" s="48"/>
      <c r="BH364" s="48"/>
      <c r="BI364" s="75"/>
      <c r="BJ364" s="48"/>
      <c r="BK364" s="48"/>
      <c r="BL364" s="75"/>
      <c r="BM364" s="48"/>
      <c r="BN364" s="48"/>
      <c r="BO364" s="75"/>
      <c r="BP364" s="48"/>
      <c r="BQ364" s="48"/>
      <c r="BR364" s="75"/>
      <c r="BS364" s="48"/>
      <c r="BT364" s="48"/>
      <c r="BU364" s="75"/>
      <c r="BV364" s="48"/>
      <c r="BW364" s="48"/>
      <c r="BX364" s="75"/>
      <c r="BY364" s="48"/>
      <c r="BZ364" s="48"/>
      <c r="CA364" s="75"/>
      <c r="CB364" s="48"/>
      <c r="CC364" s="48"/>
      <c r="CD364" s="75"/>
      <c r="CE364" s="48"/>
      <c r="CF364" s="48"/>
      <c r="CG364" s="75"/>
      <c r="CH364" s="48"/>
      <c r="CI364" s="48"/>
      <c r="CJ364" s="75"/>
      <c r="CK364" s="48"/>
      <c r="CL364" s="48"/>
      <c r="CM364" s="48"/>
      <c r="CN364" s="48"/>
      <c r="CO364" s="48"/>
      <c r="CP364" s="52"/>
      <c r="CQ364" s="52"/>
      <c r="CR364" s="48"/>
      <c r="CS364" s="75"/>
      <c r="CT364" s="52"/>
      <c r="CU364" s="48"/>
      <c r="CV364" s="75"/>
      <c r="CW364" s="52"/>
      <c r="CX364" s="48"/>
      <c r="CY364" s="75"/>
      <c r="CZ364" s="52">
        <v>3756</v>
      </c>
      <c r="DA364" s="48"/>
      <c r="DB364" s="48">
        <f t="shared" si="1599"/>
        <v>0</v>
      </c>
      <c r="DC364" s="52"/>
      <c r="DD364" s="48"/>
      <c r="DE364" s="75"/>
      <c r="DF364" s="52"/>
      <c r="DG364" s="48"/>
      <c r="DH364" s="75"/>
      <c r="DI364" s="48"/>
      <c r="DJ364" s="48"/>
      <c r="DK364" s="75"/>
      <c r="DL364" s="48"/>
      <c r="DM364" s="48"/>
      <c r="DN364" s="75"/>
      <c r="DO364" s="52"/>
      <c r="DP364" s="48"/>
      <c r="DQ364" s="75"/>
      <c r="DR364" s="52"/>
      <c r="DS364" s="48"/>
      <c r="DT364" s="75"/>
      <c r="DU364" s="52"/>
      <c r="DV364" s="48"/>
      <c r="DW364" s="75"/>
      <c r="DX364" s="52"/>
      <c r="DY364" s="48"/>
      <c r="DZ364" s="75"/>
      <c r="EA364" s="48"/>
      <c r="EB364" s="48"/>
      <c r="EC364" s="75"/>
      <c r="ED364" s="48"/>
      <c r="EE364" s="48"/>
      <c r="EF364" s="75"/>
      <c r="EG364" s="48"/>
      <c r="EH364" s="48"/>
      <c r="EI364" s="75"/>
      <c r="EJ364" s="48"/>
      <c r="EK364" s="48"/>
      <c r="EL364" s="75"/>
      <c r="EM364" s="48"/>
      <c r="EN364" s="48"/>
      <c r="EO364" s="75"/>
      <c r="EP364" s="48"/>
      <c r="EQ364" s="48"/>
      <c r="ER364" s="75"/>
      <c r="ES364" s="48"/>
      <c r="ET364" s="48"/>
      <c r="EU364" s="75"/>
      <c r="EV364" s="48"/>
      <c r="EW364" s="48"/>
      <c r="EX364" s="48"/>
      <c r="EY364" s="48"/>
      <c r="EZ364" s="48"/>
      <c r="FA364" s="48"/>
      <c r="FB364" s="48"/>
      <c r="FC364" s="48"/>
      <c r="FD364" s="48"/>
      <c r="FE364" s="48"/>
      <c r="FF364" s="48"/>
      <c r="FG364" s="48"/>
      <c r="FH364" s="48"/>
      <c r="FI364" s="48"/>
      <c r="FJ364" s="48"/>
      <c r="FK364" s="48"/>
      <c r="FL364" s="48"/>
      <c r="FM364" s="48"/>
      <c r="FN364" s="48"/>
      <c r="FO364" s="48"/>
      <c r="FP364" s="48"/>
      <c r="FQ364" s="48"/>
      <c r="FR364" s="48"/>
      <c r="FS364" s="48"/>
      <c r="FT364" s="48"/>
      <c r="FU364" s="48"/>
      <c r="FV364" s="48"/>
      <c r="FW364" s="48"/>
      <c r="FX364" s="48"/>
      <c r="FY364" s="48"/>
      <c r="FZ364" s="48"/>
      <c r="GA364" s="48"/>
      <c r="GB364" s="48"/>
      <c r="GC364" s="48"/>
      <c r="GD364" s="48"/>
      <c r="GE364" s="48"/>
      <c r="GF364" s="48"/>
      <c r="GG364" s="48"/>
      <c r="GH364" s="48"/>
      <c r="GI364" s="48"/>
      <c r="GJ364" s="48"/>
      <c r="GK364" s="48"/>
      <c r="GL364" s="48"/>
      <c r="GM364" s="48"/>
      <c r="GN364" s="48"/>
      <c r="GO364" s="48"/>
      <c r="GP364" s="48"/>
      <c r="GQ364" s="48"/>
      <c r="GR364" s="52"/>
      <c r="GS364" s="48"/>
      <c r="GT364" s="75"/>
    </row>
    <row r="365" spans="1:202" s="18" customFormat="1" ht="16.5" customHeight="1" x14ac:dyDescent="0.25">
      <c r="A365" s="26" t="s">
        <v>549</v>
      </c>
      <c r="B365" s="136">
        <f t="shared" si="1446"/>
        <v>5037</v>
      </c>
      <c r="C365" s="136">
        <f t="shared" si="1447"/>
        <v>0</v>
      </c>
      <c r="D365" s="48">
        <f t="shared" si="216"/>
        <v>0</v>
      </c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52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116"/>
      <c r="BE365" s="116"/>
      <c r="BF365" s="116"/>
      <c r="BG365" s="48"/>
      <c r="BH365" s="48"/>
      <c r="BI365" s="75"/>
      <c r="BJ365" s="48"/>
      <c r="BK365" s="48"/>
      <c r="BL365" s="75"/>
      <c r="BM365" s="48"/>
      <c r="BN365" s="48"/>
      <c r="BO365" s="75"/>
      <c r="BP365" s="48"/>
      <c r="BQ365" s="48"/>
      <c r="BR365" s="75"/>
      <c r="BS365" s="48"/>
      <c r="BT365" s="48"/>
      <c r="BU365" s="75"/>
      <c r="BV365" s="48"/>
      <c r="BW365" s="48"/>
      <c r="BX365" s="75"/>
      <c r="BY365" s="48"/>
      <c r="BZ365" s="48"/>
      <c r="CA365" s="75"/>
      <c r="CB365" s="48"/>
      <c r="CC365" s="48"/>
      <c r="CD365" s="75"/>
      <c r="CE365" s="48"/>
      <c r="CF365" s="48"/>
      <c r="CG365" s="75"/>
      <c r="CH365" s="48"/>
      <c r="CI365" s="48"/>
      <c r="CJ365" s="75"/>
      <c r="CK365" s="48"/>
      <c r="CL365" s="48"/>
      <c r="CM365" s="48"/>
      <c r="CN365" s="48"/>
      <c r="CO365" s="48"/>
      <c r="CP365" s="52"/>
      <c r="CQ365" s="52"/>
      <c r="CR365" s="48"/>
      <c r="CS365" s="75"/>
      <c r="CT365" s="52"/>
      <c r="CU365" s="48"/>
      <c r="CV365" s="75"/>
      <c r="CW365" s="52"/>
      <c r="CX365" s="48"/>
      <c r="CY365" s="75"/>
      <c r="CZ365" s="52">
        <v>5037</v>
      </c>
      <c r="DA365" s="48"/>
      <c r="DB365" s="48">
        <f t="shared" si="1599"/>
        <v>0</v>
      </c>
      <c r="DC365" s="52"/>
      <c r="DD365" s="48"/>
      <c r="DE365" s="75"/>
      <c r="DF365" s="52"/>
      <c r="DG365" s="48"/>
      <c r="DH365" s="75"/>
      <c r="DI365" s="48"/>
      <c r="DJ365" s="48"/>
      <c r="DK365" s="75"/>
      <c r="DL365" s="48"/>
      <c r="DM365" s="48"/>
      <c r="DN365" s="75"/>
      <c r="DO365" s="52"/>
      <c r="DP365" s="48"/>
      <c r="DQ365" s="75"/>
      <c r="DR365" s="52"/>
      <c r="DS365" s="48"/>
      <c r="DT365" s="75"/>
      <c r="DU365" s="52"/>
      <c r="DV365" s="48"/>
      <c r="DW365" s="75"/>
      <c r="DX365" s="52"/>
      <c r="DY365" s="48"/>
      <c r="DZ365" s="75"/>
      <c r="EA365" s="48"/>
      <c r="EB365" s="48"/>
      <c r="EC365" s="75"/>
      <c r="ED365" s="48"/>
      <c r="EE365" s="48"/>
      <c r="EF365" s="75"/>
      <c r="EG365" s="48"/>
      <c r="EH365" s="48"/>
      <c r="EI365" s="75"/>
      <c r="EJ365" s="48"/>
      <c r="EK365" s="48"/>
      <c r="EL365" s="75"/>
      <c r="EM365" s="48"/>
      <c r="EN365" s="48"/>
      <c r="EO365" s="75"/>
      <c r="EP365" s="48"/>
      <c r="EQ365" s="48"/>
      <c r="ER365" s="75"/>
      <c r="ES365" s="48"/>
      <c r="ET365" s="48"/>
      <c r="EU365" s="75"/>
      <c r="EV365" s="48"/>
      <c r="EW365" s="48"/>
      <c r="EX365" s="48"/>
      <c r="EY365" s="48"/>
      <c r="EZ365" s="48"/>
      <c r="FA365" s="48"/>
      <c r="FB365" s="48"/>
      <c r="FC365" s="48"/>
      <c r="FD365" s="48"/>
      <c r="FE365" s="48"/>
      <c r="FF365" s="48"/>
      <c r="FG365" s="48"/>
      <c r="FH365" s="48"/>
      <c r="FI365" s="48"/>
      <c r="FJ365" s="48"/>
      <c r="FK365" s="48"/>
      <c r="FL365" s="48"/>
      <c r="FM365" s="48"/>
      <c r="FN365" s="48"/>
      <c r="FO365" s="48"/>
      <c r="FP365" s="48"/>
      <c r="FQ365" s="48"/>
      <c r="FR365" s="48"/>
      <c r="FS365" s="48"/>
      <c r="FT365" s="48"/>
      <c r="FU365" s="48"/>
      <c r="FV365" s="48"/>
      <c r="FW365" s="48"/>
      <c r="FX365" s="48"/>
      <c r="FY365" s="48"/>
      <c r="FZ365" s="48"/>
      <c r="GA365" s="48"/>
      <c r="GB365" s="48"/>
      <c r="GC365" s="48"/>
      <c r="GD365" s="48"/>
      <c r="GE365" s="48"/>
      <c r="GF365" s="48"/>
      <c r="GG365" s="48"/>
      <c r="GH365" s="48"/>
      <c r="GI365" s="48"/>
      <c r="GJ365" s="48"/>
      <c r="GK365" s="48"/>
      <c r="GL365" s="48"/>
      <c r="GM365" s="48"/>
      <c r="GN365" s="48"/>
      <c r="GO365" s="48"/>
      <c r="GP365" s="48"/>
      <c r="GQ365" s="48"/>
      <c r="GR365" s="52"/>
      <c r="GS365" s="48"/>
      <c r="GT365" s="75"/>
    </row>
    <row r="366" spans="1:202" s="18" customFormat="1" ht="16.5" customHeight="1" x14ac:dyDescent="0.25">
      <c r="A366" s="26" t="s">
        <v>587</v>
      </c>
      <c r="B366" s="136">
        <f t="shared" si="1446"/>
        <v>8835</v>
      </c>
      <c r="C366" s="136">
        <f t="shared" si="1447"/>
        <v>0</v>
      </c>
      <c r="D366" s="48">
        <f t="shared" si="216"/>
        <v>0</v>
      </c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52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116"/>
      <c r="BE366" s="116"/>
      <c r="BF366" s="116"/>
      <c r="BG366" s="48"/>
      <c r="BH366" s="48"/>
      <c r="BI366" s="75"/>
      <c r="BJ366" s="48"/>
      <c r="BK366" s="48"/>
      <c r="BL366" s="75"/>
      <c r="BM366" s="48"/>
      <c r="BN366" s="48"/>
      <c r="BO366" s="75"/>
      <c r="BP366" s="48"/>
      <c r="BQ366" s="48"/>
      <c r="BR366" s="75"/>
      <c r="BS366" s="48"/>
      <c r="BT366" s="48"/>
      <c r="BU366" s="75"/>
      <c r="BV366" s="48"/>
      <c r="BW366" s="48"/>
      <c r="BX366" s="75"/>
      <c r="BY366" s="48"/>
      <c r="BZ366" s="48"/>
      <c r="CA366" s="75"/>
      <c r="CB366" s="48"/>
      <c r="CC366" s="48"/>
      <c r="CD366" s="75"/>
      <c r="CE366" s="48"/>
      <c r="CF366" s="48"/>
      <c r="CG366" s="75"/>
      <c r="CH366" s="48"/>
      <c r="CI366" s="48"/>
      <c r="CJ366" s="75"/>
      <c r="CK366" s="48"/>
      <c r="CL366" s="48"/>
      <c r="CM366" s="48"/>
      <c r="CN366" s="48"/>
      <c r="CO366" s="48"/>
      <c r="CP366" s="52"/>
      <c r="CQ366" s="52"/>
      <c r="CR366" s="48"/>
      <c r="CS366" s="75"/>
      <c r="CT366" s="52"/>
      <c r="CU366" s="48"/>
      <c r="CV366" s="75"/>
      <c r="CW366" s="52"/>
      <c r="CX366" s="48"/>
      <c r="CY366" s="75"/>
      <c r="CZ366" s="52">
        <v>8835</v>
      </c>
      <c r="DA366" s="48"/>
      <c r="DB366" s="48">
        <f t="shared" si="1599"/>
        <v>0</v>
      </c>
      <c r="DC366" s="52"/>
      <c r="DD366" s="48"/>
      <c r="DE366" s="75"/>
      <c r="DF366" s="52"/>
      <c r="DG366" s="48"/>
      <c r="DH366" s="75"/>
      <c r="DI366" s="48"/>
      <c r="DJ366" s="48"/>
      <c r="DK366" s="75"/>
      <c r="DL366" s="48"/>
      <c r="DM366" s="48"/>
      <c r="DN366" s="75"/>
      <c r="DO366" s="52"/>
      <c r="DP366" s="48"/>
      <c r="DQ366" s="75"/>
      <c r="DR366" s="52"/>
      <c r="DS366" s="48"/>
      <c r="DT366" s="75"/>
      <c r="DU366" s="52"/>
      <c r="DV366" s="48"/>
      <c r="DW366" s="75"/>
      <c r="DX366" s="52"/>
      <c r="DY366" s="48"/>
      <c r="DZ366" s="75"/>
      <c r="EA366" s="48"/>
      <c r="EB366" s="48"/>
      <c r="EC366" s="75"/>
      <c r="ED366" s="48"/>
      <c r="EE366" s="48"/>
      <c r="EF366" s="75"/>
      <c r="EG366" s="48"/>
      <c r="EH366" s="48"/>
      <c r="EI366" s="75"/>
      <c r="EJ366" s="48"/>
      <c r="EK366" s="48"/>
      <c r="EL366" s="75"/>
      <c r="EM366" s="48"/>
      <c r="EN366" s="48"/>
      <c r="EO366" s="75"/>
      <c r="EP366" s="48"/>
      <c r="EQ366" s="48"/>
      <c r="ER366" s="75"/>
      <c r="ES366" s="48"/>
      <c r="ET366" s="48"/>
      <c r="EU366" s="75"/>
      <c r="EV366" s="48"/>
      <c r="EW366" s="48"/>
      <c r="EX366" s="48"/>
      <c r="EY366" s="48"/>
      <c r="EZ366" s="48"/>
      <c r="FA366" s="48"/>
      <c r="FB366" s="48"/>
      <c r="FC366" s="48"/>
      <c r="FD366" s="48"/>
      <c r="FE366" s="48"/>
      <c r="FF366" s="48"/>
      <c r="FG366" s="48"/>
      <c r="FH366" s="48"/>
      <c r="FI366" s="48"/>
      <c r="FJ366" s="48"/>
      <c r="FK366" s="48"/>
      <c r="FL366" s="48"/>
      <c r="FM366" s="48"/>
      <c r="FN366" s="48"/>
      <c r="FO366" s="48"/>
      <c r="FP366" s="48"/>
      <c r="FQ366" s="48"/>
      <c r="FR366" s="48"/>
      <c r="FS366" s="48"/>
      <c r="FT366" s="48"/>
      <c r="FU366" s="48"/>
      <c r="FV366" s="48"/>
      <c r="FW366" s="48"/>
      <c r="FX366" s="48"/>
      <c r="FY366" s="48"/>
      <c r="FZ366" s="48"/>
      <c r="GA366" s="48"/>
      <c r="GB366" s="48"/>
      <c r="GC366" s="48"/>
      <c r="GD366" s="48"/>
      <c r="GE366" s="48"/>
      <c r="GF366" s="48"/>
      <c r="GG366" s="48"/>
      <c r="GH366" s="48"/>
      <c r="GI366" s="48"/>
      <c r="GJ366" s="48"/>
      <c r="GK366" s="48"/>
      <c r="GL366" s="48"/>
      <c r="GM366" s="48"/>
      <c r="GN366" s="48"/>
      <c r="GO366" s="48"/>
      <c r="GP366" s="48"/>
      <c r="GQ366" s="48"/>
      <c r="GR366" s="52"/>
      <c r="GS366" s="48"/>
      <c r="GT366" s="75"/>
    </row>
    <row r="367" spans="1:202" s="18" customFormat="1" ht="16.5" customHeight="1" x14ac:dyDescent="0.25">
      <c r="A367" s="26" t="s">
        <v>552</v>
      </c>
      <c r="B367" s="136">
        <f t="shared" si="1446"/>
        <v>0</v>
      </c>
      <c r="C367" s="136">
        <f t="shared" si="1447"/>
        <v>0</v>
      </c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52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116"/>
      <c r="BE367" s="116"/>
      <c r="BF367" s="116"/>
      <c r="BG367" s="48"/>
      <c r="BH367" s="48"/>
      <c r="BI367" s="75"/>
      <c r="BJ367" s="48"/>
      <c r="BK367" s="48"/>
      <c r="BL367" s="75"/>
      <c r="BM367" s="48"/>
      <c r="BN367" s="48"/>
      <c r="BO367" s="75"/>
      <c r="BP367" s="48"/>
      <c r="BQ367" s="48"/>
      <c r="BR367" s="75"/>
      <c r="BS367" s="48"/>
      <c r="BT367" s="48"/>
      <c r="BU367" s="75"/>
      <c r="BV367" s="48"/>
      <c r="BW367" s="48"/>
      <c r="BX367" s="75"/>
      <c r="BY367" s="48"/>
      <c r="BZ367" s="48"/>
      <c r="CA367" s="75"/>
      <c r="CB367" s="48"/>
      <c r="CC367" s="48"/>
      <c r="CD367" s="75"/>
      <c r="CE367" s="48"/>
      <c r="CF367" s="48"/>
      <c r="CG367" s="75"/>
      <c r="CH367" s="48"/>
      <c r="CI367" s="48"/>
      <c r="CJ367" s="75"/>
      <c r="CK367" s="48"/>
      <c r="CL367" s="48"/>
      <c r="CM367" s="48"/>
      <c r="CN367" s="48"/>
      <c r="CO367" s="48"/>
      <c r="CP367" s="52"/>
      <c r="CQ367" s="52"/>
      <c r="CR367" s="48"/>
      <c r="CS367" s="75"/>
      <c r="CT367" s="52"/>
      <c r="CU367" s="48"/>
      <c r="CV367" s="75"/>
      <c r="CW367" s="52"/>
      <c r="CX367" s="48"/>
      <c r="CY367" s="75"/>
      <c r="CZ367" s="52"/>
      <c r="DA367" s="48"/>
      <c r="DB367" s="48"/>
      <c r="DC367" s="52"/>
      <c r="DD367" s="48"/>
      <c r="DE367" s="75"/>
      <c r="DF367" s="52"/>
      <c r="DG367" s="48"/>
      <c r="DH367" s="75"/>
      <c r="DI367" s="48"/>
      <c r="DJ367" s="48"/>
      <c r="DK367" s="75"/>
      <c r="DL367" s="48"/>
      <c r="DM367" s="48"/>
      <c r="DN367" s="75"/>
      <c r="DO367" s="52"/>
      <c r="DP367" s="48"/>
      <c r="DQ367" s="75"/>
      <c r="DR367" s="52"/>
      <c r="DS367" s="48"/>
      <c r="DT367" s="75"/>
      <c r="DU367" s="52"/>
      <c r="DV367" s="48"/>
      <c r="DW367" s="75"/>
      <c r="DX367" s="52"/>
      <c r="DY367" s="48"/>
      <c r="DZ367" s="75"/>
      <c r="EA367" s="48"/>
      <c r="EB367" s="48"/>
      <c r="EC367" s="75"/>
      <c r="ED367" s="48"/>
      <c r="EE367" s="48"/>
      <c r="EF367" s="75"/>
      <c r="EG367" s="48"/>
      <c r="EH367" s="48"/>
      <c r="EI367" s="75"/>
      <c r="EJ367" s="48"/>
      <c r="EK367" s="48"/>
      <c r="EL367" s="75"/>
      <c r="EM367" s="48"/>
      <c r="EN367" s="48"/>
      <c r="EO367" s="75"/>
      <c r="EP367" s="48"/>
      <c r="EQ367" s="48"/>
      <c r="ER367" s="75"/>
      <c r="ES367" s="48"/>
      <c r="ET367" s="48"/>
      <c r="EU367" s="75"/>
      <c r="EV367" s="48"/>
      <c r="EW367" s="48"/>
      <c r="EX367" s="48"/>
      <c r="EY367" s="48"/>
      <c r="EZ367" s="48"/>
      <c r="FA367" s="48"/>
      <c r="FB367" s="48"/>
      <c r="FC367" s="48"/>
      <c r="FD367" s="48"/>
      <c r="FE367" s="48"/>
      <c r="FF367" s="48"/>
      <c r="FG367" s="48"/>
      <c r="FH367" s="48"/>
      <c r="FI367" s="48"/>
      <c r="FJ367" s="48"/>
      <c r="FK367" s="48"/>
      <c r="FL367" s="48"/>
      <c r="FM367" s="48"/>
      <c r="FN367" s="48"/>
      <c r="FO367" s="48"/>
      <c r="FP367" s="48"/>
      <c r="FQ367" s="48"/>
      <c r="FR367" s="48"/>
      <c r="FS367" s="48"/>
      <c r="FT367" s="48"/>
      <c r="FU367" s="48"/>
      <c r="FV367" s="48"/>
      <c r="FW367" s="48"/>
      <c r="FX367" s="48"/>
      <c r="FY367" s="48"/>
      <c r="FZ367" s="48"/>
      <c r="GA367" s="48"/>
      <c r="GB367" s="48"/>
      <c r="GC367" s="48"/>
      <c r="GD367" s="48"/>
      <c r="GE367" s="48"/>
      <c r="GF367" s="48"/>
      <c r="GG367" s="48"/>
      <c r="GH367" s="48"/>
      <c r="GI367" s="48"/>
      <c r="GJ367" s="48"/>
      <c r="GK367" s="48"/>
      <c r="GL367" s="48"/>
      <c r="GM367" s="48"/>
      <c r="GN367" s="48"/>
      <c r="GO367" s="48"/>
      <c r="GP367" s="48"/>
      <c r="GQ367" s="48"/>
      <c r="GR367" s="52"/>
      <c r="GS367" s="48"/>
      <c r="GT367" s="75"/>
    </row>
    <row r="368" spans="1:202" s="18" customFormat="1" ht="16.5" customHeight="1" x14ac:dyDescent="0.25">
      <c r="A368" s="26" t="s">
        <v>329</v>
      </c>
      <c r="B368" s="136">
        <f t="shared" si="1446"/>
        <v>10000</v>
      </c>
      <c r="C368" s="136">
        <f t="shared" si="1447"/>
        <v>2206.4470000000001</v>
      </c>
      <c r="D368" s="48">
        <f t="shared" si="216"/>
        <v>22.06447</v>
      </c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52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>
        <v>10000</v>
      </c>
      <c r="BB368" s="48">
        <v>2206.4470000000001</v>
      </c>
      <c r="BC368" s="48">
        <f>BB368/BA368*100</f>
        <v>22.06447</v>
      </c>
      <c r="BD368" s="116"/>
      <c r="BE368" s="116"/>
      <c r="BF368" s="116"/>
      <c r="BG368" s="48"/>
      <c r="BH368" s="48"/>
      <c r="BI368" s="75"/>
      <c r="BJ368" s="48"/>
      <c r="BK368" s="48"/>
      <c r="BL368" s="75"/>
      <c r="BM368" s="48"/>
      <c r="BN368" s="48"/>
      <c r="BO368" s="75"/>
      <c r="BP368" s="48"/>
      <c r="BQ368" s="48"/>
      <c r="BR368" s="75"/>
      <c r="BS368" s="48"/>
      <c r="BT368" s="48"/>
      <c r="BU368" s="75"/>
      <c r="BV368" s="48"/>
      <c r="BW368" s="48"/>
      <c r="BX368" s="75"/>
      <c r="BY368" s="48"/>
      <c r="BZ368" s="48"/>
      <c r="CA368" s="75"/>
      <c r="CB368" s="48"/>
      <c r="CC368" s="48"/>
      <c r="CD368" s="75"/>
      <c r="CE368" s="48"/>
      <c r="CF368" s="48"/>
      <c r="CG368" s="75"/>
      <c r="CH368" s="48"/>
      <c r="CI368" s="48"/>
      <c r="CJ368" s="75"/>
      <c r="CK368" s="48"/>
      <c r="CL368" s="48"/>
      <c r="CM368" s="48"/>
      <c r="CN368" s="48"/>
      <c r="CO368" s="48"/>
      <c r="CP368" s="52"/>
      <c r="CQ368" s="52"/>
      <c r="CR368" s="48"/>
      <c r="CS368" s="75"/>
      <c r="CT368" s="52"/>
      <c r="CU368" s="48"/>
      <c r="CV368" s="75"/>
      <c r="CW368" s="52"/>
      <c r="CX368" s="48"/>
      <c r="CY368" s="75"/>
      <c r="CZ368" s="52"/>
      <c r="DA368" s="48"/>
      <c r="DB368" s="48"/>
      <c r="DC368" s="52"/>
      <c r="DD368" s="48"/>
      <c r="DE368" s="75"/>
      <c r="DF368" s="52"/>
      <c r="DG368" s="48"/>
      <c r="DH368" s="75"/>
      <c r="DI368" s="48"/>
      <c r="DJ368" s="48"/>
      <c r="DK368" s="75"/>
      <c r="DL368" s="48"/>
      <c r="DM368" s="48"/>
      <c r="DN368" s="75"/>
      <c r="DO368" s="52"/>
      <c r="DP368" s="48"/>
      <c r="DQ368" s="75"/>
      <c r="DR368" s="52"/>
      <c r="DS368" s="48"/>
      <c r="DT368" s="75"/>
      <c r="DU368" s="52"/>
      <c r="DV368" s="48"/>
      <c r="DW368" s="75"/>
      <c r="DX368" s="52"/>
      <c r="DY368" s="48"/>
      <c r="DZ368" s="75"/>
      <c r="EA368" s="48"/>
      <c r="EB368" s="48"/>
      <c r="EC368" s="75"/>
      <c r="ED368" s="48"/>
      <c r="EE368" s="48"/>
      <c r="EF368" s="75"/>
      <c r="EG368" s="48"/>
      <c r="EH368" s="48"/>
      <c r="EI368" s="75"/>
      <c r="EJ368" s="48"/>
      <c r="EK368" s="48"/>
      <c r="EL368" s="75"/>
      <c r="EM368" s="48"/>
      <c r="EN368" s="48"/>
      <c r="EO368" s="75"/>
      <c r="EP368" s="48"/>
      <c r="EQ368" s="48"/>
      <c r="ER368" s="75"/>
      <c r="ES368" s="48"/>
      <c r="ET368" s="48"/>
      <c r="EU368" s="75"/>
      <c r="EV368" s="48"/>
      <c r="EW368" s="48"/>
      <c r="EX368" s="48"/>
      <c r="EY368" s="48"/>
      <c r="EZ368" s="48"/>
      <c r="FA368" s="48"/>
      <c r="FB368" s="48"/>
      <c r="FC368" s="48"/>
      <c r="FD368" s="48"/>
      <c r="FE368" s="48"/>
      <c r="FF368" s="48"/>
      <c r="FG368" s="48"/>
      <c r="FH368" s="48"/>
      <c r="FI368" s="48"/>
      <c r="FJ368" s="48"/>
      <c r="FK368" s="48"/>
      <c r="FL368" s="48"/>
      <c r="FM368" s="48"/>
      <c r="FN368" s="48"/>
      <c r="FO368" s="48"/>
      <c r="FP368" s="48"/>
      <c r="FQ368" s="48"/>
      <c r="FR368" s="48"/>
      <c r="FS368" s="48"/>
      <c r="FT368" s="48"/>
      <c r="FU368" s="48"/>
      <c r="FV368" s="48"/>
      <c r="FW368" s="48"/>
      <c r="FX368" s="48"/>
      <c r="FY368" s="48"/>
      <c r="FZ368" s="48"/>
      <c r="GA368" s="48"/>
      <c r="GB368" s="48"/>
      <c r="GC368" s="48"/>
      <c r="GD368" s="48"/>
      <c r="GE368" s="48"/>
      <c r="GF368" s="48"/>
      <c r="GG368" s="48"/>
      <c r="GH368" s="48"/>
      <c r="GI368" s="48"/>
      <c r="GJ368" s="48"/>
      <c r="GK368" s="48"/>
      <c r="GL368" s="48"/>
      <c r="GM368" s="48"/>
      <c r="GN368" s="48"/>
      <c r="GO368" s="48"/>
      <c r="GP368" s="48"/>
      <c r="GQ368" s="48"/>
      <c r="GR368" s="52"/>
      <c r="GS368" s="48"/>
      <c r="GT368" s="75"/>
    </row>
    <row r="369" spans="1:202" s="18" customFormat="1" ht="16.5" customHeight="1" x14ac:dyDescent="0.25">
      <c r="A369" s="26" t="s">
        <v>551</v>
      </c>
      <c r="B369" s="136">
        <f t="shared" si="1446"/>
        <v>0</v>
      </c>
      <c r="C369" s="136">
        <f t="shared" si="1447"/>
        <v>0</v>
      </c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52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116"/>
      <c r="BE369" s="116"/>
      <c r="BF369" s="116"/>
      <c r="BG369" s="48"/>
      <c r="BH369" s="48"/>
      <c r="BI369" s="75"/>
      <c r="BJ369" s="48"/>
      <c r="BK369" s="48"/>
      <c r="BL369" s="75"/>
      <c r="BM369" s="48"/>
      <c r="BN369" s="48"/>
      <c r="BO369" s="75"/>
      <c r="BP369" s="48"/>
      <c r="BQ369" s="48"/>
      <c r="BR369" s="75"/>
      <c r="BS369" s="48"/>
      <c r="BT369" s="48"/>
      <c r="BU369" s="75"/>
      <c r="BV369" s="48"/>
      <c r="BW369" s="48"/>
      <c r="BX369" s="75"/>
      <c r="BY369" s="48"/>
      <c r="BZ369" s="48"/>
      <c r="CA369" s="75"/>
      <c r="CB369" s="48"/>
      <c r="CC369" s="48"/>
      <c r="CD369" s="75"/>
      <c r="CE369" s="48"/>
      <c r="CF369" s="48"/>
      <c r="CG369" s="75"/>
      <c r="CH369" s="48"/>
      <c r="CI369" s="48"/>
      <c r="CJ369" s="75"/>
      <c r="CK369" s="48"/>
      <c r="CL369" s="48"/>
      <c r="CM369" s="48"/>
      <c r="CN369" s="48"/>
      <c r="CO369" s="48"/>
      <c r="CP369" s="52"/>
      <c r="CQ369" s="52"/>
      <c r="CR369" s="48"/>
      <c r="CS369" s="75"/>
      <c r="CT369" s="52"/>
      <c r="CU369" s="48"/>
      <c r="CV369" s="75"/>
      <c r="CW369" s="52"/>
      <c r="CX369" s="48"/>
      <c r="CY369" s="75"/>
      <c r="CZ369" s="52"/>
      <c r="DA369" s="48"/>
      <c r="DB369" s="48"/>
      <c r="DC369" s="52"/>
      <c r="DD369" s="48"/>
      <c r="DE369" s="75"/>
      <c r="DF369" s="52"/>
      <c r="DG369" s="48"/>
      <c r="DH369" s="75"/>
      <c r="DI369" s="48"/>
      <c r="DJ369" s="48"/>
      <c r="DK369" s="75"/>
      <c r="DL369" s="48"/>
      <c r="DM369" s="48"/>
      <c r="DN369" s="75"/>
      <c r="DO369" s="52"/>
      <c r="DP369" s="48"/>
      <c r="DQ369" s="75"/>
      <c r="DR369" s="52"/>
      <c r="DS369" s="48"/>
      <c r="DT369" s="75"/>
      <c r="DU369" s="52"/>
      <c r="DV369" s="48"/>
      <c r="DW369" s="75"/>
      <c r="DX369" s="52"/>
      <c r="DY369" s="48"/>
      <c r="DZ369" s="75"/>
      <c r="EA369" s="48"/>
      <c r="EB369" s="48"/>
      <c r="EC369" s="75"/>
      <c r="ED369" s="48"/>
      <c r="EE369" s="48"/>
      <c r="EF369" s="75"/>
      <c r="EG369" s="48"/>
      <c r="EH369" s="48"/>
      <c r="EI369" s="75"/>
      <c r="EJ369" s="48"/>
      <c r="EK369" s="48"/>
      <c r="EL369" s="75"/>
      <c r="EM369" s="48"/>
      <c r="EN369" s="48"/>
      <c r="EO369" s="75"/>
      <c r="EP369" s="48"/>
      <c r="EQ369" s="48"/>
      <c r="ER369" s="75"/>
      <c r="ES369" s="48"/>
      <c r="ET369" s="48"/>
      <c r="EU369" s="75"/>
      <c r="EV369" s="48"/>
      <c r="EW369" s="48"/>
      <c r="EX369" s="48"/>
      <c r="EY369" s="48"/>
      <c r="EZ369" s="48"/>
      <c r="FA369" s="48"/>
      <c r="FB369" s="48"/>
      <c r="FC369" s="48"/>
      <c r="FD369" s="48"/>
      <c r="FE369" s="48"/>
      <c r="FF369" s="48"/>
      <c r="FG369" s="48"/>
      <c r="FH369" s="48"/>
      <c r="FI369" s="48"/>
      <c r="FJ369" s="48"/>
      <c r="FK369" s="48"/>
      <c r="FL369" s="48"/>
      <c r="FM369" s="48"/>
      <c r="FN369" s="48"/>
      <c r="FO369" s="48"/>
      <c r="FP369" s="48"/>
      <c r="FQ369" s="48"/>
      <c r="FR369" s="48"/>
      <c r="FS369" s="48"/>
      <c r="FT369" s="48"/>
      <c r="FU369" s="48"/>
      <c r="FV369" s="48"/>
      <c r="FW369" s="48"/>
      <c r="FX369" s="48"/>
      <c r="FY369" s="48"/>
      <c r="FZ369" s="48"/>
      <c r="GA369" s="48"/>
      <c r="GB369" s="48"/>
      <c r="GC369" s="48"/>
      <c r="GD369" s="48"/>
      <c r="GE369" s="48"/>
      <c r="GF369" s="48"/>
      <c r="GG369" s="48"/>
      <c r="GH369" s="48"/>
      <c r="GI369" s="48"/>
      <c r="GJ369" s="48"/>
      <c r="GK369" s="48"/>
      <c r="GL369" s="48"/>
      <c r="GM369" s="48"/>
      <c r="GN369" s="48"/>
      <c r="GO369" s="48"/>
      <c r="GP369" s="48"/>
      <c r="GQ369" s="48"/>
      <c r="GR369" s="52"/>
      <c r="GS369" s="48"/>
      <c r="GT369" s="75"/>
    </row>
    <row r="370" spans="1:202" s="18" customFormat="1" ht="16.5" customHeight="1" x14ac:dyDescent="0.25">
      <c r="A370" s="26" t="s">
        <v>320</v>
      </c>
      <c r="B370" s="136">
        <f t="shared" si="1446"/>
        <v>2043</v>
      </c>
      <c r="C370" s="136">
        <f t="shared" si="1447"/>
        <v>0</v>
      </c>
      <c r="D370" s="48">
        <f t="shared" ref="D370:D372" si="1626">C370/B370*100</f>
        <v>0</v>
      </c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52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116"/>
      <c r="BE370" s="116"/>
      <c r="BF370" s="116"/>
      <c r="BG370" s="48"/>
      <c r="BH370" s="48"/>
      <c r="BI370" s="75"/>
      <c r="BJ370" s="48"/>
      <c r="BK370" s="48"/>
      <c r="BL370" s="75"/>
      <c r="BM370" s="48"/>
      <c r="BN370" s="48"/>
      <c r="BO370" s="75"/>
      <c r="BP370" s="48"/>
      <c r="BQ370" s="48"/>
      <c r="BR370" s="75"/>
      <c r="BS370" s="48"/>
      <c r="BT370" s="48"/>
      <c r="BU370" s="75"/>
      <c r="BV370" s="48"/>
      <c r="BW370" s="48"/>
      <c r="BX370" s="75"/>
      <c r="BY370" s="48"/>
      <c r="BZ370" s="48"/>
      <c r="CA370" s="75"/>
      <c r="CB370" s="48"/>
      <c r="CC370" s="48"/>
      <c r="CD370" s="75"/>
      <c r="CE370" s="48"/>
      <c r="CF370" s="48"/>
      <c r="CG370" s="75"/>
      <c r="CH370" s="48"/>
      <c r="CI370" s="48"/>
      <c r="CJ370" s="75"/>
      <c r="CK370" s="48"/>
      <c r="CL370" s="48"/>
      <c r="CM370" s="48"/>
      <c r="CN370" s="48"/>
      <c r="CO370" s="48"/>
      <c r="CP370" s="52"/>
      <c r="CQ370" s="52"/>
      <c r="CR370" s="48"/>
      <c r="CS370" s="75"/>
      <c r="CT370" s="52"/>
      <c r="CU370" s="48"/>
      <c r="CV370" s="75"/>
      <c r="CW370" s="52"/>
      <c r="CX370" s="48"/>
      <c r="CY370" s="75"/>
      <c r="CZ370" s="52">
        <v>2043</v>
      </c>
      <c r="DA370" s="48"/>
      <c r="DB370" s="48">
        <f t="shared" si="1599"/>
        <v>0</v>
      </c>
      <c r="DC370" s="52"/>
      <c r="DD370" s="48"/>
      <c r="DE370" s="75"/>
      <c r="DF370" s="52"/>
      <c r="DG370" s="48"/>
      <c r="DH370" s="75"/>
      <c r="DI370" s="48"/>
      <c r="DJ370" s="48"/>
      <c r="DK370" s="75"/>
      <c r="DL370" s="48"/>
      <c r="DM370" s="48"/>
      <c r="DN370" s="75"/>
      <c r="DO370" s="52"/>
      <c r="DP370" s="48"/>
      <c r="DQ370" s="75"/>
      <c r="DR370" s="52"/>
      <c r="DS370" s="48"/>
      <c r="DT370" s="75"/>
      <c r="DU370" s="52"/>
      <c r="DV370" s="48"/>
      <c r="DW370" s="75"/>
      <c r="DX370" s="52"/>
      <c r="DY370" s="48"/>
      <c r="DZ370" s="75"/>
      <c r="EA370" s="48"/>
      <c r="EB370" s="48"/>
      <c r="EC370" s="75"/>
      <c r="ED370" s="48"/>
      <c r="EE370" s="48"/>
      <c r="EF370" s="75"/>
      <c r="EG370" s="48"/>
      <c r="EH370" s="48"/>
      <c r="EI370" s="75"/>
      <c r="EJ370" s="48"/>
      <c r="EK370" s="48"/>
      <c r="EL370" s="75"/>
      <c r="EM370" s="48"/>
      <c r="EN370" s="48"/>
      <c r="EO370" s="75"/>
      <c r="EP370" s="48"/>
      <c r="EQ370" s="48"/>
      <c r="ER370" s="75"/>
      <c r="ES370" s="48"/>
      <c r="ET370" s="48"/>
      <c r="EU370" s="75"/>
      <c r="EV370" s="48"/>
      <c r="EW370" s="48"/>
      <c r="EX370" s="48"/>
      <c r="EY370" s="48"/>
      <c r="EZ370" s="48"/>
      <c r="FA370" s="48"/>
      <c r="FB370" s="48"/>
      <c r="FC370" s="48"/>
      <c r="FD370" s="48"/>
      <c r="FE370" s="48"/>
      <c r="FF370" s="48"/>
      <c r="FG370" s="48"/>
      <c r="FH370" s="48"/>
      <c r="FI370" s="48"/>
      <c r="FJ370" s="48"/>
      <c r="FK370" s="48"/>
      <c r="FL370" s="48"/>
      <c r="FM370" s="48"/>
      <c r="FN370" s="48"/>
      <c r="FO370" s="48"/>
      <c r="FP370" s="48"/>
      <c r="FQ370" s="48"/>
      <c r="FR370" s="48"/>
      <c r="FS370" s="48"/>
      <c r="FT370" s="48"/>
      <c r="FU370" s="48"/>
      <c r="FV370" s="48"/>
      <c r="FW370" s="48"/>
      <c r="FX370" s="48"/>
      <c r="FY370" s="48"/>
      <c r="FZ370" s="48"/>
      <c r="GA370" s="48"/>
      <c r="GB370" s="48"/>
      <c r="GC370" s="48"/>
      <c r="GD370" s="48"/>
      <c r="GE370" s="48"/>
      <c r="GF370" s="48"/>
      <c r="GG370" s="48"/>
      <c r="GH370" s="48"/>
      <c r="GI370" s="48"/>
      <c r="GJ370" s="48"/>
      <c r="GK370" s="48"/>
      <c r="GL370" s="48"/>
      <c r="GM370" s="48"/>
      <c r="GN370" s="48"/>
      <c r="GO370" s="48"/>
      <c r="GP370" s="48"/>
      <c r="GQ370" s="48"/>
      <c r="GR370" s="52"/>
      <c r="GS370" s="48"/>
      <c r="GT370" s="75"/>
    </row>
    <row r="371" spans="1:202" s="18" customFormat="1" ht="16.5" customHeight="1" x14ac:dyDescent="0.25">
      <c r="A371" s="26" t="s">
        <v>364</v>
      </c>
      <c r="B371" s="136">
        <f t="shared" si="1446"/>
        <v>8028</v>
      </c>
      <c r="C371" s="136">
        <f t="shared" si="1447"/>
        <v>0</v>
      </c>
      <c r="D371" s="48">
        <f t="shared" si="1626"/>
        <v>0</v>
      </c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52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>
        <v>1188</v>
      </c>
      <c r="AY371" s="48"/>
      <c r="AZ371" s="48"/>
      <c r="BA371" s="48"/>
      <c r="BB371" s="48"/>
      <c r="BC371" s="48"/>
      <c r="BD371" s="116"/>
      <c r="BE371" s="116"/>
      <c r="BF371" s="116"/>
      <c r="BG371" s="48"/>
      <c r="BH371" s="48"/>
      <c r="BI371" s="75"/>
      <c r="BJ371" s="48"/>
      <c r="BK371" s="48"/>
      <c r="BL371" s="75"/>
      <c r="BM371" s="48"/>
      <c r="BN371" s="48"/>
      <c r="BO371" s="75"/>
      <c r="BP371" s="48"/>
      <c r="BQ371" s="48"/>
      <c r="BR371" s="75"/>
      <c r="BS371" s="48"/>
      <c r="BT371" s="48"/>
      <c r="BU371" s="75"/>
      <c r="BV371" s="48"/>
      <c r="BW371" s="48"/>
      <c r="BX371" s="75"/>
      <c r="BY371" s="48"/>
      <c r="BZ371" s="48"/>
      <c r="CA371" s="75"/>
      <c r="CB371" s="48"/>
      <c r="CC371" s="48"/>
      <c r="CD371" s="75"/>
      <c r="CE371" s="48"/>
      <c r="CF371" s="48"/>
      <c r="CG371" s="75"/>
      <c r="CH371" s="48"/>
      <c r="CI371" s="48"/>
      <c r="CJ371" s="75"/>
      <c r="CK371" s="48"/>
      <c r="CL371" s="48"/>
      <c r="CM371" s="48"/>
      <c r="CN371" s="48"/>
      <c r="CO371" s="48"/>
      <c r="CP371" s="52"/>
      <c r="CQ371" s="52"/>
      <c r="CR371" s="48"/>
      <c r="CS371" s="75"/>
      <c r="CT371" s="52"/>
      <c r="CU371" s="48"/>
      <c r="CV371" s="75"/>
      <c r="CW371" s="52"/>
      <c r="CX371" s="48"/>
      <c r="CY371" s="75"/>
      <c r="CZ371" s="52">
        <v>6840</v>
      </c>
      <c r="DA371" s="48"/>
      <c r="DB371" s="48">
        <f t="shared" si="1599"/>
        <v>0</v>
      </c>
      <c r="DC371" s="52"/>
      <c r="DD371" s="48"/>
      <c r="DE371" s="75"/>
      <c r="DF371" s="52"/>
      <c r="DG371" s="48"/>
      <c r="DH371" s="75"/>
      <c r="DI371" s="48"/>
      <c r="DJ371" s="48"/>
      <c r="DK371" s="75"/>
      <c r="DL371" s="48"/>
      <c r="DM371" s="48"/>
      <c r="DN371" s="75"/>
      <c r="DO371" s="52"/>
      <c r="DP371" s="48"/>
      <c r="DQ371" s="75"/>
      <c r="DR371" s="52"/>
      <c r="DS371" s="48"/>
      <c r="DT371" s="75"/>
      <c r="DU371" s="52"/>
      <c r="DV371" s="48"/>
      <c r="DW371" s="75"/>
      <c r="DX371" s="52"/>
      <c r="DY371" s="48"/>
      <c r="DZ371" s="75"/>
      <c r="EA371" s="48"/>
      <c r="EB371" s="48"/>
      <c r="EC371" s="75"/>
      <c r="ED371" s="48"/>
      <c r="EE371" s="48"/>
      <c r="EF371" s="75"/>
      <c r="EG371" s="48"/>
      <c r="EH371" s="48"/>
      <c r="EI371" s="75"/>
      <c r="EJ371" s="48"/>
      <c r="EK371" s="48"/>
      <c r="EL371" s="75"/>
      <c r="EM371" s="48"/>
      <c r="EN371" s="48"/>
      <c r="EO371" s="75"/>
      <c r="EP371" s="48"/>
      <c r="EQ371" s="48"/>
      <c r="ER371" s="75"/>
      <c r="ES371" s="48"/>
      <c r="ET371" s="48"/>
      <c r="EU371" s="75"/>
      <c r="EV371" s="48"/>
      <c r="EW371" s="48"/>
      <c r="EX371" s="48"/>
      <c r="EY371" s="48"/>
      <c r="EZ371" s="48"/>
      <c r="FA371" s="48"/>
      <c r="FB371" s="48"/>
      <c r="FC371" s="48"/>
      <c r="FD371" s="48"/>
      <c r="FE371" s="48"/>
      <c r="FF371" s="48"/>
      <c r="FG371" s="48"/>
      <c r="FH371" s="48"/>
      <c r="FI371" s="48"/>
      <c r="FJ371" s="48"/>
      <c r="FK371" s="48"/>
      <c r="FL371" s="48"/>
      <c r="FM371" s="48"/>
      <c r="FN371" s="48"/>
      <c r="FO371" s="48"/>
      <c r="FP371" s="48"/>
      <c r="FQ371" s="48"/>
      <c r="FR371" s="48"/>
      <c r="FS371" s="48"/>
      <c r="FT371" s="48"/>
      <c r="FU371" s="48"/>
      <c r="FV371" s="48"/>
      <c r="FW371" s="48"/>
      <c r="FX371" s="48"/>
      <c r="FY371" s="48"/>
      <c r="FZ371" s="48"/>
      <c r="GA371" s="48"/>
      <c r="GB371" s="48"/>
      <c r="GC371" s="48"/>
      <c r="GD371" s="48"/>
      <c r="GE371" s="48"/>
      <c r="GF371" s="48"/>
      <c r="GG371" s="48"/>
      <c r="GH371" s="48"/>
      <c r="GI371" s="48"/>
      <c r="GJ371" s="48"/>
      <c r="GK371" s="48"/>
      <c r="GL371" s="48"/>
      <c r="GM371" s="48"/>
      <c r="GN371" s="48"/>
      <c r="GO371" s="48"/>
      <c r="GP371" s="48"/>
      <c r="GQ371" s="48"/>
      <c r="GR371" s="52"/>
      <c r="GS371" s="48"/>
      <c r="GT371" s="75"/>
    </row>
    <row r="372" spans="1:202" s="18" customFormat="1" ht="16.5" customHeight="1" x14ac:dyDescent="0.25">
      <c r="A372" s="26" t="s">
        <v>550</v>
      </c>
      <c r="B372" s="136">
        <f t="shared" si="1446"/>
        <v>2769</v>
      </c>
      <c r="C372" s="136">
        <f t="shared" si="1447"/>
        <v>0</v>
      </c>
      <c r="D372" s="48">
        <f t="shared" si="1626"/>
        <v>0</v>
      </c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52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116"/>
      <c r="BE372" s="116"/>
      <c r="BF372" s="116"/>
      <c r="BG372" s="48"/>
      <c r="BH372" s="48"/>
      <c r="BI372" s="75"/>
      <c r="BJ372" s="48"/>
      <c r="BK372" s="48"/>
      <c r="BL372" s="75"/>
      <c r="BM372" s="48"/>
      <c r="BN372" s="48"/>
      <c r="BO372" s="75"/>
      <c r="BP372" s="48"/>
      <c r="BQ372" s="48"/>
      <c r="BR372" s="75"/>
      <c r="BS372" s="48"/>
      <c r="BT372" s="48"/>
      <c r="BU372" s="75"/>
      <c r="BV372" s="48"/>
      <c r="BW372" s="48"/>
      <c r="BX372" s="75"/>
      <c r="BY372" s="48"/>
      <c r="BZ372" s="48"/>
      <c r="CA372" s="75"/>
      <c r="CB372" s="48"/>
      <c r="CC372" s="48"/>
      <c r="CD372" s="75"/>
      <c r="CE372" s="48"/>
      <c r="CF372" s="48"/>
      <c r="CG372" s="75"/>
      <c r="CH372" s="48"/>
      <c r="CI372" s="48"/>
      <c r="CJ372" s="75"/>
      <c r="CK372" s="48"/>
      <c r="CL372" s="48"/>
      <c r="CM372" s="75"/>
      <c r="CN372" s="48"/>
      <c r="CO372" s="48"/>
      <c r="CP372" s="52"/>
      <c r="CQ372" s="52"/>
      <c r="CR372" s="48"/>
      <c r="CS372" s="75"/>
      <c r="CT372" s="52"/>
      <c r="CU372" s="48"/>
      <c r="CV372" s="75"/>
      <c r="CW372" s="52"/>
      <c r="CX372" s="48"/>
      <c r="CY372" s="75"/>
      <c r="CZ372" s="52">
        <v>2769</v>
      </c>
      <c r="DA372" s="48"/>
      <c r="DB372" s="48">
        <f t="shared" si="1599"/>
        <v>0</v>
      </c>
      <c r="DC372" s="52"/>
      <c r="DD372" s="48"/>
      <c r="DE372" s="75"/>
      <c r="DF372" s="52"/>
      <c r="DG372" s="48"/>
      <c r="DH372" s="75"/>
      <c r="DI372" s="48"/>
      <c r="DJ372" s="48"/>
      <c r="DK372" s="75"/>
      <c r="DL372" s="48"/>
      <c r="DM372" s="48"/>
      <c r="DN372" s="75"/>
      <c r="DO372" s="52"/>
      <c r="DP372" s="48"/>
      <c r="DQ372" s="75"/>
      <c r="DR372" s="52"/>
      <c r="DS372" s="48"/>
      <c r="DT372" s="75"/>
      <c r="DU372" s="52"/>
      <c r="DV372" s="48"/>
      <c r="DW372" s="75"/>
      <c r="DX372" s="52"/>
      <c r="DY372" s="48"/>
      <c r="DZ372" s="75"/>
      <c r="EA372" s="48"/>
      <c r="EB372" s="48"/>
      <c r="EC372" s="75"/>
      <c r="ED372" s="48"/>
      <c r="EE372" s="48"/>
      <c r="EF372" s="75"/>
      <c r="EG372" s="48"/>
      <c r="EH372" s="48"/>
      <c r="EI372" s="75"/>
      <c r="EJ372" s="48"/>
      <c r="EK372" s="48"/>
      <c r="EL372" s="75"/>
      <c r="EM372" s="48"/>
      <c r="EN372" s="48"/>
      <c r="EO372" s="75"/>
      <c r="EP372" s="48"/>
      <c r="EQ372" s="48"/>
      <c r="ER372" s="75"/>
      <c r="ES372" s="48"/>
      <c r="ET372" s="48"/>
      <c r="EU372" s="75"/>
      <c r="EV372" s="48"/>
      <c r="EW372" s="48"/>
      <c r="EX372" s="48"/>
      <c r="EY372" s="48"/>
      <c r="EZ372" s="48"/>
      <c r="FA372" s="48"/>
      <c r="FB372" s="48"/>
      <c r="FC372" s="48"/>
      <c r="FD372" s="48"/>
      <c r="FE372" s="48"/>
      <c r="FF372" s="48"/>
      <c r="FG372" s="48"/>
      <c r="FH372" s="48"/>
      <c r="FI372" s="48"/>
      <c r="FJ372" s="48"/>
      <c r="FK372" s="48"/>
      <c r="FL372" s="48"/>
      <c r="FM372" s="48"/>
      <c r="FN372" s="48"/>
      <c r="FO372" s="48"/>
      <c r="FP372" s="48"/>
      <c r="FQ372" s="48"/>
      <c r="FR372" s="48"/>
      <c r="FS372" s="48"/>
      <c r="FT372" s="48"/>
      <c r="FU372" s="48"/>
      <c r="FV372" s="48"/>
      <c r="FW372" s="48"/>
      <c r="FX372" s="48"/>
      <c r="FY372" s="48"/>
      <c r="FZ372" s="48"/>
      <c r="GA372" s="48"/>
      <c r="GB372" s="48"/>
      <c r="GC372" s="48"/>
      <c r="GD372" s="48"/>
      <c r="GE372" s="48"/>
      <c r="GF372" s="48"/>
      <c r="GG372" s="48"/>
      <c r="GH372" s="48"/>
      <c r="GI372" s="48"/>
      <c r="GJ372" s="48"/>
      <c r="GK372" s="48"/>
      <c r="GL372" s="48"/>
      <c r="GM372" s="48"/>
      <c r="GN372" s="48"/>
      <c r="GO372" s="48"/>
      <c r="GP372" s="48"/>
      <c r="GQ372" s="48"/>
      <c r="GR372" s="52"/>
      <c r="GS372" s="48"/>
      <c r="GT372" s="75"/>
    </row>
    <row r="373" spans="1:202" s="19" customFormat="1" ht="31.5" customHeight="1" x14ac:dyDescent="0.25">
      <c r="A373" s="25" t="s">
        <v>328</v>
      </c>
      <c r="B373" s="135">
        <f t="shared" si="1446"/>
        <v>124716.94380000001</v>
      </c>
      <c r="C373" s="135">
        <f t="shared" si="1447"/>
        <v>36241.047989999999</v>
      </c>
      <c r="D373" s="54">
        <f t="shared" ref="D373" si="1627">C373/B373*100</f>
        <v>29.058640218218684</v>
      </c>
      <c r="E373" s="55">
        <f t="shared" ref="E373:BF373" si="1628">E374+E375+E376+E377+E378+E379+E380+E381</f>
        <v>0</v>
      </c>
      <c r="F373" s="55">
        <f t="shared" si="1628"/>
        <v>0</v>
      </c>
      <c r="G373" s="55">
        <f t="shared" si="1628"/>
        <v>0</v>
      </c>
      <c r="H373" s="55">
        <f t="shared" si="1628"/>
        <v>810.19359999999995</v>
      </c>
      <c r="I373" s="55">
        <f t="shared" si="1628"/>
        <v>0</v>
      </c>
      <c r="J373" s="55">
        <f t="shared" si="1628"/>
        <v>0</v>
      </c>
      <c r="K373" s="55">
        <f t="shared" ref="K373:M373" si="1629">K374+K375+K376+K377+K378+K379+K380+K381</f>
        <v>0</v>
      </c>
      <c r="L373" s="55">
        <f t="shared" si="1629"/>
        <v>0</v>
      </c>
      <c r="M373" s="55">
        <f t="shared" si="1629"/>
        <v>0</v>
      </c>
      <c r="N373" s="55">
        <f t="shared" ref="N373:P373" si="1630">N374+N375+N376+N377+N378+N379+N380+N381</f>
        <v>0</v>
      </c>
      <c r="O373" s="55">
        <f t="shared" si="1630"/>
        <v>0</v>
      </c>
      <c r="P373" s="55">
        <f t="shared" si="1630"/>
        <v>0</v>
      </c>
      <c r="Q373" s="55">
        <f t="shared" ref="Q373:S373" si="1631">Q374+Q375+Q376+Q377+Q378+Q379+Q380+Q381</f>
        <v>0</v>
      </c>
      <c r="R373" s="55">
        <f t="shared" si="1631"/>
        <v>0</v>
      </c>
      <c r="S373" s="55">
        <f t="shared" si="1631"/>
        <v>0</v>
      </c>
      <c r="T373" s="55">
        <f t="shared" ref="T373:V373" si="1632">T374+T375+T376+T377+T378+T379+T380+T381</f>
        <v>0</v>
      </c>
      <c r="U373" s="55">
        <f t="shared" si="1632"/>
        <v>0</v>
      </c>
      <c r="V373" s="55">
        <f t="shared" si="1632"/>
        <v>0</v>
      </c>
      <c r="W373" s="55">
        <f t="shared" si="1628"/>
        <v>670.38300000000004</v>
      </c>
      <c r="X373" s="55">
        <f t="shared" si="1628"/>
        <v>670.38300000000004</v>
      </c>
      <c r="Y373" s="55">
        <f t="shared" si="1589"/>
        <v>100</v>
      </c>
      <c r="Z373" s="55">
        <f t="shared" si="1628"/>
        <v>0</v>
      </c>
      <c r="AA373" s="55">
        <f t="shared" si="1628"/>
        <v>0</v>
      </c>
      <c r="AB373" s="55">
        <f t="shared" si="1628"/>
        <v>0</v>
      </c>
      <c r="AC373" s="55">
        <f t="shared" si="1628"/>
        <v>0</v>
      </c>
      <c r="AD373" s="55">
        <f t="shared" si="1628"/>
        <v>0</v>
      </c>
      <c r="AE373" s="55">
        <f t="shared" si="1628"/>
        <v>0</v>
      </c>
      <c r="AF373" s="55">
        <f t="shared" si="1628"/>
        <v>2942.3368999999998</v>
      </c>
      <c r="AG373" s="55">
        <f t="shared" si="1628"/>
        <v>1088.55107</v>
      </c>
      <c r="AH373" s="55">
        <f>AG373/AF373*100</f>
        <v>36.996139701065509</v>
      </c>
      <c r="AI373" s="55">
        <f t="shared" si="1628"/>
        <v>0</v>
      </c>
      <c r="AJ373" s="55">
        <f t="shared" si="1628"/>
        <v>0</v>
      </c>
      <c r="AK373" s="54"/>
      <c r="AL373" s="55">
        <f t="shared" si="1628"/>
        <v>0</v>
      </c>
      <c r="AM373" s="55">
        <f t="shared" si="1628"/>
        <v>0</v>
      </c>
      <c r="AN373" s="55">
        <f t="shared" si="1628"/>
        <v>0</v>
      </c>
      <c r="AO373" s="55">
        <f t="shared" ref="AO373:AP373" si="1633">AO374+AO375+AO376+AO377+AO378+AO379+AO380+AO381</f>
        <v>90.140520000000009</v>
      </c>
      <c r="AP373" s="55">
        <f t="shared" si="1633"/>
        <v>90.140520000000009</v>
      </c>
      <c r="AQ373" s="54">
        <f>AP373/AO373*100</f>
        <v>100</v>
      </c>
      <c r="AR373" s="55"/>
      <c r="AS373" s="55"/>
      <c r="AT373" s="54"/>
      <c r="AU373" s="55">
        <f t="shared" si="1628"/>
        <v>0</v>
      </c>
      <c r="AV373" s="55">
        <f t="shared" si="1628"/>
        <v>0</v>
      </c>
      <c r="AW373" s="55">
        <f t="shared" si="1628"/>
        <v>0</v>
      </c>
      <c r="AX373" s="55">
        <f t="shared" si="1628"/>
        <v>4026.9469200000003</v>
      </c>
      <c r="AY373" s="55">
        <f t="shared" si="1628"/>
        <v>0</v>
      </c>
      <c r="AZ373" s="54"/>
      <c r="BA373" s="55">
        <f t="shared" si="1628"/>
        <v>15000</v>
      </c>
      <c r="BB373" s="55">
        <f t="shared" si="1628"/>
        <v>0</v>
      </c>
      <c r="BC373" s="54">
        <f t="shared" ref="BC373" si="1634">BB373/BA373*100</f>
        <v>0</v>
      </c>
      <c r="BD373" s="55">
        <f t="shared" si="1628"/>
        <v>27636.2</v>
      </c>
      <c r="BE373" s="55">
        <f t="shared" si="1628"/>
        <v>10333.00799</v>
      </c>
      <c r="BF373" s="55">
        <f t="shared" si="1628"/>
        <v>37.389395032602167</v>
      </c>
      <c r="BG373" s="55">
        <f t="shared" ref="BG373:CO373" si="1635">BG374+BG375+BG376+BG377+BG378+BG379+BG380+BG381</f>
        <v>0</v>
      </c>
      <c r="BH373" s="55">
        <f t="shared" si="1635"/>
        <v>0</v>
      </c>
      <c r="BI373" s="55">
        <f t="shared" si="1635"/>
        <v>0</v>
      </c>
      <c r="BJ373" s="55">
        <f t="shared" ref="BJ373:BL373" si="1636">BJ374+BJ375+BJ376+BJ377+BJ378+BJ379+BJ380+BJ381</f>
        <v>0</v>
      </c>
      <c r="BK373" s="55">
        <f t="shared" si="1636"/>
        <v>0</v>
      </c>
      <c r="BL373" s="55">
        <f t="shared" si="1636"/>
        <v>0</v>
      </c>
      <c r="BM373" s="55">
        <f t="shared" si="1635"/>
        <v>4963.3999999999996</v>
      </c>
      <c r="BN373" s="55">
        <f t="shared" si="1635"/>
        <v>1512.9090200000001</v>
      </c>
      <c r="BO373" s="55">
        <f t="shared" si="141"/>
        <v>30.481303541926906</v>
      </c>
      <c r="BP373" s="55">
        <f t="shared" ref="BP373:BQ373" si="1637">BP374+BP375+BP376+BP377+BP378+BP379+BP380+BP381</f>
        <v>840</v>
      </c>
      <c r="BQ373" s="55">
        <f t="shared" si="1637"/>
        <v>0</v>
      </c>
      <c r="BR373" s="55">
        <f t="shared" ref="BR373:BR374" si="1638">BQ373/BP373*100</f>
        <v>0</v>
      </c>
      <c r="BS373" s="55">
        <f t="shared" si="1635"/>
        <v>0</v>
      </c>
      <c r="BT373" s="55">
        <f t="shared" si="1635"/>
        <v>0</v>
      </c>
      <c r="BU373" s="54"/>
      <c r="BV373" s="55">
        <f t="shared" si="1635"/>
        <v>0</v>
      </c>
      <c r="BW373" s="55">
        <f t="shared" si="1635"/>
        <v>0</v>
      </c>
      <c r="BX373" s="54"/>
      <c r="BY373" s="55">
        <f t="shared" si="1635"/>
        <v>0</v>
      </c>
      <c r="BZ373" s="55">
        <f t="shared" si="1635"/>
        <v>0</v>
      </c>
      <c r="CA373" s="55">
        <f t="shared" si="1635"/>
        <v>0</v>
      </c>
      <c r="CB373" s="55">
        <f t="shared" ref="CB373:CD373" si="1639">CB374+CB375+CB376+CB377+CB378+CB379+CB380+CB381</f>
        <v>0</v>
      </c>
      <c r="CC373" s="55">
        <f t="shared" si="1639"/>
        <v>0</v>
      </c>
      <c r="CD373" s="55">
        <f t="shared" si="1639"/>
        <v>0</v>
      </c>
      <c r="CE373" s="55">
        <f t="shared" si="1635"/>
        <v>0</v>
      </c>
      <c r="CF373" s="55">
        <f t="shared" si="1635"/>
        <v>0</v>
      </c>
      <c r="CG373" s="55">
        <f t="shared" si="1635"/>
        <v>0</v>
      </c>
      <c r="CH373" s="55">
        <f t="shared" si="1635"/>
        <v>0</v>
      </c>
      <c r="CI373" s="55">
        <f t="shared" si="1635"/>
        <v>0</v>
      </c>
      <c r="CJ373" s="55">
        <f t="shared" si="1635"/>
        <v>0</v>
      </c>
      <c r="CK373" s="55">
        <f t="shared" si="1635"/>
        <v>0</v>
      </c>
      <c r="CL373" s="55">
        <f t="shared" si="1635"/>
        <v>0</v>
      </c>
      <c r="CM373" s="54"/>
      <c r="CN373" s="55">
        <f t="shared" si="1635"/>
        <v>52.2</v>
      </c>
      <c r="CO373" s="55">
        <f t="shared" si="1635"/>
        <v>0</v>
      </c>
      <c r="CP373" s="55"/>
      <c r="CQ373" s="55">
        <f t="shared" ref="CQ373:DA373" si="1640">CQ374+CQ375+CQ376+CQ377+CQ378+CQ379+CQ380+CQ381</f>
        <v>0</v>
      </c>
      <c r="CR373" s="55">
        <f t="shared" si="1640"/>
        <v>0</v>
      </c>
      <c r="CS373" s="55">
        <f t="shared" si="1640"/>
        <v>0</v>
      </c>
      <c r="CT373" s="55">
        <f t="shared" ref="CT373:CV373" si="1641">CT374+CT375+CT376+CT377+CT378+CT379+CT380+CT381</f>
        <v>0</v>
      </c>
      <c r="CU373" s="55">
        <f t="shared" si="1641"/>
        <v>0</v>
      </c>
      <c r="CV373" s="55">
        <f t="shared" si="1641"/>
        <v>0</v>
      </c>
      <c r="CW373" s="55">
        <f t="shared" si="1640"/>
        <v>7369.4</v>
      </c>
      <c r="CX373" s="55">
        <f t="shared" si="1640"/>
        <v>3684.6999900000001</v>
      </c>
      <c r="CY373" s="55">
        <f t="shared" si="147"/>
        <v>49.999999864303746</v>
      </c>
      <c r="CZ373" s="55">
        <f t="shared" si="1640"/>
        <v>25911</v>
      </c>
      <c r="DA373" s="55">
        <f t="shared" si="1640"/>
        <v>1673.8622600000001</v>
      </c>
      <c r="DB373" s="54">
        <f t="shared" si="1599"/>
        <v>6.4600450001929683</v>
      </c>
      <c r="DC373" s="55">
        <f t="shared" ref="DC373:DD373" si="1642">DC374+DC375+DC376+DC377+DC378+DC379+DC380+DC381</f>
        <v>5864.5</v>
      </c>
      <c r="DD373" s="55">
        <f t="shared" si="1642"/>
        <v>1411.6303300000002</v>
      </c>
      <c r="DE373" s="55">
        <f>DD373/DC373*100</f>
        <v>24.070770398158416</v>
      </c>
      <c r="DF373" s="55">
        <f t="shared" ref="DF373:DG373" si="1643">DF374+DF375+DF376+DF377+DF378+DF379+DF380+DF381</f>
        <v>1000</v>
      </c>
      <c r="DG373" s="55">
        <f t="shared" si="1643"/>
        <v>80</v>
      </c>
      <c r="DH373" s="55">
        <f>DG373/DF373*100</f>
        <v>8</v>
      </c>
      <c r="DI373" s="55">
        <f t="shared" ref="DI373:DJ373" si="1644">DI374+DI375+DI376+DI377+DI378+DI379+DI380+DI381</f>
        <v>1000</v>
      </c>
      <c r="DJ373" s="55">
        <f t="shared" si="1644"/>
        <v>993.66869999999994</v>
      </c>
      <c r="DK373" s="55">
        <f t="shared" ref="DK373:DK374" si="1645">DJ373/DI373*100</f>
        <v>99.366869999999992</v>
      </c>
      <c r="DL373" s="55">
        <f t="shared" ref="DL373:DM373" si="1646">DL374+DL375+DL376+DL377+DL378+DL379+DL380+DL381</f>
        <v>7500</v>
      </c>
      <c r="DM373" s="55">
        <f t="shared" si="1646"/>
        <v>0</v>
      </c>
      <c r="DN373" s="55">
        <f t="shared" ref="DN373:DN374" si="1647">DM373/DL373*100</f>
        <v>0</v>
      </c>
      <c r="DO373" s="55">
        <f t="shared" ref="DO373:DQ373" si="1648">DO374+DO375+DO376+DO377+DO378+DO379+DO380+DO381</f>
        <v>0</v>
      </c>
      <c r="DP373" s="55">
        <f t="shared" si="1648"/>
        <v>0</v>
      </c>
      <c r="DQ373" s="55">
        <f t="shared" si="1648"/>
        <v>0</v>
      </c>
      <c r="DR373" s="55">
        <f t="shared" ref="DR373:DT373" si="1649">DR374+DR375+DR376+DR377+DR378+DR379+DR380+DR381</f>
        <v>0</v>
      </c>
      <c r="DS373" s="55">
        <f t="shared" si="1649"/>
        <v>0</v>
      </c>
      <c r="DT373" s="55">
        <f t="shared" si="1649"/>
        <v>0</v>
      </c>
      <c r="DU373" s="55">
        <f t="shared" ref="DU373:DV373" si="1650">DU374+DU375+DU376+DU377+DU378+DU379+DU380+DU381</f>
        <v>14407.14286</v>
      </c>
      <c r="DV373" s="55">
        <f t="shared" si="1650"/>
        <v>14407.14286</v>
      </c>
      <c r="DW373" s="127">
        <f t="shared" ref="DW373:DW382" si="1651">DV373/DU373*100</f>
        <v>100</v>
      </c>
      <c r="DX373" s="55">
        <f t="shared" ref="DX373:EB373" si="1652">DX374+DX375+DX376+DX377+DX378+DX379+DX380+DX381</f>
        <v>0</v>
      </c>
      <c r="DY373" s="55">
        <f t="shared" si="1652"/>
        <v>0</v>
      </c>
      <c r="DZ373" s="55">
        <f t="shared" si="1652"/>
        <v>0</v>
      </c>
      <c r="EA373" s="55"/>
      <c r="EB373" s="55">
        <f t="shared" si="1652"/>
        <v>0</v>
      </c>
      <c r="EC373" s="55"/>
      <c r="ED373" s="55"/>
      <c r="EE373" s="55">
        <f t="shared" ref="EE373" si="1653">EE374+EE375+EE376+EE377+EE378+EE379+EE380+EE381</f>
        <v>0</v>
      </c>
      <c r="EF373" s="55"/>
      <c r="EG373" s="55">
        <f t="shared" ref="EG373:EH373" si="1654">EG374+EG375+EG376+EG377+EG378+EG379+EG380+EG381</f>
        <v>0</v>
      </c>
      <c r="EH373" s="55">
        <f t="shared" si="1654"/>
        <v>0</v>
      </c>
      <c r="EI373" s="55"/>
      <c r="EJ373" s="55">
        <f t="shared" ref="EJ373:EK373" si="1655">EJ374+EJ375+EJ376+EJ377+EJ378+EJ379+EJ380+EJ381</f>
        <v>0</v>
      </c>
      <c r="EK373" s="55">
        <f t="shared" si="1655"/>
        <v>0</v>
      </c>
      <c r="EL373" s="55"/>
      <c r="EM373" s="55">
        <f t="shared" ref="EM373:EN373" si="1656">EM374+EM375+EM376+EM377+EM378+EM379+EM380+EM381</f>
        <v>0</v>
      </c>
      <c r="EN373" s="55">
        <f t="shared" si="1656"/>
        <v>0</v>
      </c>
      <c r="EO373" s="55"/>
      <c r="EP373" s="55">
        <f t="shared" ref="EP373:EQ373" si="1657">EP374+EP375+EP376+EP377+EP378+EP379+EP380+EP381</f>
        <v>0</v>
      </c>
      <c r="EQ373" s="55">
        <f t="shared" si="1657"/>
        <v>0</v>
      </c>
      <c r="ER373" s="55"/>
      <c r="ES373" s="55">
        <f t="shared" ref="ES373:ET373" si="1658">ES374+ES375+ES376+ES377+ES378+ES379+ES380+ES381</f>
        <v>0</v>
      </c>
      <c r="ET373" s="55">
        <f t="shared" si="1658"/>
        <v>0</v>
      </c>
      <c r="EU373" s="55"/>
      <c r="EV373" s="55">
        <f t="shared" ref="EV373:EX373" si="1659">EV374+EV375+EV376+EV377+EV378+EV379+EV380+EV381</f>
        <v>0</v>
      </c>
      <c r="EW373" s="55">
        <f t="shared" si="1659"/>
        <v>0</v>
      </c>
      <c r="EX373" s="55">
        <f t="shared" si="1659"/>
        <v>0</v>
      </c>
      <c r="EY373" s="55"/>
      <c r="EZ373" s="55"/>
      <c r="FA373" s="54"/>
      <c r="FB373" s="55">
        <f t="shared" ref="FB373:FC373" si="1660">FB374+FB375+FB376+FB377+FB378+FB379+FB380+FB381</f>
        <v>0</v>
      </c>
      <c r="FC373" s="55">
        <f t="shared" si="1660"/>
        <v>0</v>
      </c>
      <c r="FD373" s="54"/>
      <c r="FE373" s="55">
        <f t="shared" ref="FE373:FF373" si="1661">FE374+FE375+FE376+FE377+FE378+FE379+FE380+FE381</f>
        <v>0</v>
      </c>
      <c r="FF373" s="55">
        <f t="shared" si="1661"/>
        <v>0</v>
      </c>
      <c r="FG373" s="54"/>
      <c r="FH373" s="55">
        <f t="shared" ref="FH373:FI373" si="1662">FH374+FH375+FH376+FH377+FH378+FH379+FH380+FH381</f>
        <v>3000</v>
      </c>
      <c r="FI373" s="55">
        <f t="shared" si="1662"/>
        <v>0</v>
      </c>
      <c r="FJ373" s="54">
        <f t="shared" ref="FJ373" si="1663">FI373/FH373*100</f>
        <v>0</v>
      </c>
      <c r="FK373" s="55">
        <f t="shared" ref="FK373:FL373" si="1664">FK374+FK375+FK376+FK377+FK378+FK379+FK380+FK381</f>
        <v>1633.1</v>
      </c>
      <c r="FL373" s="55">
        <f t="shared" si="1664"/>
        <v>295.05225000000002</v>
      </c>
      <c r="FM373" s="54">
        <f t="shared" ref="FM373" si="1665">FL373/FK373*100</f>
        <v>18.067004470026333</v>
      </c>
      <c r="FN373" s="55">
        <f t="shared" ref="FN373:FO373" si="1666">FN374+FN375+FN376+FN377+FN378+FN379+FN380+FN381</f>
        <v>0</v>
      </c>
      <c r="FO373" s="55">
        <f t="shared" si="1666"/>
        <v>0</v>
      </c>
      <c r="FP373" s="54"/>
      <c r="FQ373" s="55">
        <f t="shared" ref="FQ373:FR373" si="1667">FQ374+FQ375+FQ376+FQ377+FQ378+FQ379+FQ380+FQ381</f>
        <v>0</v>
      </c>
      <c r="FR373" s="55">
        <f t="shared" si="1667"/>
        <v>0</v>
      </c>
      <c r="FS373" s="54"/>
      <c r="FT373" s="55"/>
      <c r="FU373" s="55"/>
      <c r="FV373" s="54"/>
      <c r="FW373" s="55"/>
      <c r="FX373" s="55"/>
      <c r="FY373" s="54"/>
      <c r="FZ373" s="55"/>
      <c r="GA373" s="55"/>
      <c r="GB373" s="54"/>
      <c r="GC373" s="55"/>
      <c r="GD373" s="55"/>
      <c r="GE373" s="54"/>
      <c r="GF373" s="55"/>
      <c r="GG373" s="55"/>
      <c r="GH373" s="54"/>
      <c r="GI373" s="55"/>
      <c r="GJ373" s="55"/>
      <c r="GK373" s="54"/>
      <c r="GL373" s="55"/>
      <c r="GM373" s="55"/>
      <c r="GN373" s="54"/>
      <c r="GO373" s="55">
        <f t="shared" ref="GO373:GP373" si="1668">GO374+GO375+GO376+GO377+GO378+GO379+GO380+GO381</f>
        <v>0</v>
      </c>
      <c r="GP373" s="55">
        <f t="shared" si="1668"/>
        <v>0</v>
      </c>
      <c r="GQ373" s="54"/>
      <c r="GR373" s="55">
        <f t="shared" ref="GR373:GS373" si="1669">GR374+GR375+GR376+GR377+GR378+GR379+GR380+GR381</f>
        <v>0</v>
      </c>
      <c r="GS373" s="55">
        <f t="shared" si="1669"/>
        <v>0</v>
      </c>
      <c r="GT373" s="127"/>
    </row>
    <row r="374" spans="1:202" s="18" customFormat="1" ht="20.25" customHeight="1" x14ac:dyDescent="0.25">
      <c r="A374" s="26" t="s">
        <v>274</v>
      </c>
      <c r="B374" s="136">
        <f t="shared" si="1446"/>
        <v>65371.854019999999</v>
      </c>
      <c r="C374" s="136">
        <f t="shared" si="1447"/>
        <v>20160.042870000001</v>
      </c>
      <c r="D374" s="48">
        <f t="shared" si="216"/>
        <v>30.83902571255237</v>
      </c>
      <c r="E374" s="48"/>
      <c r="F374" s="48"/>
      <c r="G374" s="48"/>
      <c r="H374" s="52">
        <v>810.19359999999995</v>
      </c>
      <c r="I374" s="52"/>
      <c r="J374" s="48"/>
      <c r="K374" s="52"/>
      <c r="L374" s="52"/>
      <c r="M374" s="48"/>
      <c r="N374" s="52"/>
      <c r="O374" s="52"/>
      <c r="P374" s="48"/>
      <c r="Q374" s="52"/>
      <c r="R374" s="52"/>
      <c r="S374" s="48"/>
      <c r="T374" s="52"/>
      <c r="U374" s="52"/>
      <c r="V374" s="48"/>
      <c r="W374" s="48">
        <v>670.38300000000004</v>
      </c>
      <c r="X374" s="48">
        <v>670.38300000000004</v>
      </c>
      <c r="Y374" s="52">
        <f>X374/W374*100</f>
        <v>100</v>
      </c>
      <c r="Z374" s="48"/>
      <c r="AA374" s="48"/>
      <c r="AB374" s="52"/>
      <c r="AC374" s="52">
        <v>0</v>
      </c>
      <c r="AD374" s="52">
        <v>0</v>
      </c>
      <c r="AE374" s="48"/>
      <c r="AF374" s="52">
        <v>2942.3368999999998</v>
      </c>
      <c r="AG374" s="52">
        <v>1088.55107</v>
      </c>
      <c r="AH374" s="52">
        <f>AG374/AF374*100</f>
        <v>36.996139701065509</v>
      </c>
      <c r="AI374" s="52"/>
      <c r="AJ374" s="52"/>
      <c r="AK374" s="48"/>
      <c r="AL374" s="52"/>
      <c r="AM374" s="52"/>
      <c r="AN374" s="48"/>
      <c r="AO374" s="52">
        <v>90.140520000000009</v>
      </c>
      <c r="AP374" s="52">
        <v>90.140520000000009</v>
      </c>
      <c r="AQ374" s="48">
        <f>AP374/AO374*100</f>
        <v>100</v>
      </c>
      <c r="AR374" s="52"/>
      <c r="AS374" s="52"/>
      <c r="AT374" s="48"/>
      <c r="AU374" s="52"/>
      <c r="AV374" s="52"/>
      <c r="AW374" s="48"/>
      <c r="AX374" s="48"/>
      <c r="AY374" s="48"/>
      <c r="AZ374" s="48"/>
      <c r="BA374" s="52">
        <v>0</v>
      </c>
      <c r="BB374" s="52"/>
      <c r="BC374" s="48"/>
      <c r="BD374" s="52">
        <v>27636.2</v>
      </c>
      <c r="BE374" s="48">
        <v>10333.00799</v>
      </c>
      <c r="BF374" s="52">
        <f t="shared" si="138"/>
        <v>37.389395032602167</v>
      </c>
      <c r="BG374" s="52"/>
      <c r="BH374" s="74"/>
      <c r="BI374" s="74"/>
      <c r="BJ374" s="52"/>
      <c r="BK374" s="74"/>
      <c r="BL374" s="74"/>
      <c r="BM374" s="52">
        <v>4963.3999999999996</v>
      </c>
      <c r="BN374" s="52">
        <v>1512.9090200000001</v>
      </c>
      <c r="BO374" s="52">
        <f t="shared" si="141"/>
        <v>30.481303541926906</v>
      </c>
      <c r="BP374" s="52">
        <v>840</v>
      </c>
      <c r="BQ374" s="52"/>
      <c r="BR374" s="52">
        <f t="shared" si="1638"/>
        <v>0</v>
      </c>
      <c r="BS374" s="52"/>
      <c r="BT374" s="74"/>
      <c r="BU374" s="48"/>
      <c r="BV374" s="52"/>
      <c r="BW374" s="74"/>
      <c r="BX374" s="48"/>
      <c r="BY374" s="52"/>
      <c r="BZ374" s="74"/>
      <c r="CA374" s="74"/>
      <c r="CB374" s="52"/>
      <c r="CC374" s="74"/>
      <c r="CD374" s="74"/>
      <c r="CE374" s="52"/>
      <c r="CF374" s="74"/>
      <c r="CG374" s="74"/>
      <c r="CH374" s="52"/>
      <c r="CI374" s="74"/>
      <c r="CJ374" s="74"/>
      <c r="CK374" s="52"/>
      <c r="CL374" s="74"/>
      <c r="CM374" s="48"/>
      <c r="CN374" s="52">
        <v>52.2</v>
      </c>
      <c r="CO374" s="74"/>
      <c r="CP374" s="52"/>
      <c r="CQ374" s="52"/>
      <c r="CR374" s="74"/>
      <c r="CS374" s="74"/>
      <c r="CT374" s="52"/>
      <c r="CU374" s="74"/>
      <c r="CV374" s="74"/>
      <c r="CW374" s="52">
        <v>7369.4</v>
      </c>
      <c r="CX374" s="52">
        <v>3684.6999900000001</v>
      </c>
      <c r="CY374" s="52">
        <f t="shared" si="147"/>
        <v>49.999999864303746</v>
      </c>
      <c r="CZ374" s="52"/>
      <c r="DA374" s="74"/>
      <c r="DB374" s="48"/>
      <c r="DC374" s="52">
        <v>5864.5</v>
      </c>
      <c r="DD374" s="52">
        <v>1411.6303300000002</v>
      </c>
      <c r="DE374" s="52">
        <f>DD374/DC374*100</f>
        <v>24.070770398158416</v>
      </c>
      <c r="DF374" s="52">
        <v>1000</v>
      </c>
      <c r="DG374" s="52">
        <v>80</v>
      </c>
      <c r="DH374" s="52">
        <f>DG374/DF374*100</f>
        <v>8</v>
      </c>
      <c r="DI374" s="52">
        <v>1000</v>
      </c>
      <c r="DJ374" s="52">
        <v>993.66869999999994</v>
      </c>
      <c r="DK374" s="52">
        <f t="shared" si="1645"/>
        <v>99.366869999999992</v>
      </c>
      <c r="DL374" s="52">
        <v>7500</v>
      </c>
      <c r="DM374" s="52">
        <v>0</v>
      </c>
      <c r="DN374" s="52">
        <f t="shared" si="1647"/>
        <v>0</v>
      </c>
      <c r="DO374" s="52"/>
      <c r="DP374" s="74"/>
      <c r="DQ374" s="74"/>
      <c r="DR374" s="52"/>
      <c r="DS374" s="74"/>
      <c r="DT374" s="74"/>
      <c r="DU374" s="52"/>
      <c r="DV374" s="74"/>
      <c r="DW374" s="126"/>
      <c r="DX374" s="52"/>
      <c r="DY374" s="74"/>
      <c r="DZ374" s="74"/>
      <c r="EA374" s="52"/>
      <c r="EB374" s="52"/>
      <c r="EC374" s="52"/>
      <c r="ED374" s="52"/>
      <c r="EE374" s="52"/>
      <c r="EF374" s="52"/>
      <c r="EG374" s="52"/>
      <c r="EH374" s="52"/>
      <c r="EI374" s="52"/>
      <c r="EJ374" s="52"/>
      <c r="EK374" s="52"/>
      <c r="EL374" s="52"/>
      <c r="EM374" s="52"/>
      <c r="EN374" s="52"/>
      <c r="EO374" s="52"/>
      <c r="EP374" s="52"/>
      <c r="EQ374" s="52"/>
      <c r="ER374" s="52"/>
      <c r="ES374" s="52"/>
      <c r="ET374" s="52"/>
      <c r="EU374" s="52"/>
      <c r="EV374" s="52">
        <v>0</v>
      </c>
      <c r="EW374" s="52">
        <v>0</v>
      </c>
      <c r="EX374" s="48"/>
      <c r="EY374" s="52"/>
      <c r="EZ374" s="52"/>
      <c r="FA374" s="48"/>
      <c r="FB374" s="52"/>
      <c r="FC374" s="52"/>
      <c r="FD374" s="48"/>
      <c r="FE374" s="52"/>
      <c r="FF374" s="52"/>
      <c r="FG374" s="48"/>
      <c r="FH374" s="52">
        <v>3000</v>
      </c>
      <c r="FI374" s="52"/>
      <c r="FJ374" s="48">
        <f>FI374/FH374*100</f>
        <v>0</v>
      </c>
      <c r="FK374" s="52">
        <v>1633.1</v>
      </c>
      <c r="FL374" s="52">
        <v>295.05225000000002</v>
      </c>
      <c r="FM374" s="48">
        <f>FL374/FK374*100</f>
        <v>18.067004470026333</v>
      </c>
      <c r="FN374" s="52"/>
      <c r="FO374" s="52"/>
      <c r="FP374" s="48"/>
      <c r="FQ374" s="52"/>
      <c r="FR374" s="52"/>
      <c r="FS374" s="48"/>
      <c r="FT374" s="52"/>
      <c r="FU374" s="52"/>
      <c r="FV374" s="48"/>
      <c r="FW374" s="52"/>
      <c r="FX374" s="52"/>
      <c r="FY374" s="48"/>
      <c r="FZ374" s="52"/>
      <c r="GA374" s="52"/>
      <c r="GB374" s="48"/>
      <c r="GC374" s="52"/>
      <c r="GD374" s="52"/>
      <c r="GE374" s="48"/>
      <c r="GF374" s="52"/>
      <c r="GG374" s="52"/>
      <c r="GH374" s="48"/>
      <c r="GI374" s="52"/>
      <c r="GJ374" s="52"/>
      <c r="GK374" s="48"/>
      <c r="GL374" s="52"/>
      <c r="GM374" s="52"/>
      <c r="GN374" s="48"/>
      <c r="GO374" s="52"/>
      <c r="GP374" s="52"/>
      <c r="GQ374" s="48"/>
      <c r="GR374" s="52"/>
      <c r="GS374" s="74"/>
      <c r="GT374" s="126"/>
    </row>
    <row r="375" spans="1:202" s="18" customFormat="1" ht="15.75" x14ac:dyDescent="0.25">
      <c r="A375" s="26" t="s">
        <v>326</v>
      </c>
      <c r="B375" s="136">
        <f t="shared" si="1446"/>
        <v>29407.14286</v>
      </c>
      <c r="C375" s="136">
        <f t="shared" si="1447"/>
        <v>14407.14286</v>
      </c>
      <c r="D375" s="48">
        <f>C375/B375*100</f>
        <v>48.991984459655868</v>
      </c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52"/>
      <c r="Z375" s="48"/>
      <c r="AA375" s="48"/>
      <c r="AB375" s="48"/>
      <c r="AC375" s="48"/>
      <c r="AD375" s="48"/>
      <c r="AE375" s="48"/>
      <c r="AF375" s="48"/>
      <c r="AG375" s="48">
        <v>0</v>
      </c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>
        <v>15000</v>
      </c>
      <c r="BB375" s="48"/>
      <c r="BC375" s="48">
        <f>BB375/BA375*100</f>
        <v>0</v>
      </c>
      <c r="BD375" s="116"/>
      <c r="BE375" s="116"/>
      <c r="BF375" s="116"/>
      <c r="BG375" s="48"/>
      <c r="BH375" s="48"/>
      <c r="BI375" s="75"/>
      <c r="BJ375" s="48"/>
      <c r="BK375" s="48"/>
      <c r="BL375" s="75"/>
      <c r="BM375" s="48"/>
      <c r="BN375" s="48"/>
      <c r="BO375" s="75"/>
      <c r="BP375" s="48"/>
      <c r="BQ375" s="48"/>
      <c r="BR375" s="75"/>
      <c r="BS375" s="48"/>
      <c r="BT375" s="48"/>
      <c r="BU375" s="48"/>
      <c r="BV375" s="48"/>
      <c r="BW375" s="48"/>
      <c r="BX375" s="48"/>
      <c r="BY375" s="48"/>
      <c r="BZ375" s="48"/>
      <c r="CA375" s="75"/>
      <c r="CB375" s="48"/>
      <c r="CC375" s="48"/>
      <c r="CD375" s="75"/>
      <c r="CE375" s="48"/>
      <c r="CF375" s="48"/>
      <c r="CG375" s="75"/>
      <c r="CH375" s="48"/>
      <c r="CI375" s="48"/>
      <c r="CJ375" s="75"/>
      <c r="CK375" s="48"/>
      <c r="CL375" s="48"/>
      <c r="CM375" s="48"/>
      <c r="CN375" s="48"/>
      <c r="CO375" s="48"/>
      <c r="CP375" s="52"/>
      <c r="CQ375" s="52"/>
      <c r="CR375" s="48"/>
      <c r="CS375" s="75"/>
      <c r="CT375" s="52"/>
      <c r="CU375" s="48"/>
      <c r="CV375" s="75"/>
      <c r="CW375" s="52"/>
      <c r="CX375" s="48"/>
      <c r="CY375" s="75"/>
      <c r="CZ375" s="52"/>
      <c r="DA375" s="48"/>
      <c r="DB375" s="48"/>
      <c r="DC375" s="52"/>
      <c r="DD375" s="48"/>
      <c r="DE375" s="75"/>
      <c r="DF375" s="52"/>
      <c r="DG375" s="48"/>
      <c r="DH375" s="75"/>
      <c r="DI375" s="48"/>
      <c r="DJ375" s="48"/>
      <c r="DK375" s="75"/>
      <c r="DL375" s="48"/>
      <c r="DM375" s="48"/>
      <c r="DN375" s="75"/>
      <c r="DO375" s="52"/>
      <c r="DP375" s="48"/>
      <c r="DQ375" s="75"/>
      <c r="DR375" s="52"/>
      <c r="DS375" s="48"/>
      <c r="DT375" s="75"/>
      <c r="DU375" s="52">
        <v>14407.14286</v>
      </c>
      <c r="DV375" s="48">
        <v>14407.14286</v>
      </c>
      <c r="DW375" s="126">
        <f t="shared" si="1651"/>
        <v>100</v>
      </c>
      <c r="DX375" s="52"/>
      <c r="DY375" s="48"/>
      <c r="DZ375" s="75"/>
      <c r="EA375" s="48"/>
      <c r="EB375" s="48"/>
      <c r="EC375" s="75"/>
      <c r="ED375" s="48"/>
      <c r="EE375" s="48"/>
      <c r="EF375" s="75"/>
      <c r="EG375" s="48"/>
      <c r="EH375" s="48"/>
      <c r="EI375" s="75"/>
      <c r="EJ375" s="48"/>
      <c r="EK375" s="48"/>
      <c r="EL375" s="75"/>
      <c r="EM375" s="48"/>
      <c r="EN375" s="48"/>
      <c r="EO375" s="75"/>
      <c r="EP375" s="48"/>
      <c r="EQ375" s="48"/>
      <c r="ER375" s="75"/>
      <c r="ES375" s="48"/>
      <c r="ET375" s="48"/>
      <c r="EU375" s="75"/>
      <c r="EV375" s="48"/>
      <c r="EW375" s="48"/>
      <c r="EX375" s="48"/>
      <c r="EY375" s="48"/>
      <c r="EZ375" s="48"/>
      <c r="FA375" s="48"/>
      <c r="FB375" s="48"/>
      <c r="FC375" s="48"/>
      <c r="FD375" s="48"/>
      <c r="FE375" s="48"/>
      <c r="FF375" s="48"/>
      <c r="FG375" s="48"/>
      <c r="FH375" s="48"/>
      <c r="FI375" s="48"/>
      <c r="FJ375" s="48"/>
      <c r="FK375" s="48"/>
      <c r="FL375" s="48"/>
      <c r="FM375" s="48"/>
      <c r="FN375" s="48"/>
      <c r="FO375" s="48"/>
      <c r="FP375" s="48"/>
      <c r="FQ375" s="48"/>
      <c r="FR375" s="48"/>
      <c r="FS375" s="48"/>
      <c r="FT375" s="48"/>
      <c r="FU375" s="48"/>
      <c r="FV375" s="48"/>
      <c r="FW375" s="48"/>
      <c r="FX375" s="48"/>
      <c r="FY375" s="48"/>
      <c r="FZ375" s="48"/>
      <c r="GA375" s="48"/>
      <c r="GB375" s="48"/>
      <c r="GC375" s="48"/>
      <c r="GD375" s="48"/>
      <c r="GE375" s="48"/>
      <c r="GF375" s="48"/>
      <c r="GG375" s="48"/>
      <c r="GH375" s="48"/>
      <c r="GI375" s="48"/>
      <c r="GJ375" s="48"/>
      <c r="GK375" s="48"/>
      <c r="GL375" s="48"/>
      <c r="GM375" s="48"/>
      <c r="GN375" s="48"/>
      <c r="GO375" s="48"/>
      <c r="GP375" s="48"/>
      <c r="GQ375" s="48"/>
      <c r="GR375" s="52"/>
      <c r="GS375" s="48"/>
      <c r="GT375" s="126"/>
    </row>
    <row r="376" spans="1:202" s="18" customFormat="1" ht="15.75" x14ac:dyDescent="0.25">
      <c r="A376" s="26" t="s">
        <v>376</v>
      </c>
      <c r="B376" s="136">
        <f t="shared" si="1446"/>
        <v>9514</v>
      </c>
      <c r="C376" s="136">
        <f t="shared" si="1447"/>
        <v>1673.8622600000001</v>
      </c>
      <c r="D376" s="48">
        <f t="shared" ref="D376:D381" si="1670">C376/B376*100</f>
        <v>17.593675215471936</v>
      </c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52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>
        <v>1000</v>
      </c>
      <c r="AY376" s="48"/>
      <c r="AZ376" s="48"/>
      <c r="BA376" s="48"/>
      <c r="BB376" s="48"/>
      <c r="BC376" s="48"/>
      <c r="BD376" s="116"/>
      <c r="BE376" s="116"/>
      <c r="BF376" s="116"/>
      <c r="BG376" s="48"/>
      <c r="BH376" s="48"/>
      <c r="BI376" s="75"/>
      <c r="BJ376" s="48"/>
      <c r="BK376" s="48"/>
      <c r="BL376" s="75"/>
      <c r="BM376" s="48"/>
      <c r="BN376" s="48"/>
      <c r="BO376" s="75"/>
      <c r="BP376" s="48"/>
      <c r="BQ376" s="48"/>
      <c r="BR376" s="75"/>
      <c r="BS376" s="48"/>
      <c r="BT376" s="48"/>
      <c r="BU376" s="48"/>
      <c r="BV376" s="48"/>
      <c r="BW376" s="48"/>
      <c r="BX376" s="75"/>
      <c r="BY376" s="48"/>
      <c r="BZ376" s="48"/>
      <c r="CA376" s="75"/>
      <c r="CB376" s="48"/>
      <c r="CC376" s="48"/>
      <c r="CD376" s="75"/>
      <c r="CE376" s="48"/>
      <c r="CF376" s="48"/>
      <c r="CG376" s="75"/>
      <c r="CH376" s="48"/>
      <c r="CI376" s="48"/>
      <c r="CJ376" s="75"/>
      <c r="CK376" s="48"/>
      <c r="CL376" s="48"/>
      <c r="CM376" s="48"/>
      <c r="CN376" s="48"/>
      <c r="CO376" s="48"/>
      <c r="CP376" s="52"/>
      <c r="CQ376" s="52"/>
      <c r="CR376" s="48"/>
      <c r="CS376" s="75"/>
      <c r="CT376" s="52"/>
      <c r="CU376" s="48"/>
      <c r="CV376" s="75"/>
      <c r="CW376" s="52"/>
      <c r="CX376" s="48"/>
      <c r="CY376" s="75"/>
      <c r="CZ376" s="52">
        <v>8514</v>
      </c>
      <c r="DA376" s="48">
        <v>1673.8622600000001</v>
      </c>
      <c r="DB376" s="48">
        <f t="shared" si="1599"/>
        <v>19.660115809255345</v>
      </c>
      <c r="DC376" s="52"/>
      <c r="DD376" s="48"/>
      <c r="DE376" s="75"/>
      <c r="DF376" s="52"/>
      <c r="DG376" s="48"/>
      <c r="DH376" s="75"/>
      <c r="DI376" s="48"/>
      <c r="DJ376" s="48"/>
      <c r="DK376" s="75"/>
      <c r="DL376" s="48"/>
      <c r="DM376" s="48"/>
      <c r="DN376" s="75"/>
      <c r="DO376" s="52"/>
      <c r="DP376" s="48"/>
      <c r="DQ376" s="75"/>
      <c r="DR376" s="52"/>
      <c r="DS376" s="48"/>
      <c r="DT376" s="75"/>
      <c r="DU376" s="52"/>
      <c r="DV376" s="48"/>
      <c r="DW376" s="126"/>
      <c r="DX376" s="52"/>
      <c r="DY376" s="48"/>
      <c r="DZ376" s="75"/>
      <c r="EA376" s="48"/>
      <c r="EB376" s="48"/>
      <c r="EC376" s="75"/>
      <c r="ED376" s="48"/>
      <c r="EE376" s="48"/>
      <c r="EF376" s="75"/>
      <c r="EG376" s="48"/>
      <c r="EH376" s="48"/>
      <c r="EI376" s="75"/>
      <c r="EJ376" s="48"/>
      <c r="EK376" s="48"/>
      <c r="EL376" s="75"/>
      <c r="EM376" s="48"/>
      <c r="EN376" s="48"/>
      <c r="EO376" s="75"/>
      <c r="EP376" s="48"/>
      <c r="EQ376" s="48"/>
      <c r="ER376" s="75"/>
      <c r="ES376" s="48"/>
      <c r="ET376" s="48"/>
      <c r="EU376" s="75"/>
      <c r="EV376" s="48"/>
      <c r="EW376" s="48"/>
      <c r="EX376" s="48"/>
      <c r="EY376" s="48"/>
      <c r="EZ376" s="48"/>
      <c r="FA376" s="48"/>
      <c r="FB376" s="48"/>
      <c r="FC376" s="48"/>
      <c r="FD376" s="48"/>
      <c r="FE376" s="48"/>
      <c r="FF376" s="48"/>
      <c r="FG376" s="48"/>
      <c r="FH376" s="48"/>
      <c r="FI376" s="48"/>
      <c r="FJ376" s="48"/>
      <c r="FK376" s="48"/>
      <c r="FL376" s="48"/>
      <c r="FM376" s="48"/>
      <c r="FN376" s="48"/>
      <c r="FO376" s="48"/>
      <c r="FP376" s="48"/>
      <c r="FQ376" s="48"/>
      <c r="FR376" s="48"/>
      <c r="FS376" s="48"/>
      <c r="FT376" s="48"/>
      <c r="FU376" s="48"/>
      <c r="FV376" s="48"/>
      <c r="FW376" s="48"/>
      <c r="FX376" s="48"/>
      <c r="FY376" s="48"/>
      <c r="FZ376" s="48"/>
      <c r="GA376" s="48"/>
      <c r="GB376" s="48"/>
      <c r="GC376" s="48"/>
      <c r="GD376" s="48"/>
      <c r="GE376" s="48"/>
      <c r="GF376" s="48"/>
      <c r="GG376" s="48"/>
      <c r="GH376" s="48"/>
      <c r="GI376" s="48"/>
      <c r="GJ376" s="48"/>
      <c r="GK376" s="48"/>
      <c r="GL376" s="48"/>
      <c r="GM376" s="48"/>
      <c r="GN376" s="48"/>
      <c r="GO376" s="48"/>
      <c r="GP376" s="48"/>
      <c r="GQ376" s="48"/>
      <c r="GR376" s="52"/>
      <c r="GS376" s="48"/>
      <c r="GT376" s="126"/>
    </row>
    <row r="377" spans="1:202" s="18" customFormat="1" ht="15.75" x14ac:dyDescent="0.25">
      <c r="A377" s="26" t="s">
        <v>553</v>
      </c>
      <c r="B377" s="136">
        <f t="shared" si="1446"/>
        <v>3187.5547099999999</v>
      </c>
      <c r="C377" s="136">
        <f t="shared" si="1447"/>
        <v>0</v>
      </c>
      <c r="D377" s="48">
        <f t="shared" si="1670"/>
        <v>0</v>
      </c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52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>
        <v>841.55471</v>
      </c>
      <c r="AY377" s="48"/>
      <c r="AZ377" s="48"/>
      <c r="BA377" s="48"/>
      <c r="BB377" s="48"/>
      <c r="BC377" s="48"/>
      <c r="BD377" s="116"/>
      <c r="BE377" s="116"/>
      <c r="BF377" s="116"/>
      <c r="BG377" s="48"/>
      <c r="BH377" s="48"/>
      <c r="BI377" s="75"/>
      <c r="BJ377" s="48"/>
      <c r="BK377" s="48"/>
      <c r="BL377" s="75"/>
      <c r="BM377" s="48"/>
      <c r="BN377" s="48"/>
      <c r="BO377" s="75"/>
      <c r="BP377" s="48"/>
      <c r="BQ377" s="48"/>
      <c r="BR377" s="75"/>
      <c r="BS377" s="48"/>
      <c r="BT377" s="48"/>
      <c r="BU377" s="48"/>
      <c r="BV377" s="48"/>
      <c r="BW377" s="48"/>
      <c r="BX377" s="75"/>
      <c r="BY377" s="48"/>
      <c r="BZ377" s="48"/>
      <c r="CA377" s="75"/>
      <c r="CB377" s="48"/>
      <c r="CC377" s="48"/>
      <c r="CD377" s="75"/>
      <c r="CE377" s="48"/>
      <c r="CF377" s="48"/>
      <c r="CG377" s="75"/>
      <c r="CH377" s="48"/>
      <c r="CI377" s="48"/>
      <c r="CJ377" s="75"/>
      <c r="CK377" s="48"/>
      <c r="CL377" s="48"/>
      <c r="CM377" s="75"/>
      <c r="CN377" s="48"/>
      <c r="CO377" s="48"/>
      <c r="CP377" s="52"/>
      <c r="CQ377" s="52"/>
      <c r="CR377" s="48"/>
      <c r="CS377" s="75"/>
      <c r="CT377" s="52"/>
      <c r="CU377" s="48"/>
      <c r="CV377" s="75"/>
      <c r="CW377" s="52"/>
      <c r="CX377" s="48"/>
      <c r="CY377" s="75"/>
      <c r="CZ377" s="52">
        <v>2346</v>
      </c>
      <c r="DA377" s="48"/>
      <c r="DB377" s="48">
        <f t="shared" si="1599"/>
        <v>0</v>
      </c>
      <c r="DC377" s="52"/>
      <c r="DD377" s="48"/>
      <c r="DE377" s="75"/>
      <c r="DF377" s="52"/>
      <c r="DG377" s="48"/>
      <c r="DH377" s="75"/>
      <c r="DI377" s="48"/>
      <c r="DJ377" s="48"/>
      <c r="DK377" s="75"/>
      <c r="DL377" s="48"/>
      <c r="DM377" s="48"/>
      <c r="DN377" s="75"/>
      <c r="DO377" s="52"/>
      <c r="DP377" s="48"/>
      <c r="DQ377" s="75"/>
      <c r="DR377" s="52"/>
      <c r="DS377" s="48"/>
      <c r="DT377" s="75"/>
      <c r="DU377" s="52"/>
      <c r="DV377" s="48"/>
      <c r="DW377" s="126"/>
      <c r="DX377" s="52"/>
      <c r="DY377" s="48"/>
      <c r="DZ377" s="75"/>
      <c r="EA377" s="48"/>
      <c r="EB377" s="48"/>
      <c r="EC377" s="75"/>
      <c r="ED377" s="48"/>
      <c r="EE377" s="48"/>
      <c r="EF377" s="75"/>
      <c r="EG377" s="48"/>
      <c r="EH377" s="48"/>
      <c r="EI377" s="75"/>
      <c r="EJ377" s="48"/>
      <c r="EK377" s="48"/>
      <c r="EL377" s="75"/>
      <c r="EM377" s="48"/>
      <c r="EN377" s="48"/>
      <c r="EO377" s="75"/>
      <c r="EP377" s="48"/>
      <c r="EQ377" s="48"/>
      <c r="ER377" s="75"/>
      <c r="ES377" s="48"/>
      <c r="ET377" s="48"/>
      <c r="EU377" s="75"/>
      <c r="EV377" s="48"/>
      <c r="EW377" s="48"/>
      <c r="EX377" s="48"/>
      <c r="EY377" s="48"/>
      <c r="EZ377" s="48"/>
      <c r="FA377" s="48"/>
      <c r="FB377" s="48"/>
      <c r="FC377" s="48"/>
      <c r="FD377" s="48"/>
      <c r="FE377" s="48"/>
      <c r="FF377" s="48"/>
      <c r="FG377" s="48"/>
      <c r="FH377" s="48"/>
      <c r="FI377" s="48"/>
      <c r="FJ377" s="48"/>
      <c r="FK377" s="48"/>
      <c r="FL377" s="48"/>
      <c r="FM377" s="48"/>
      <c r="FN377" s="48"/>
      <c r="FO377" s="48"/>
      <c r="FP377" s="48"/>
      <c r="FQ377" s="48"/>
      <c r="FR377" s="48"/>
      <c r="FS377" s="48"/>
      <c r="FT377" s="48"/>
      <c r="FU377" s="48"/>
      <c r="FV377" s="48"/>
      <c r="FW377" s="48"/>
      <c r="FX377" s="48"/>
      <c r="FY377" s="48"/>
      <c r="FZ377" s="48"/>
      <c r="GA377" s="48"/>
      <c r="GB377" s="48"/>
      <c r="GC377" s="48"/>
      <c r="GD377" s="48"/>
      <c r="GE377" s="48"/>
      <c r="GF377" s="48"/>
      <c r="GG377" s="48"/>
      <c r="GH377" s="48"/>
      <c r="GI377" s="48"/>
      <c r="GJ377" s="48"/>
      <c r="GK377" s="48"/>
      <c r="GL377" s="48"/>
      <c r="GM377" s="48"/>
      <c r="GN377" s="48"/>
      <c r="GO377" s="48"/>
      <c r="GP377" s="48"/>
      <c r="GQ377" s="48"/>
      <c r="GR377" s="52"/>
      <c r="GS377" s="48"/>
      <c r="GT377" s="126"/>
    </row>
    <row r="378" spans="1:202" s="18" customFormat="1" ht="15.75" x14ac:dyDescent="0.25">
      <c r="A378" s="26" t="s">
        <v>327</v>
      </c>
      <c r="B378" s="136">
        <f t="shared" si="1446"/>
        <v>5844</v>
      </c>
      <c r="C378" s="136">
        <f t="shared" si="1447"/>
        <v>0</v>
      </c>
      <c r="D378" s="48">
        <f t="shared" si="1670"/>
        <v>0</v>
      </c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52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116"/>
      <c r="BE378" s="116"/>
      <c r="BF378" s="116"/>
      <c r="BG378" s="48"/>
      <c r="BH378" s="48"/>
      <c r="BI378" s="75"/>
      <c r="BJ378" s="48"/>
      <c r="BK378" s="48"/>
      <c r="BL378" s="75"/>
      <c r="BM378" s="48"/>
      <c r="BN378" s="48"/>
      <c r="BO378" s="75"/>
      <c r="BP378" s="48"/>
      <c r="BQ378" s="48"/>
      <c r="BR378" s="75"/>
      <c r="BS378" s="48"/>
      <c r="BT378" s="48"/>
      <c r="BU378" s="48"/>
      <c r="BV378" s="48"/>
      <c r="BW378" s="48"/>
      <c r="BX378" s="75"/>
      <c r="BY378" s="48"/>
      <c r="BZ378" s="48"/>
      <c r="CA378" s="75"/>
      <c r="CB378" s="48"/>
      <c r="CC378" s="48"/>
      <c r="CD378" s="75"/>
      <c r="CE378" s="48"/>
      <c r="CF378" s="48"/>
      <c r="CG378" s="75"/>
      <c r="CH378" s="48"/>
      <c r="CI378" s="48"/>
      <c r="CJ378" s="75"/>
      <c r="CK378" s="48"/>
      <c r="CL378" s="48"/>
      <c r="CM378" s="75"/>
      <c r="CN378" s="48"/>
      <c r="CO378" s="48"/>
      <c r="CP378" s="52"/>
      <c r="CQ378" s="52"/>
      <c r="CR378" s="48"/>
      <c r="CS378" s="75"/>
      <c r="CT378" s="52"/>
      <c r="CU378" s="48"/>
      <c r="CV378" s="75"/>
      <c r="CW378" s="52"/>
      <c r="CX378" s="48"/>
      <c r="CY378" s="75"/>
      <c r="CZ378" s="52">
        <v>5844</v>
      </c>
      <c r="DA378" s="48"/>
      <c r="DB378" s="48">
        <f t="shared" si="1599"/>
        <v>0</v>
      </c>
      <c r="DC378" s="52"/>
      <c r="DD378" s="48"/>
      <c r="DE378" s="75"/>
      <c r="DF378" s="52"/>
      <c r="DG378" s="48"/>
      <c r="DH378" s="75"/>
      <c r="DI378" s="48"/>
      <c r="DJ378" s="48"/>
      <c r="DK378" s="75"/>
      <c r="DL378" s="48"/>
      <c r="DM378" s="48"/>
      <c r="DN378" s="75"/>
      <c r="DO378" s="52"/>
      <c r="DP378" s="48"/>
      <c r="DQ378" s="75"/>
      <c r="DR378" s="52"/>
      <c r="DS378" s="48"/>
      <c r="DT378" s="75"/>
      <c r="DU378" s="52"/>
      <c r="DV378" s="48"/>
      <c r="DW378" s="126"/>
      <c r="DX378" s="52"/>
      <c r="DY378" s="48"/>
      <c r="DZ378" s="75"/>
      <c r="EA378" s="48"/>
      <c r="EB378" s="48"/>
      <c r="EC378" s="75"/>
      <c r="ED378" s="48"/>
      <c r="EE378" s="48"/>
      <c r="EF378" s="75"/>
      <c r="EG378" s="48"/>
      <c r="EH378" s="48"/>
      <c r="EI378" s="75"/>
      <c r="EJ378" s="48"/>
      <c r="EK378" s="48"/>
      <c r="EL378" s="75"/>
      <c r="EM378" s="48"/>
      <c r="EN378" s="48"/>
      <c r="EO378" s="75"/>
      <c r="EP378" s="48"/>
      <c r="EQ378" s="48"/>
      <c r="ER378" s="75"/>
      <c r="ES378" s="48"/>
      <c r="ET378" s="48"/>
      <c r="EU378" s="75"/>
      <c r="EV378" s="48"/>
      <c r="EW378" s="48"/>
      <c r="EX378" s="48"/>
      <c r="EY378" s="48"/>
      <c r="EZ378" s="48"/>
      <c r="FA378" s="48"/>
      <c r="FB378" s="48"/>
      <c r="FC378" s="48"/>
      <c r="FD378" s="48"/>
      <c r="FE378" s="48"/>
      <c r="FF378" s="48"/>
      <c r="FG378" s="48"/>
      <c r="FH378" s="48"/>
      <c r="FI378" s="48"/>
      <c r="FJ378" s="48"/>
      <c r="FK378" s="48"/>
      <c r="FL378" s="48"/>
      <c r="FM378" s="48"/>
      <c r="FN378" s="48"/>
      <c r="FO378" s="48"/>
      <c r="FP378" s="48"/>
      <c r="FQ378" s="48"/>
      <c r="FR378" s="48"/>
      <c r="FS378" s="48"/>
      <c r="FT378" s="48"/>
      <c r="FU378" s="48"/>
      <c r="FV378" s="48"/>
      <c r="FW378" s="48"/>
      <c r="FX378" s="48"/>
      <c r="FY378" s="48"/>
      <c r="FZ378" s="48"/>
      <c r="GA378" s="48"/>
      <c r="GB378" s="48"/>
      <c r="GC378" s="48"/>
      <c r="GD378" s="48"/>
      <c r="GE378" s="48"/>
      <c r="GF378" s="48"/>
      <c r="GG378" s="48"/>
      <c r="GH378" s="48"/>
      <c r="GI378" s="48"/>
      <c r="GJ378" s="48"/>
      <c r="GK378" s="48"/>
      <c r="GL378" s="48"/>
      <c r="GM378" s="48"/>
      <c r="GN378" s="48"/>
      <c r="GO378" s="48"/>
      <c r="GP378" s="48"/>
      <c r="GQ378" s="48"/>
      <c r="GR378" s="52"/>
      <c r="GS378" s="48"/>
      <c r="GT378" s="126"/>
    </row>
    <row r="379" spans="1:202" s="18" customFormat="1" ht="15.75" x14ac:dyDescent="0.25">
      <c r="A379" s="26" t="s">
        <v>408</v>
      </c>
      <c r="B379" s="136">
        <f t="shared" si="1446"/>
        <v>4569.5187999999998</v>
      </c>
      <c r="C379" s="136">
        <f t="shared" si="1447"/>
        <v>0</v>
      </c>
      <c r="D379" s="48">
        <f t="shared" si="1670"/>
        <v>0</v>
      </c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52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>
        <v>1179.5188000000001</v>
      </c>
      <c r="AY379" s="48"/>
      <c r="AZ379" s="48"/>
      <c r="BA379" s="48"/>
      <c r="BB379" s="48"/>
      <c r="BC379" s="48"/>
      <c r="BD379" s="116"/>
      <c r="BE379" s="116"/>
      <c r="BF379" s="116"/>
      <c r="BG379" s="48"/>
      <c r="BH379" s="48"/>
      <c r="BI379" s="75"/>
      <c r="BJ379" s="48"/>
      <c r="BK379" s="48"/>
      <c r="BL379" s="75"/>
      <c r="BM379" s="48"/>
      <c r="BN379" s="48"/>
      <c r="BO379" s="75"/>
      <c r="BP379" s="48"/>
      <c r="BQ379" s="48"/>
      <c r="BR379" s="75"/>
      <c r="BS379" s="48"/>
      <c r="BT379" s="48"/>
      <c r="BU379" s="48"/>
      <c r="BV379" s="48"/>
      <c r="BW379" s="48"/>
      <c r="BX379" s="75"/>
      <c r="BY379" s="48"/>
      <c r="BZ379" s="48"/>
      <c r="CA379" s="75"/>
      <c r="CB379" s="48"/>
      <c r="CC379" s="48"/>
      <c r="CD379" s="75"/>
      <c r="CE379" s="48"/>
      <c r="CF379" s="48"/>
      <c r="CG379" s="75"/>
      <c r="CH379" s="48"/>
      <c r="CI379" s="48"/>
      <c r="CJ379" s="75"/>
      <c r="CK379" s="48"/>
      <c r="CL379" s="48"/>
      <c r="CM379" s="75"/>
      <c r="CN379" s="48"/>
      <c r="CO379" s="48"/>
      <c r="CP379" s="52"/>
      <c r="CQ379" s="52"/>
      <c r="CR379" s="48"/>
      <c r="CS379" s="75"/>
      <c r="CT379" s="52"/>
      <c r="CU379" s="48"/>
      <c r="CV379" s="75"/>
      <c r="CW379" s="52"/>
      <c r="CX379" s="48"/>
      <c r="CY379" s="75"/>
      <c r="CZ379" s="52">
        <v>3390</v>
      </c>
      <c r="DA379" s="48"/>
      <c r="DB379" s="48">
        <f t="shared" si="1599"/>
        <v>0</v>
      </c>
      <c r="DC379" s="52"/>
      <c r="DD379" s="48"/>
      <c r="DE379" s="75"/>
      <c r="DF379" s="52"/>
      <c r="DG379" s="48"/>
      <c r="DH379" s="75"/>
      <c r="DI379" s="48"/>
      <c r="DJ379" s="48"/>
      <c r="DK379" s="75"/>
      <c r="DL379" s="48"/>
      <c r="DM379" s="48"/>
      <c r="DN379" s="75"/>
      <c r="DO379" s="52"/>
      <c r="DP379" s="48"/>
      <c r="DQ379" s="75"/>
      <c r="DR379" s="52"/>
      <c r="DS379" s="48"/>
      <c r="DT379" s="75"/>
      <c r="DU379" s="52"/>
      <c r="DV379" s="48"/>
      <c r="DW379" s="126"/>
      <c r="DX379" s="52"/>
      <c r="DY379" s="48"/>
      <c r="DZ379" s="75"/>
      <c r="EA379" s="48"/>
      <c r="EB379" s="48"/>
      <c r="EC379" s="75"/>
      <c r="ED379" s="48"/>
      <c r="EE379" s="48"/>
      <c r="EF379" s="75"/>
      <c r="EG379" s="48"/>
      <c r="EH379" s="48"/>
      <c r="EI379" s="75"/>
      <c r="EJ379" s="48"/>
      <c r="EK379" s="48"/>
      <c r="EL379" s="75"/>
      <c r="EM379" s="48"/>
      <c r="EN379" s="48"/>
      <c r="EO379" s="75"/>
      <c r="EP379" s="48"/>
      <c r="EQ379" s="48"/>
      <c r="ER379" s="75"/>
      <c r="ES379" s="48"/>
      <c r="ET379" s="48"/>
      <c r="EU379" s="75"/>
      <c r="EV379" s="48"/>
      <c r="EW379" s="48"/>
      <c r="EX379" s="48"/>
      <c r="EY379" s="48"/>
      <c r="EZ379" s="48"/>
      <c r="FA379" s="48"/>
      <c r="FB379" s="48"/>
      <c r="FC379" s="48"/>
      <c r="FD379" s="48"/>
      <c r="FE379" s="48"/>
      <c r="FF379" s="48"/>
      <c r="FG379" s="48"/>
      <c r="FH379" s="48"/>
      <c r="FI379" s="48"/>
      <c r="FJ379" s="48"/>
      <c r="FK379" s="48"/>
      <c r="FL379" s="48"/>
      <c r="FM379" s="48"/>
      <c r="FN379" s="48"/>
      <c r="FO379" s="48"/>
      <c r="FP379" s="48"/>
      <c r="FQ379" s="48"/>
      <c r="FR379" s="48"/>
      <c r="FS379" s="48"/>
      <c r="FT379" s="48"/>
      <c r="FU379" s="48"/>
      <c r="FV379" s="48"/>
      <c r="FW379" s="48"/>
      <c r="FX379" s="48"/>
      <c r="FY379" s="48"/>
      <c r="FZ379" s="48"/>
      <c r="GA379" s="48"/>
      <c r="GB379" s="48"/>
      <c r="GC379" s="48"/>
      <c r="GD379" s="48"/>
      <c r="GE379" s="48"/>
      <c r="GF379" s="48"/>
      <c r="GG379" s="48"/>
      <c r="GH379" s="48"/>
      <c r="GI379" s="48"/>
      <c r="GJ379" s="48"/>
      <c r="GK379" s="48"/>
      <c r="GL379" s="48"/>
      <c r="GM379" s="48"/>
      <c r="GN379" s="48"/>
      <c r="GO379" s="48"/>
      <c r="GP379" s="48"/>
      <c r="GQ379" s="48"/>
      <c r="GR379" s="52"/>
      <c r="GS379" s="48"/>
      <c r="GT379" s="126"/>
    </row>
    <row r="380" spans="1:202" s="18" customFormat="1" ht="15.75" x14ac:dyDescent="0.25">
      <c r="A380" s="26" t="s">
        <v>554</v>
      </c>
      <c r="B380" s="136">
        <f t="shared" si="1446"/>
        <v>1950</v>
      </c>
      <c r="C380" s="136">
        <f t="shared" si="1447"/>
        <v>0</v>
      </c>
      <c r="D380" s="48">
        <f t="shared" si="1670"/>
        <v>0</v>
      </c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52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116"/>
      <c r="BE380" s="116"/>
      <c r="BF380" s="116"/>
      <c r="BG380" s="48"/>
      <c r="BH380" s="48"/>
      <c r="BI380" s="75"/>
      <c r="BJ380" s="48"/>
      <c r="BK380" s="48"/>
      <c r="BL380" s="75"/>
      <c r="BM380" s="48"/>
      <c r="BN380" s="48"/>
      <c r="BO380" s="75"/>
      <c r="BP380" s="48"/>
      <c r="BQ380" s="48"/>
      <c r="BR380" s="75"/>
      <c r="BS380" s="48"/>
      <c r="BT380" s="48"/>
      <c r="BU380" s="48"/>
      <c r="BV380" s="48"/>
      <c r="BW380" s="48"/>
      <c r="BX380" s="75"/>
      <c r="BY380" s="48"/>
      <c r="BZ380" s="48"/>
      <c r="CA380" s="75"/>
      <c r="CB380" s="48"/>
      <c r="CC380" s="48"/>
      <c r="CD380" s="75"/>
      <c r="CE380" s="48"/>
      <c r="CF380" s="48"/>
      <c r="CG380" s="75"/>
      <c r="CH380" s="48"/>
      <c r="CI380" s="48"/>
      <c r="CJ380" s="75"/>
      <c r="CK380" s="48"/>
      <c r="CL380" s="48"/>
      <c r="CM380" s="75"/>
      <c r="CN380" s="48"/>
      <c r="CO380" s="48"/>
      <c r="CP380" s="52"/>
      <c r="CQ380" s="52"/>
      <c r="CR380" s="48"/>
      <c r="CS380" s="75"/>
      <c r="CT380" s="52"/>
      <c r="CU380" s="48"/>
      <c r="CV380" s="75"/>
      <c r="CW380" s="52"/>
      <c r="CX380" s="48"/>
      <c r="CY380" s="75"/>
      <c r="CZ380" s="52">
        <v>1950</v>
      </c>
      <c r="DA380" s="48"/>
      <c r="DB380" s="48">
        <f t="shared" si="1599"/>
        <v>0</v>
      </c>
      <c r="DC380" s="52"/>
      <c r="DD380" s="48"/>
      <c r="DE380" s="75"/>
      <c r="DF380" s="52"/>
      <c r="DG380" s="48"/>
      <c r="DH380" s="75"/>
      <c r="DI380" s="48"/>
      <c r="DJ380" s="48"/>
      <c r="DK380" s="75"/>
      <c r="DL380" s="48"/>
      <c r="DM380" s="48"/>
      <c r="DN380" s="75"/>
      <c r="DO380" s="52"/>
      <c r="DP380" s="48"/>
      <c r="DQ380" s="75"/>
      <c r="DR380" s="52"/>
      <c r="DS380" s="48"/>
      <c r="DT380" s="75"/>
      <c r="DU380" s="52"/>
      <c r="DV380" s="48"/>
      <c r="DW380" s="126"/>
      <c r="DX380" s="52"/>
      <c r="DY380" s="48"/>
      <c r="DZ380" s="75"/>
      <c r="EA380" s="48"/>
      <c r="EB380" s="48"/>
      <c r="EC380" s="75"/>
      <c r="ED380" s="48"/>
      <c r="EE380" s="48"/>
      <c r="EF380" s="75"/>
      <c r="EG380" s="48"/>
      <c r="EH380" s="48"/>
      <c r="EI380" s="75"/>
      <c r="EJ380" s="48"/>
      <c r="EK380" s="48"/>
      <c r="EL380" s="75"/>
      <c r="EM380" s="48"/>
      <c r="EN380" s="48"/>
      <c r="EO380" s="75"/>
      <c r="EP380" s="48"/>
      <c r="EQ380" s="48"/>
      <c r="ER380" s="75"/>
      <c r="ES380" s="48"/>
      <c r="ET380" s="48"/>
      <c r="EU380" s="75"/>
      <c r="EV380" s="48"/>
      <c r="EW380" s="48"/>
      <c r="EX380" s="48"/>
      <c r="EY380" s="48"/>
      <c r="EZ380" s="48"/>
      <c r="FA380" s="48"/>
      <c r="FB380" s="48"/>
      <c r="FC380" s="48"/>
      <c r="FD380" s="48"/>
      <c r="FE380" s="48"/>
      <c r="FF380" s="48"/>
      <c r="FG380" s="48"/>
      <c r="FH380" s="48"/>
      <c r="FI380" s="48"/>
      <c r="FJ380" s="48"/>
      <c r="FK380" s="48"/>
      <c r="FL380" s="48"/>
      <c r="FM380" s="48"/>
      <c r="FN380" s="48"/>
      <c r="FO380" s="48"/>
      <c r="FP380" s="48"/>
      <c r="FQ380" s="48"/>
      <c r="FR380" s="48"/>
      <c r="FS380" s="48"/>
      <c r="FT380" s="48"/>
      <c r="FU380" s="48"/>
      <c r="FV380" s="48"/>
      <c r="FW380" s="48"/>
      <c r="FX380" s="48"/>
      <c r="FY380" s="48"/>
      <c r="FZ380" s="48"/>
      <c r="GA380" s="48"/>
      <c r="GB380" s="48"/>
      <c r="GC380" s="48"/>
      <c r="GD380" s="48"/>
      <c r="GE380" s="48"/>
      <c r="GF380" s="48"/>
      <c r="GG380" s="48"/>
      <c r="GH380" s="48"/>
      <c r="GI380" s="48"/>
      <c r="GJ380" s="48"/>
      <c r="GK380" s="48"/>
      <c r="GL380" s="48"/>
      <c r="GM380" s="48"/>
      <c r="GN380" s="48"/>
      <c r="GO380" s="48"/>
      <c r="GP380" s="48"/>
      <c r="GQ380" s="48"/>
      <c r="GR380" s="52"/>
      <c r="GS380" s="48"/>
      <c r="GT380" s="126"/>
    </row>
    <row r="381" spans="1:202" s="18" customFormat="1" ht="15.75" x14ac:dyDescent="0.25">
      <c r="A381" s="26" t="s">
        <v>555</v>
      </c>
      <c r="B381" s="136">
        <f t="shared" si="1446"/>
        <v>4872.8734100000001</v>
      </c>
      <c r="C381" s="136">
        <f t="shared" si="1447"/>
        <v>0</v>
      </c>
      <c r="D381" s="48">
        <f t="shared" si="1670"/>
        <v>0</v>
      </c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52"/>
      <c r="Z381" s="48"/>
      <c r="AA381" s="48"/>
      <c r="AB381" s="48"/>
      <c r="AC381" s="48"/>
      <c r="AD381" s="48"/>
      <c r="AE381" s="48"/>
      <c r="AF381" s="48"/>
      <c r="AG381" s="48">
        <v>0</v>
      </c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>
        <v>1005.87341</v>
      </c>
      <c r="AY381" s="48"/>
      <c r="AZ381" s="48"/>
      <c r="BA381" s="48"/>
      <c r="BB381" s="48"/>
      <c r="BC381" s="48"/>
      <c r="BD381" s="116"/>
      <c r="BE381" s="116"/>
      <c r="BF381" s="116"/>
      <c r="BG381" s="48"/>
      <c r="BH381" s="48"/>
      <c r="BI381" s="75"/>
      <c r="BJ381" s="48"/>
      <c r="BK381" s="48"/>
      <c r="BL381" s="75"/>
      <c r="BM381" s="48"/>
      <c r="BN381" s="48"/>
      <c r="BO381" s="75"/>
      <c r="BP381" s="48"/>
      <c r="BQ381" s="48"/>
      <c r="BR381" s="75"/>
      <c r="BS381" s="48"/>
      <c r="BT381" s="48"/>
      <c r="BU381" s="48"/>
      <c r="BV381" s="48"/>
      <c r="BW381" s="48"/>
      <c r="BX381" s="75"/>
      <c r="BY381" s="48"/>
      <c r="BZ381" s="48"/>
      <c r="CA381" s="75"/>
      <c r="CB381" s="48"/>
      <c r="CC381" s="48"/>
      <c r="CD381" s="75"/>
      <c r="CE381" s="48"/>
      <c r="CF381" s="48"/>
      <c r="CG381" s="75"/>
      <c r="CH381" s="48"/>
      <c r="CI381" s="48"/>
      <c r="CJ381" s="75"/>
      <c r="CK381" s="48"/>
      <c r="CL381" s="48"/>
      <c r="CM381" s="75"/>
      <c r="CN381" s="48"/>
      <c r="CO381" s="48"/>
      <c r="CP381" s="52"/>
      <c r="CQ381" s="52"/>
      <c r="CR381" s="48"/>
      <c r="CS381" s="75"/>
      <c r="CT381" s="52"/>
      <c r="CU381" s="48"/>
      <c r="CV381" s="75"/>
      <c r="CW381" s="52"/>
      <c r="CX381" s="48"/>
      <c r="CY381" s="75"/>
      <c r="CZ381" s="52">
        <v>3867</v>
      </c>
      <c r="DA381" s="48"/>
      <c r="DB381" s="48">
        <f t="shared" si="1599"/>
        <v>0</v>
      </c>
      <c r="DC381" s="52"/>
      <c r="DD381" s="48"/>
      <c r="DE381" s="75"/>
      <c r="DF381" s="52"/>
      <c r="DG381" s="48"/>
      <c r="DH381" s="75"/>
      <c r="DI381" s="48"/>
      <c r="DJ381" s="48"/>
      <c r="DK381" s="75"/>
      <c r="DL381" s="48"/>
      <c r="DM381" s="48"/>
      <c r="DN381" s="75"/>
      <c r="DO381" s="52"/>
      <c r="DP381" s="48"/>
      <c r="DQ381" s="75"/>
      <c r="DR381" s="52"/>
      <c r="DS381" s="48"/>
      <c r="DT381" s="75"/>
      <c r="DU381" s="52"/>
      <c r="DV381" s="48"/>
      <c r="DW381" s="126"/>
      <c r="DX381" s="52"/>
      <c r="DY381" s="48"/>
      <c r="DZ381" s="75"/>
      <c r="EA381" s="48"/>
      <c r="EB381" s="48"/>
      <c r="EC381" s="75"/>
      <c r="ED381" s="48"/>
      <c r="EE381" s="48"/>
      <c r="EF381" s="75"/>
      <c r="EG381" s="48"/>
      <c r="EH381" s="48"/>
      <c r="EI381" s="75"/>
      <c r="EJ381" s="48"/>
      <c r="EK381" s="48"/>
      <c r="EL381" s="75"/>
      <c r="EM381" s="48"/>
      <c r="EN381" s="48"/>
      <c r="EO381" s="75"/>
      <c r="EP381" s="48"/>
      <c r="EQ381" s="48"/>
      <c r="ER381" s="75"/>
      <c r="ES381" s="48"/>
      <c r="ET381" s="48"/>
      <c r="EU381" s="75"/>
      <c r="EV381" s="48"/>
      <c r="EW381" s="48"/>
      <c r="EX381" s="48"/>
      <c r="EY381" s="48"/>
      <c r="EZ381" s="48"/>
      <c r="FA381" s="48"/>
      <c r="FB381" s="48"/>
      <c r="FC381" s="48"/>
      <c r="FD381" s="48"/>
      <c r="FE381" s="48"/>
      <c r="FF381" s="48"/>
      <c r="FG381" s="48"/>
      <c r="FH381" s="48"/>
      <c r="FI381" s="48"/>
      <c r="FJ381" s="48"/>
      <c r="FK381" s="48"/>
      <c r="FL381" s="48"/>
      <c r="FM381" s="48"/>
      <c r="FN381" s="48"/>
      <c r="FO381" s="48"/>
      <c r="FP381" s="48"/>
      <c r="FQ381" s="48"/>
      <c r="FR381" s="48"/>
      <c r="FS381" s="48"/>
      <c r="FT381" s="48"/>
      <c r="FU381" s="48"/>
      <c r="FV381" s="48"/>
      <c r="FW381" s="48"/>
      <c r="FX381" s="48"/>
      <c r="FY381" s="48"/>
      <c r="FZ381" s="48"/>
      <c r="GA381" s="48"/>
      <c r="GB381" s="48"/>
      <c r="GC381" s="48"/>
      <c r="GD381" s="48"/>
      <c r="GE381" s="48"/>
      <c r="GF381" s="48"/>
      <c r="GG381" s="48"/>
      <c r="GH381" s="48"/>
      <c r="GI381" s="48"/>
      <c r="GJ381" s="48"/>
      <c r="GK381" s="48"/>
      <c r="GL381" s="48"/>
      <c r="GM381" s="48"/>
      <c r="GN381" s="48"/>
      <c r="GO381" s="48"/>
      <c r="GP381" s="48"/>
      <c r="GQ381" s="48"/>
      <c r="GR381" s="52"/>
      <c r="GS381" s="48"/>
      <c r="GT381" s="126"/>
    </row>
    <row r="382" spans="1:202" s="19" customFormat="1" ht="31.5" x14ac:dyDescent="0.25">
      <c r="A382" s="27" t="s">
        <v>268</v>
      </c>
      <c r="B382" s="135">
        <f t="shared" si="1446"/>
        <v>5219207.9240600001</v>
      </c>
      <c r="C382" s="135">
        <f t="shared" si="1447"/>
        <v>2125602.53767</v>
      </c>
      <c r="D382" s="54">
        <f t="shared" si="216"/>
        <v>40.726534918664491</v>
      </c>
      <c r="E382" s="55">
        <f t="shared" ref="E382:BE382" si="1671">E383+E384+E385+E386+E387+E388</f>
        <v>0</v>
      </c>
      <c r="F382" s="55">
        <f t="shared" si="1671"/>
        <v>0</v>
      </c>
      <c r="G382" s="54"/>
      <c r="H382" s="55">
        <f t="shared" si="1671"/>
        <v>0</v>
      </c>
      <c r="I382" s="55">
        <f t="shared" si="1671"/>
        <v>0</v>
      </c>
      <c r="J382" s="55"/>
      <c r="K382" s="55">
        <f t="shared" ref="K382:M382" si="1672">K383+K384+K385+K386+K387+K388</f>
        <v>0</v>
      </c>
      <c r="L382" s="55">
        <f t="shared" si="1672"/>
        <v>0</v>
      </c>
      <c r="M382" s="55">
        <f t="shared" si="1672"/>
        <v>0</v>
      </c>
      <c r="N382" s="55">
        <f t="shared" ref="N382:P382" si="1673">N383+N384+N385+N386+N387+N388</f>
        <v>0</v>
      </c>
      <c r="O382" s="55">
        <f t="shared" si="1673"/>
        <v>0</v>
      </c>
      <c r="P382" s="55">
        <f t="shared" si="1673"/>
        <v>0</v>
      </c>
      <c r="Q382" s="55">
        <f t="shared" ref="Q382:S382" si="1674">Q383+Q384+Q385+Q386+Q387+Q388</f>
        <v>0</v>
      </c>
      <c r="R382" s="55">
        <f t="shared" si="1674"/>
        <v>0</v>
      </c>
      <c r="S382" s="55">
        <f t="shared" si="1674"/>
        <v>0</v>
      </c>
      <c r="T382" s="55">
        <f t="shared" ref="T382:V382" si="1675">T383+T384+T385+T386+T387+T388</f>
        <v>0</v>
      </c>
      <c r="U382" s="55">
        <f t="shared" si="1675"/>
        <v>0</v>
      </c>
      <c r="V382" s="55">
        <f t="shared" si="1675"/>
        <v>0</v>
      </c>
      <c r="W382" s="55">
        <f t="shared" si="1671"/>
        <v>11145.482099999999</v>
      </c>
      <c r="X382" s="55">
        <f t="shared" si="1671"/>
        <v>11099.315859999999</v>
      </c>
      <c r="Y382" s="55">
        <f t="shared" ref="Y382:Y392" si="1676">X382/W382*100</f>
        <v>99.585785167606161</v>
      </c>
      <c r="Z382" s="55">
        <f t="shared" si="1671"/>
        <v>173069.70959000001</v>
      </c>
      <c r="AA382" s="55">
        <f t="shared" si="1671"/>
        <v>51187.227129999999</v>
      </c>
      <c r="AB382" s="54">
        <f t="shared" ref="AB382:AB384" si="1677">AA382/Z382*100</f>
        <v>29.576075011197457</v>
      </c>
      <c r="AC382" s="55">
        <f t="shared" si="1671"/>
        <v>0</v>
      </c>
      <c r="AD382" s="55">
        <f t="shared" si="1671"/>
        <v>0</v>
      </c>
      <c r="AE382" s="55">
        <f t="shared" si="1671"/>
        <v>0</v>
      </c>
      <c r="AF382" s="55">
        <f t="shared" si="1671"/>
        <v>0</v>
      </c>
      <c r="AG382" s="55">
        <f t="shared" si="1671"/>
        <v>0</v>
      </c>
      <c r="AH382" s="55"/>
      <c r="AI382" s="55">
        <f t="shared" si="1671"/>
        <v>102.04080999999999</v>
      </c>
      <c r="AJ382" s="55">
        <f t="shared" si="1671"/>
        <v>102.04080999999999</v>
      </c>
      <c r="AK382" s="54">
        <f>AJ382/AI382*100</f>
        <v>100</v>
      </c>
      <c r="AL382" s="55">
        <f t="shared" si="1671"/>
        <v>51.020400000000002</v>
      </c>
      <c r="AM382" s="55">
        <f t="shared" si="1671"/>
        <v>51.020400000000002</v>
      </c>
      <c r="AN382" s="54">
        <f>AM382/AL382*100</f>
        <v>100</v>
      </c>
      <c r="AO382" s="55">
        <f t="shared" ref="AO382:AP382" si="1678">AO383+AO384+AO385+AO386+AO387+AO388</f>
        <v>1306.5993100000001</v>
      </c>
      <c r="AP382" s="55">
        <f t="shared" si="1678"/>
        <v>1306.5993100000001</v>
      </c>
      <c r="AQ382" s="54">
        <f>AP382/AO382*100</f>
        <v>100</v>
      </c>
      <c r="AR382" s="55"/>
      <c r="AS382" s="55"/>
      <c r="AT382" s="54"/>
      <c r="AU382" s="55">
        <f t="shared" si="1671"/>
        <v>0</v>
      </c>
      <c r="AV382" s="55">
        <f t="shared" si="1671"/>
        <v>0</v>
      </c>
      <c r="AW382" s="55">
        <f t="shared" si="1671"/>
        <v>0</v>
      </c>
      <c r="AX382" s="55">
        <f>SUM(AX383:AX388)</f>
        <v>3927.8290299999999</v>
      </c>
      <c r="AY382" s="55">
        <f>SUM(AY383:AY388)</f>
        <v>0</v>
      </c>
      <c r="AZ382" s="54"/>
      <c r="BA382" s="55">
        <f t="shared" si="1671"/>
        <v>70809.387760000012</v>
      </c>
      <c r="BB382" s="55">
        <f t="shared" si="1671"/>
        <v>28793.710789999997</v>
      </c>
      <c r="BC382" s="54">
        <f t="shared" ref="BC382" si="1679">BB382/BA382*100</f>
        <v>40.663691215058734</v>
      </c>
      <c r="BD382" s="55">
        <f t="shared" si="1671"/>
        <v>228128.8</v>
      </c>
      <c r="BE382" s="55">
        <f t="shared" si="1671"/>
        <v>84281.266569999992</v>
      </c>
      <c r="BF382" s="55">
        <f t="shared" si="138"/>
        <v>36.944597337118331</v>
      </c>
      <c r="BG382" s="55">
        <f t="shared" ref="BG382:CO382" si="1680">BG383+BG384+BG385+BG386+BG387+BG388</f>
        <v>34888.651680000003</v>
      </c>
      <c r="BH382" s="55">
        <f t="shared" si="1680"/>
        <v>10466.595499999999</v>
      </c>
      <c r="BI382" s="55">
        <f>BH382/BG382*100</f>
        <v>29.999999988534949</v>
      </c>
      <c r="BJ382" s="55">
        <f t="shared" ref="BJ382:BK382" si="1681">BJ383+BJ384+BJ385+BJ386+BJ387+BJ388</f>
        <v>0</v>
      </c>
      <c r="BK382" s="55">
        <f t="shared" si="1681"/>
        <v>0</v>
      </c>
      <c r="BL382" s="55"/>
      <c r="BM382" s="55">
        <f t="shared" si="1680"/>
        <v>8560.7000000000007</v>
      </c>
      <c r="BN382" s="55">
        <f t="shared" si="1680"/>
        <v>3903.9364799999998</v>
      </c>
      <c r="BO382" s="55">
        <f t="shared" si="141"/>
        <v>45.60300536171107</v>
      </c>
      <c r="BP382" s="55">
        <f t="shared" ref="BP382:BQ382" si="1682">BP383+BP384+BP385+BP386+BP387+BP388</f>
        <v>1400</v>
      </c>
      <c r="BQ382" s="55">
        <f t="shared" si="1682"/>
        <v>547.77819999999997</v>
      </c>
      <c r="BR382" s="55">
        <f t="shared" ref="BR382:BR383" si="1683">BQ382/BP382*100</f>
        <v>39.127014285714282</v>
      </c>
      <c r="BS382" s="55">
        <f t="shared" si="1680"/>
        <v>504237.29564999999</v>
      </c>
      <c r="BT382" s="55">
        <f t="shared" si="1680"/>
        <v>133009.54198000001</v>
      </c>
      <c r="BU382" s="54">
        <f t="shared" ref="BU382:BU383" si="1684">BT382/BS382*100</f>
        <v>26.378362554190016</v>
      </c>
      <c r="BV382" s="55">
        <f t="shared" si="1680"/>
        <v>612.05267000000003</v>
      </c>
      <c r="BW382" s="55">
        <f t="shared" si="1680"/>
        <v>612.05267000000003</v>
      </c>
      <c r="BX382" s="127">
        <f t="shared" ref="BX382" si="1685">BW382/BV382*100</f>
        <v>100</v>
      </c>
      <c r="BY382" s="55">
        <f t="shared" si="1680"/>
        <v>0</v>
      </c>
      <c r="BZ382" s="55">
        <f t="shared" si="1680"/>
        <v>0</v>
      </c>
      <c r="CA382" s="55">
        <f t="shared" si="1680"/>
        <v>0</v>
      </c>
      <c r="CB382" s="55">
        <f t="shared" ref="CB382:CC382" si="1686">CB383+CB384+CB385+CB386+CB387+CB388</f>
        <v>300000</v>
      </c>
      <c r="CC382" s="55">
        <f t="shared" si="1686"/>
        <v>245002.62834</v>
      </c>
      <c r="CD382" s="54">
        <f t="shared" ref="CD382" si="1687">CC382/CB382*100</f>
        <v>81.667542780000005</v>
      </c>
      <c r="CE382" s="55">
        <f t="shared" si="1680"/>
        <v>0</v>
      </c>
      <c r="CF382" s="55">
        <f t="shared" si="1680"/>
        <v>0</v>
      </c>
      <c r="CG382" s="55"/>
      <c r="CH382" s="55">
        <f t="shared" si="1680"/>
        <v>0</v>
      </c>
      <c r="CI382" s="55">
        <f t="shared" si="1680"/>
        <v>0</v>
      </c>
      <c r="CJ382" s="55">
        <f t="shared" si="1680"/>
        <v>0</v>
      </c>
      <c r="CK382" s="55">
        <f t="shared" si="1680"/>
        <v>340.10078000000004</v>
      </c>
      <c r="CL382" s="55">
        <f t="shared" si="1680"/>
        <v>0</v>
      </c>
      <c r="CM382" s="54"/>
      <c r="CN382" s="55">
        <f t="shared" si="1680"/>
        <v>991.8</v>
      </c>
      <c r="CO382" s="55">
        <f t="shared" si="1680"/>
        <v>0</v>
      </c>
      <c r="CP382" s="55">
        <f t="shared" si="1507"/>
        <v>0</v>
      </c>
      <c r="CQ382" s="55">
        <f t="shared" ref="CQ382:CX382" si="1688">CQ383+CQ384+CQ385+CQ386+CQ387+CQ388</f>
        <v>0</v>
      </c>
      <c r="CR382" s="55">
        <f t="shared" si="1688"/>
        <v>0</v>
      </c>
      <c r="CS382" s="55">
        <f t="shared" si="1688"/>
        <v>0</v>
      </c>
      <c r="CT382" s="55">
        <f t="shared" ref="CT382:CV382" si="1689">CT383+CT384+CT385+CT386+CT387+CT388</f>
        <v>0</v>
      </c>
      <c r="CU382" s="55">
        <f t="shared" si="1689"/>
        <v>0</v>
      </c>
      <c r="CV382" s="55">
        <f t="shared" si="1689"/>
        <v>0</v>
      </c>
      <c r="CW382" s="55">
        <f t="shared" si="1688"/>
        <v>149940.70000000001</v>
      </c>
      <c r="CX382" s="55">
        <f t="shared" si="1688"/>
        <v>67008.2307</v>
      </c>
      <c r="CY382" s="55">
        <f t="shared" si="147"/>
        <v>44.689821175971559</v>
      </c>
      <c r="CZ382" s="55">
        <f>SUM(CZ383:CZ388)</f>
        <v>130131</v>
      </c>
      <c r="DA382" s="55">
        <f>SUM(DA383:DA388)</f>
        <v>102486.90843000001</v>
      </c>
      <c r="DB382" s="54">
        <f t="shared" si="1599"/>
        <v>78.756720865896682</v>
      </c>
      <c r="DC382" s="55">
        <f t="shared" ref="DC382:DD382" si="1690">DC383+DC384+DC385+DC386+DC387+DC388</f>
        <v>8210.2999999999993</v>
      </c>
      <c r="DD382" s="55">
        <f t="shared" si="1690"/>
        <v>3041.9344900000001</v>
      </c>
      <c r="DE382" s="55">
        <f>DD382/DC382*100</f>
        <v>37.050223377952094</v>
      </c>
      <c r="DF382" s="55">
        <f t="shared" ref="DF382:DG382" si="1691">DF383+DF384+DF385+DF386+DF387+DF388</f>
        <v>1440.1</v>
      </c>
      <c r="DG382" s="55">
        <f t="shared" si="1691"/>
        <v>0</v>
      </c>
      <c r="DH382" s="55">
        <f>DG382/DF382*100</f>
        <v>0</v>
      </c>
      <c r="DI382" s="55">
        <f t="shared" ref="DI382:DJ382" si="1692">DI383+DI384+DI385+DI386+DI387+DI388</f>
        <v>21878.428</v>
      </c>
      <c r="DJ382" s="55">
        <f t="shared" si="1692"/>
        <v>4627.9159500000005</v>
      </c>
      <c r="DK382" s="55">
        <f t="shared" ref="DK382:DK383" si="1693">DJ382/DI382*100</f>
        <v>21.152872363590294</v>
      </c>
      <c r="DL382" s="55">
        <f t="shared" ref="DL382:DM382" si="1694">DL383+DL384+DL385+DL386+DL387+DL388</f>
        <v>8000</v>
      </c>
      <c r="DM382" s="55">
        <f t="shared" si="1694"/>
        <v>1356.0985900000001</v>
      </c>
      <c r="DN382" s="55">
        <f t="shared" ref="DN382:DN383" si="1695">DM382/DL382*100</f>
        <v>16.951232375</v>
      </c>
      <c r="DO382" s="55">
        <f t="shared" ref="DO382:DQ382" si="1696">DO383+DO384+DO385+DO386+DO387+DO388</f>
        <v>0</v>
      </c>
      <c r="DP382" s="55">
        <f t="shared" si="1696"/>
        <v>0</v>
      </c>
      <c r="DQ382" s="55">
        <f t="shared" si="1696"/>
        <v>0</v>
      </c>
      <c r="DR382" s="55">
        <f t="shared" ref="DR382:DT382" si="1697">DR383+DR384+DR385+DR386+DR387+DR388</f>
        <v>0</v>
      </c>
      <c r="DS382" s="55">
        <f t="shared" si="1697"/>
        <v>0</v>
      </c>
      <c r="DT382" s="55">
        <f t="shared" si="1697"/>
        <v>0</v>
      </c>
      <c r="DU382" s="55">
        <f t="shared" ref="DU382:DV382" si="1698">DU383+DU384+DU385+DU386+DU387+DU388</f>
        <v>4130.6122400000004</v>
      </c>
      <c r="DV382" s="55">
        <f t="shared" si="1698"/>
        <v>4130.6122400000004</v>
      </c>
      <c r="DW382" s="127">
        <f t="shared" si="1651"/>
        <v>100</v>
      </c>
      <c r="DX382" s="55">
        <f t="shared" ref="DX382:DZ382" si="1699">DX383+DX384+DX385+DX386+DX387+DX388</f>
        <v>0</v>
      </c>
      <c r="DY382" s="55">
        <f t="shared" si="1699"/>
        <v>0</v>
      </c>
      <c r="DZ382" s="55">
        <f t="shared" si="1699"/>
        <v>0</v>
      </c>
      <c r="EA382" s="55">
        <f>EA383+EA384+EA385+EA386+EA387+EA388</f>
        <v>2392.3000000000002</v>
      </c>
      <c r="EB382" s="55">
        <f>EB383+EB384+EB385+EB386+EB387+EB388</f>
        <v>0</v>
      </c>
      <c r="EC382" s="55"/>
      <c r="ED382" s="55">
        <f>SUM(ED383:ED388)</f>
        <v>2697.7</v>
      </c>
      <c r="EE382" s="55">
        <f t="shared" ref="EE382" si="1700">EE383+EE384+EE385+EE386+EE387+EE388</f>
        <v>0</v>
      </c>
      <c r="EF382" s="55"/>
      <c r="EG382" s="55">
        <f t="shared" ref="EG382:EH382" si="1701">EG383+EG384+EG385+EG386+EG387+EG388</f>
        <v>0</v>
      </c>
      <c r="EH382" s="55">
        <f t="shared" si="1701"/>
        <v>0</v>
      </c>
      <c r="EI382" s="55"/>
      <c r="EJ382" s="55">
        <f t="shared" ref="EJ382:EK382" si="1702">EJ383+EJ384+EJ385+EJ386+EJ387+EJ388</f>
        <v>0</v>
      </c>
      <c r="EK382" s="55">
        <f t="shared" si="1702"/>
        <v>0</v>
      </c>
      <c r="EL382" s="55"/>
      <c r="EM382" s="55">
        <f t="shared" ref="EM382:EN382" si="1703">EM383+EM384+EM385+EM386+EM387+EM388</f>
        <v>0</v>
      </c>
      <c r="EN382" s="55">
        <f t="shared" si="1703"/>
        <v>0</v>
      </c>
      <c r="EO382" s="55"/>
      <c r="EP382" s="55">
        <f t="shared" ref="EP382:EQ382" si="1704">EP383+EP384+EP385+EP386+EP387+EP388</f>
        <v>2162119.9736100002</v>
      </c>
      <c r="EQ382" s="55">
        <f t="shared" si="1704"/>
        <v>816077.00728000002</v>
      </c>
      <c r="ER382" s="55">
        <f>EQ382/EP382*100</f>
        <v>37.744298061195501</v>
      </c>
      <c r="ES382" s="55">
        <f t="shared" ref="ES382:ET382" si="1705">ES383+ES384+ES385+ES386+ES387+ES388</f>
        <v>831133.94042999996</v>
      </c>
      <c r="ET382" s="55">
        <f t="shared" si="1705"/>
        <v>446658.62985000003</v>
      </c>
      <c r="EU382" s="55">
        <f>ET382/ES382*100</f>
        <v>53.740872333876091</v>
      </c>
      <c r="EV382" s="55">
        <f t="shared" ref="EV382:EX382" si="1706">EV383+EV384+EV385+EV386+EV387+EV388</f>
        <v>0</v>
      </c>
      <c r="EW382" s="55">
        <f t="shared" si="1706"/>
        <v>0</v>
      </c>
      <c r="EX382" s="55">
        <f t="shared" si="1706"/>
        <v>0</v>
      </c>
      <c r="EY382" s="55">
        <f>SUM(EY383:EY388)</f>
        <v>442469.7</v>
      </c>
      <c r="EZ382" s="55">
        <f>SUM(EZ383:EZ388)</f>
        <v>106786.15734000001</v>
      </c>
      <c r="FA382" s="54">
        <f t="shared" ref="FA382" si="1707">EZ382/EY382*100</f>
        <v>24.134117509063334</v>
      </c>
      <c r="FB382" s="55">
        <f t="shared" ref="FB382:FC382" si="1708">FB383+FB384+FB385+FB386+FB387+FB388</f>
        <v>0</v>
      </c>
      <c r="FC382" s="55">
        <f t="shared" si="1708"/>
        <v>0</v>
      </c>
      <c r="FD382" s="54"/>
      <c r="FE382" s="55">
        <f t="shared" ref="FE382:FF382" si="1709">FE383+FE384+FE385+FE386+FE387+FE388</f>
        <v>0</v>
      </c>
      <c r="FF382" s="55">
        <f t="shared" si="1709"/>
        <v>0</v>
      </c>
      <c r="FG382" s="54"/>
      <c r="FH382" s="55">
        <f t="shared" ref="FH382:FI382" si="1710">FH383+FH384+FH385+FH386+FH387+FH388</f>
        <v>9000</v>
      </c>
      <c r="FI382" s="55">
        <f t="shared" si="1710"/>
        <v>455.25855999999999</v>
      </c>
      <c r="FJ382" s="54">
        <f t="shared" ref="FJ382" si="1711">FI382/FH382*100</f>
        <v>5.0584284444444441</v>
      </c>
      <c r="FK382" s="55">
        <f t="shared" ref="FK382:FL382" si="1712">FK383+FK384+FK385+FK386+FK387+FK388</f>
        <v>5876.2</v>
      </c>
      <c r="FL382" s="55">
        <f t="shared" si="1712"/>
        <v>2394.5702000000001</v>
      </c>
      <c r="FM382" s="54">
        <f t="shared" ref="FM382" si="1713">FL382/FK382*100</f>
        <v>40.750318232871585</v>
      </c>
      <c r="FN382" s="55">
        <f t="shared" ref="FN382:FO382" si="1714">FN383+FN384+FN385+FN386+FN387+FN388</f>
        <v>215.5</v>
      </c>
      <c r="FO382" s="55">
        <f t="shared" si="1714"/>
        <v>215.5</v>
      </c>
      <c r="FP382" s="54">
        <f t="shared" ref="FP382" si="1715">FO382/FN382*100</f>
        <v>100</v>
      </c>
      <c r="FQ382" s="55">
        <f t="shared" ref="FQ382:FR382" si="1716">FQ383+FQ384+FQ385+FQ386+FQ387+FQ388</f>
        <v>0</v>
      </c>
      <c r="FR382" s="55">
        <f t="shared" si="1716"/>
        <v>0</v>
      </c>
      <c r="FS382" s="54"/>
      <c r="FT382" s="55"/>
      <c r="FU382" s="55"/>
      <c r="FV382" s="54"/>
      <c r="FW382" s="55"/>
      <c r="FX382" s="55"/>
      <c r="FY382" s="54"/>
      <c r="FZ382" s="55"/>
      <c r="GA382" s="55"/>
      <c r="GB382" s="54"/>
      <c r="GC382" s="55"/>
      <c r="GD382" s="55"/>
      <c r="GE382" s="54"/>
      <c r="GF382" s="55"/>
      <c r="GG382" s="55"/>
      <c r="GH382" s="54"/>
      <c r="GI382" s="55"/>
      <c r="GJ382" s="55"/>
      <c r="GK382" s="54"/>
      <c r="GL382" s="55"/>
      <c r="GM382" s="55"/>
      <c r="GN382" s="54"/>
      <c r="GO382" s="55">
        <f t="shared" ref="GO382:GP382" si="1717">GO383+GO384+GO385+GO386+GO387+GO388</f>
        <v>0</v>
      </c>
      <c r="GP382" s="55">
        <f t="shared" si="1717"/>
        <v>0</v>
      </c>
      <c r="GQ382" s="54"/>
      <c r="GR382" s="55">
        <f t="shared" ref="GR382:GS382" si="1718">GR383+GR384+GR385+GR386+GR387+GR388</f>
        <v>100000</v>
      </c>
      <c r="GS382" s="55">
        <f t="shared" si="1718"/>
        <v>0</v>
      </c>
      <c r="GT382" s="127">
        <f t="shared" ref="GT382" si="1719">GS382/GR382*100</f>
        <v>0</v>
      </c>
    </row>
    <row r="383" spans="1:202" s="18" customFormat="1" ht="20.25" customHeight="1" x14ac:dyDescent="0.25">
      <c r="A383" s="26" t="s">
        <v>267</v>
      </c>
      <c r="B383" s="136">
        <f t="shared" si="1446"/>
        <v>3991019.8319900003</v>
      </c>
      <c r="C383" s="136">
        <f t="shared" si="1447"/>
        <v>1586603.2407300002</v>
      </c>
      <c r="D383" s="48">
        <f t="shared" si="216"/>
        <v>39.754331161488835</v>
      </c>
      <c r="E383" s="48"/>
      <c r="F383" s="48"/>
      <c r="G383" s="48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48">
        <v>11145.482099999999</v>
      </c>
      <c r="X383" s="48">
        <v>11099.315859999999</v>
      </c>
      <c r="Y383" s="52">
        <f t="shared" si="1676"/>
        <v>99.585785167606161</v>
      </c>
      <c r="Z383" s="48"/>
      <c r="AA383" s="48"/>
      <c r="AB383" s="48"/>
      <c r="AC383" s="52">
        <v>0</v>
      </c>
      <c r="AD383" s="52">
        <v>0</v>
      </c>
      <c r="AE383" s="48"/>
      <c r="AF383" s="52"/>
      <c r="AG383" s="52"/>
      <c r="AH383" s="52"/>
      <c r="AI383" s="52">
        <v>102.04080999999999</v>
      </c>
      <c r="AJ383" s="52">
        <v>102.04080999999999</v>
      </c>
      <c r="AK383" s="48">
        <f>AJ383/AI383*100</f>
        <v>100</v>
      </c>
      <c r="AL383" s="52">
        <v>51.020400000000002</v>
      </c>
      <c r="AM383" s="52">
        <v>51.020400000000002</v>
      </c>
      <c r="AN383" s="48">
        <f>AM383/AL383*100</f>
        <v>100</v>
      </c>
      <c r="AO383" s="52">
        <v>1306.5993100000001</v>
      </c>
      <c r="AP383" s="52">
        <v>1306.5993100000001</v>
      </c>
      <c r="AQ383" s="48">
        <f>AP383/AO383*100</f>
        <v>100</v>
      </c>
      <c r="AR383" s="52"/>
      <c r="AS383" s="52"/>
      <c r="AT383" s="48"/>
      <c r="AU383" s="52"/>
      <c r="AV383" s="52"/>
      <c r="AW383" s="48"/>
      <c r="AX383" s="48"/>
      <c r="AY383" s="48"/>
      <c r="AZ383" s="48"/>
      <c r="BA383" s="52">
        <v>0</v>
      </c>
      <c r="BB383" s="52"/>
      <c r="BC383" s="48"/>
      <c r="BD383" s="52">
        <v>228128.8</v>
      </c>
      <c r="BE383" s="48">
        <v>84281.266569999992</v>
      </c>
      <c r="BF383" s="52">
        <f t="shared" si="138"/>
        <v>36.944597337118331</v>
      </c>
      <c r="BG383" s="52">
        <v>34888.651680000003</v>
      </c>
      <c r="BH383" s="52">
        <v>10466.595499999999</v>
      </c>
      <c r="BI383" s="52">
        <f>BH383/BG383*100</f>
        <v>29.999999988534949</v>
      </c>
      <c r="BJ383" s="52"/>
      <c r="BK383" s="52"/>
      <c r="BL383" s="52"/>
      <c r="BM383" s="52">
        <v>8560.7000000000007</v>
      </c>
      <c r="BN383" s="52">
        <v>3903.9364799999998</v>
      </c>
      <c r="BO383" s="52">
        <f t="shared" si="141"/>
        <v>45.60300536171107</v>
      </c>
      <c r="BP383" s="52">
        <v>1400</v>
      </c>
      <c r="BQ383" s="52">
        <v>547.77819999999997</v>
      </c>
      <c r="BR383" s="52">
        <f t="shared" si="1683"/>
        <v>39.127014285714282</v>
      </c>
      <c r="BS383" s="52">
        <v>504237.29564999999</v>
      </c>
      <c r="BT383" s="52">
        <v>133009.54198000001</v>
      </c>
      <c r="BU383" s="48">
        <f t="shared" si="1684"/>
        <v>26.378362554190016</v>
      </c>
      <c r="BV383" s="52"/>
      <c r="BW383" s="52"/>
      <c r="BX383" s="126"/>
      <c r="BY383" s="52"/>
      <c r="BZ383" s="52"/>
      <c r="CA383" s="52"/>
      <c r="CB383" s="52"/>
      <c r="CC383" s="52"/>
      <c r="CD383" s="48"/>
      <c r="CE383" s="52"/>
      <c r="CF383" s="52"/>
      <c r="CG383" s="52"/>
      <c r="CH383" s="52"/>
      <c r="CI383" s="52"/>
      <c r="CJ383" s="52"/>
      <c r="CK383" s="52"/>
      <c r="CL383" s="132"/>
      <c r="CM383" s="48"/>
      <c r="CN383" s="52">
        <v>991.8</v>
      </c>
      <c r="CO383" s="52"/>
      <c r="CP383" s="52">
        <f t="shared" si="1507"/>
        <v>0</v>
      </c>
      <c r="CQ383" s="52"/>
      <c r="CR383" s="52"/>
      <c r="CS383" s="52"/>
      <c r="CT383" s="52"/>
      <c r="CU383" s="52"/>
      <c r="CV383" s="52"/>
      <c r="CW383" s="52">
        <v>149940.70000000001</v>
      </c>
      <c r="CX383" s="52">
        <v>67008.2307</v>
      </c>
      <c r="CY383" s="52">
        <f t="shared" si="147"/>
        <v>44.689821175971559</v>
      </c>
      <c r="CZ383" s="52"/>
      <c r="DA383" s="52"/>
      <c r="DB383" s="48"/>
      <c r="DC383" s="52">
        <v>8210.2999999999993</v>
      </c>
      <c r="DD383" s="52">
        <v>3041.9344900000001</v>
      </c>
      <c r="DE383" s="52">
        <f>DD383/DC383*100</f>
        <v>37.050223377952094</v>
      </c>
      <c r="DF383" s="52">
        <v>1440.1</v>
      </c>
      <c r="DG383" s="52"/>
      <c r="DH383" s="52">
        <f>DG383/DF383*100</f>
        <v>0</v>
      </c>
      <c r="DI383" s="52">
        <v>21878.428</v>
      </c>
      <c r="DJ383" s="52">
        <v>4627.9159500000005</v>
      </c>
      <c r="DK383" s="52">
        <f t="shared" si="1693"/>
        <v>21.152872363590294</v>
      </c>
      <c r="DL383" s="52">
        <v>8000</v>
      </c>
      <c r="DM383" s="52">
        <v>1356.0985900000001</v>
      </c>
      <c r="DN383" s="52">
        <f t="shared" si="1695"/>
        <v>16.951232375</v>
      </c>
      <c r="DO383" s="52"/>
      <c r="DP383" s="52"/>
      <c r="DQ383" s="52"/>
      <c r="DR383" s="52"/>
      <c r="DS383" s="52"/>
      <c r="DT383" s="52"/>
      <c r="DU383" s="52"/>
      <c r="DV383" s="52"/>
      <c r="DW383" s="126"/>
      <c r="DX383" s="52"/>
      <c r="DY383" s="52"/>
      <c r="DZ383" s="52"/>
      <c r="EA383" s="52">
        <v>2392.3000000000002</v>
      </c>
      <c r="EB383" s="52"/>
      <c r="EC383" s="52"/>
      <c r="ED383" s="52"/>
      <c r="EE383" s="52"/>
      <c r="EF383" s="52"/>
      <c r="EG383" s="52"/>
      <c r="EH383" s="52"/>
      <c r="EI383" s="52"/>
      <c r="EJ383" s="52"/>
      <c r="EK383" s="52"/>
      <c r="EL383" s="52"/>
      <c r="EM383" s="52"/>
      <c r="EN383" s="52"/>
      <c r="EO383" s="52"/>
      <c r="EP383" s="52">
        <v>2162119.9736100002</v>
      </c>
      <c r="EQ383" s="52">
        <v>816077.00728000002</v>
      </c>
      <c r="ER383" s="52">
        <f>EQ383/EP383*100</f>
        <v>37.744298061195501</v>
      </c>
      <c r="ES383" s="52">
        <v>831133.94042999996</v>
      </c>
      <c r="ET383" s="52">
        <v>446658.62985000003</v>
      </c>
      <c r="EU383" s="52">
        <f>ET383/ES383*100</f>
        <v>53.740872333876091</v>
      </c>
      <c r="EV383" s="52">
        <v>0</v>
      </c>
      <c r="EW383" s="52">
        <v>0</v>
      </c>
      <c r="EX383" s="48"/>
      <c r="EY383" s="52"/>
      <c r="EZ383" s="52"/>
      <c r="FA383" s="48"/>
      <c r="FB383" s="52"/>
      <c r="FC383" s="52"/>
      <c r="FD383" s="48"/>
      <c r="FE383" s="52"/>
      <c r="FF383" s="52"/>
      <c r="FG383" s="48"/>
      <c r="FH383" s="52">
        <v>9000</v>
      </c>
      <c r="FI383" s="52">
        <v>455.25855999999999</v>
      </c>
      <c r="FJ383" s="48">
        <f>FI383/FH383*100</f>
        <v>5.0584284444444441</v>
      </c>
      <c r="FK383" s="52">
        <v>5876.2</v>
      </c>
      <c r="FL383" s="52">
        <v>2394.5702000000001</v>
      </c>
      <c r="FM383" s="48">
        <f>FL383/FK383*100</f>
        <v>40.750318232871585</v>
      </c>
      <c r="FN383" s="52">
        <v>215.5</v>
      </c>
      <c r="FO383" s="52">
        <v>215.5</v>
      </c>
      <c r="FP383" s="48">
        <f>FO383/FN383*100</f>
        <v>100</v>
      </c>
      <c r="FQ383" s="52"/>
      <c r="FR383" s="52"/>
      <c r="FS383" s="48"/>
      <c r="FT383" s="52"/>
      <c r="FU383" s="52"/>
      <c r="FV383" s="48"/>
      <c r="FW383" s="52"/>
      <c r="FX383" s="52"/>
      <c r="FY383" s="48"/>
      <c r="FZ383" s="52"/>
      <c r="GA383" s="52"/>
      <c r="GB383" s="48"/>
      <c r="GC383" s="52"/>
      <c r="GD383" s="52"/>
      <c r="GE383" s="48"/>
      <c r="GF383" s="52"/>
      <c r="GG383" s="52"/>
      <c r="GH383" s="48"/>
      <c r="GI383" s="52"/>
      <c r="GJ383" s="52"/>
      <c r="GK383" s="48"/>
      <c r="GL383" s="52"/>
      <c r="GM383" s="52"/>
      <c r="GN383" s="48"/>
      <c r="GO383" s="52"/>
      <c r="GP383" s="52"/>
      <c r="GQ383" s="48"/>
      <c r="GR383" s="52"/>
      <c r="GS383" s="52"/>
      <c r="GT383" s="126"/>
    </row>
    <row r="384" spans="1:202" s="18" customFormat="1" ht="15" customHeight="1" x14ac:dyDescent="0.25">
      <c r="A384" s="26" t="s">
        <v>557</v>
      </c>
      <c r="B384" s="136">
        <f t="shared" si="1446"/>
        <v>1092070.0735600002</v>
      </c>
      <c r="C384" s="136">
        <f t="shared" si="1447"/>
        <v>436512.38850999996</v>
      </c>
      <c r="D384" s="48">
        <f>C384/B384*100</f>
        <v>39.971097009098408</v>
      </c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52"/>
      <c r="Z384" s="48">
        <v>173069.70959000001</v>
      </c>
      <c r="AA384" s="48">
        <v>51187.227129999999</v>
      </c>
      <c r="AB384" s="48">
        <f t="shared" si="1677"/>
        <v>29.576075011197457</v>
      </c>
      <c r="AC384" s="48"/>
      <c r="AD384" s="48"/>
      <c r="AE384" s="48"/>
      <c r="AF384" s="48"/>
      <c r="AG384" s="48">
        <v>0</v>
      </c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>
        <v>978.61130000000003</v>
      </c>
      <c r="AY384" s="48"/>
      <c r="AZ384" s="48"/>
      <c r="BA384" s="48">
        <v>70809.387760000012</v>
      </c>
      <c r="BB384" s="20">
        <v>28793.710789999997</v>
      </c>
      <c r="BC384" s="48">
        <f>BB384/BA384*100</f>
        <v>40.663691215058734</v>
      </c>
      <c r="BD384" s="116"/>
      <c r="BE384" s="116"/>
      <c r="BF384" s="116"/>
      <c r="BG384" s="48"/>
      <c r="BH384" s="48"/>
      <c r="BI384" s="75"/>
      <c r="BJ384" s="48"/>
      <c r="BK384" s="48"/>
      <c r="BL384" s="75"/>
      <c r="BM384" s="48"/>
      <c r="BN384" s="48"/>
      <c r="BO384" s="75"/>
      <c r="BP384" s="48"/>
      <c r="BQ384" s="48"/>
      <c r="BR384" s="75"/>
      <c r="BS384" s="48"/>
      <c r="BT384" s="48"/>
      <c r="BU384" s="75"/>
      <c r="BV384" s="48">
        <v>612.05267000000003</v>
      </c>
      <c r="BW384" s="48">
        <v>612.05267000000003</v>
      </c>
      <c r="BX384" s="126">
        <f>BW384/BV384*100</f>
        <v>100</v>
      </c>
      <c r="BY384" s="48"/>
      <c r="BZ384" s="48"/>
      <c r="CA384" s="75"/>
      <c r="CB384" s="48">
        <v>300000</v>
      </c>
      <c r="CC384" s="48">
        <v>245002.62834</v>
      </c>
      <c r="CD384" s="48">
        <f>CC384/CB384*100</f>
        <v>81.667542780000005</v>
      </c>
      <c r="CE384" s="48"/>
      <c r="CF384" s="48"/>
      <c r="CG384" s="75"/>
      <c r="CH384" s="48"/>
      <c r="CI384" s="48"/>
      <c r="CJ384" s="75"/>
      <c r="CK384" s="48"/>
      <c r="CL384" s="48"/>
      <c r="CM384" s="48"/>
      <c r="CN384" s="48"/>
      <c r="CO384" s="48"/>
      <c r="CP384" s="75"/>
      <c r="CQ384" s="52"/>
      <c r="CR384" s="48"/>
      <c r="CS384" s="75"/>
      <c r="CT384" s="52"/>
      <c r="CU384" s="48"/>
      <c r="CV384" s="75"/>
      <c r="CW384" s="52"/>
      <c r="CX384" s="48"/>
      <c r="CY384" s="75"/>
      <c r="CZ384" s="52"/>
      <c r="DA384" s="48"/>
      <c r="DB384" s="48"/>
      <c r="DC384" s="52"/>
      <c r="DD384" s="48"/>
      <c r="DE384" s="75"/>
      <c r="DF384" s="52"/>
      <c r="DG384" s="48"/>
      <c r="DH384" s="75"/>
      <c r="DI384" s="48"/>
      <c r="DJ384" s="48"/>
      <c r="DK384" s="75"/>
      <c r="DL384" s="48"/>
      <c r="DM384" s="48"/>
      <c r="DN384" s="75"/>
      <c r="DO384" s="52"/>
      <c r="DP384" s="48"/>
      <c r="DQ384" s="75"/>
      <c r="DR384" s="52"/>
      <c r="DS384" s="48"/>
      <c r="DT384" s="75"/>
      <c r="DU384" s="52">
        <v>4130.6122400000004</v>
      </c>
      <c r="DV384" s="48">
        <v>4130.6122400000004</v>
      </c>
      <c r="DW384" s="126">
        <f>DV384/DU384*100</f>
        <v>100</v>
      </c>
      <c r="DX384" s="52"/>
      <c r="DY384" s="48"/>
      <c r="DZ384" s="75"/>
      <c r="EA384" s="48"/>
      <c r="EB384" s="48"/>
      <c r="EC384" s="75"/>
      <c r="ED384" s="48"/>
      <c r="EE384" s="48"/>
      <c r="EF384" s="75"/>
      <c r="EG384" s="48"/>
      <c r="EH384" s="48"/>
      <c r="EI384" s="75"/>
      <c r="EJ384" s="48"/>
      <c r="EK384" s="48"/>
      <c r="EL384" s="75"/>
      <c r="EM384" s="48"/>
      <c r="EN384" s="48"/>
      <c r="EO384" s="75"/>
      <c r="EP384" s="48"/>
      <c r="EQ384" s="48"/>
      <c r="ER384" s="75"/>
      <c r="ES384" s="48"/>
      <c r="ET384" s="48"/>
      <c r="EU384" s="75"/>
      <c r="EV384" s="48"/>
      <c r="EW384" s="48"/>
      <c r="EX384" s="48"/>
      <c r="EY384" s="48">
        <v>442469.7</v>
      </c>
      <c r="EZ384" s="20">
        <v>106786.15734000001</v>
      </c>
      <c r="FA384" s="48">
        <f>EZ384/EY384*100</f>
        <v>24.134117509063334</v>
      </c>
      <c r="FB384" s="48"/>
      <c r="FC384" s="20"/>
      <c r="FD384" s="48"/>
      <c r="FE384" s="48"/>
      <c r="FF384" s="20"/>
      <c r="FG384" s="48"/>
      <c r="FH384" s="48"/>
      <c r="FI384" s="20"/>
      <c r="FJ384" s="48"/>
      <c r="FK384" s="48"/>
      <c r="FL384" s="20"/>
      <c r="FM384" s="48"/>
      <c r="FN384" s="48"/>
      <c r="FO384" s="20"/>
      <c r="FP384" s="48"/>
      <c r="FQ384" s="48"/>
      <c r="FR384" s="20"/>
      <c r="FS384" s="48"/>
      <c r="FT384" s="48"/>
      <c r="FU384" s="20"/>
      <c r="FV384" s="48"/>
      <c r="FW384" s="48"/>
      <c r="FX384" s="20"/>
      <c r="FY384" s="48"/>
      <c r="FZ384" s="48"/>
      <c r="GA384" s="20"/>
      <c r="GB384" s="48"/>
      <c r="GC384" s="48"/>
      <c r="GD384" s="20"/>
      <c r="GE384" s="48"/>
      <c r="GF384" s="48"/>
      <c r="GG384" s="20"/>
      <c r="GH384" s="48"/>
      <c r="GI384" s="48"/>
      <c r="GJ384" s="20"/>
      <c r="GK384" s="48"/>
      <c r="GL384" s="48"/>
      <c r="GM384" s="20"/>
      <c r="GN384" s="48"/>
      <c r="GO384" s="48"/>
      <c r="GP384" s="20"/>
      <c r="GQ384" s="48"/>
      <c r="GR384" s="52">
        <v>100000</v>
      </c>
      <c r="GS384" s="48"/>
      <c r="GT384" s="126">
        <f>GS384/GR384*100</f>
        <v>0</v>
      </c>
    </row>
    <row r="385" spans="1:202" s="18" customFormat="1" ht="15.75" x14ac:dyDescent="0.25">
      <c r="A385" s="26" t="s">
        <v>264</v>
      </c>
      <c r="B385" s="136">
        <f t="shared" si="1446"/>
        <v>26932.100780000001</v>
      </c>
      <c r="C385" s="136">
        <f t="shared" si="1447"/>
        <v>13814.544619999999</v>
      </c>
      <c r="D385" s="48">
        <f>C385/B385*100</f>
        <v>51.293973436557138</v>
      </c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52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116"/>
      <c r="BE385" s="116"/>
      <c r="BF385" s="116"/>
      <c r="BG385" s="48"/>
      <c r="BH385" s="48"/>
      <c r="BI385" s="75"/>
      <c r="BJ385" s="48"/>
      <c r="BK385" s="48"/>
      <c r="BL385" s="75"/>
      <c r="BM385" s="48"/>
      <c r="BN385" s="48"/>
      <c r="BO385" s="75"/>
      <c r="BP385" s="48"/>
      <c r="BQ385" s="48"/>
      <c r="BR385" s="75"/>
      <c r="BS385" s="48"/>
      <c r="BT385" s="48"/>
      <c r="BU385" s="75"/>
      <c r="BV385" s="48"/>
      <c r="BW385" s="48"/>
      <c r="BX385" s="75"/>
      <c r="BY385" s="48"/>
      <c r="BZ385" s="48"/>
      <c r="CA385" s="75"/>
      <c r="CB385" s="48"/>
      <c r="CC385" s="48"/>
      <c r="CD385" s="75"/>
      <c r="CE385" s="48"/>
      <c r="CF385" s="48"/>
      <c r="CG385" s="75"/>
      <c r="CH385" s="48"/>
      <c r="CI385" s="48"/>
      <c r="CJ385" s="75"/>
      <c r="CK385" s="48">
        <v>340.10078000000004</v>
      </c>
      <c r="CL385" s="48"/>
      <c r="CM385" s="48"/>
      <c r="CN385" s="48"/>
      <c r="CO385" s="48"/>
      <c r="CP385" s="75"/>
      <c r="CQ385" s="52"/>
      <c r="CR385" s="48"/>
      <c r="CS385" s="75"/>
      <c r="CT385" s="52"/>
      <c r="CU385" s="48"/>
      <c r="CV385" s="75"/>
      <c r="CW385" s="52"/>
      <c r="CX385" s="48"/>
      <c r="CY385" s="75"/>
      <c r="CZ385" s="52">
        <v>26592</v>
      </c>
      <c r="DA385" s="48">
        <v>13814.544619999999</v>
      </c>
      <c r="DB385" s="48">
        <f t="shared" si="1599"/>
        <v>51.950002331528275</v>
      </c>
      <c r="DC385" s="52"/>
      <c r="DD385" s="48"/>
      <c r="DE385" s="75"/>
      <c r="DF385" s="52"/>
      <c r="DG385" s="48"/>
      <c r="DH385" s="75"/>
      <c r="DI385" s="48"/>
      <c r="DJ385" s="48"/>
      <c r="DK385" s="75"/>
      <c r="DL385" s="48"/>
      <c r="DM385" s="48"/>
      <c r="DN385" s="75"/>
      <c r="DO385" s="52"/>
      <c r="DP385" s="48"/>
      <c r="DQ385" s="75"/>
      <c r="DR385" s="52"/>
      <c r="DS385" s="48"/>
      <c r="DT385" s="75"/>
      <c r="DU385" s="52"/>
      <c r="DV385" s="48"/>
      <c r="DW385" s="126"/>
      <c r="DX385" s="52"/>
      <c r="DY385" s="48"/>
      <c r="DZ385" s="75"/>
      <c r="EA385" s="48"/>
      <c r="EB385" s="48"/>
      <c r="EC385" s="75"/>
      <c r="ED385" s="48"/>
      <c r="EE385" s="48"/>
      <c r="EF385" s="75"/>
      <c r="EG385" s="48"/>
      <c r="EH385" s="48"/>
      <c r="EI385" s="75"/>
      <c r="EJ385" s="48"/>
      <c r="EK385" s="48"/>
      <c r="EL385" s="75"/>
      <c r="EM385" s="48"/>
      <c r="EN385" s="48"/>
      <c r="EO385" s="75"/>
      <c r="EP385" s="48"/>
      <c r="EQ385" s="48"/>
      <c r="ER385" s="75"/>
      <c r="ES385" s="48"/>
      <c r="ET385" s="48"/>
      <c r="EU385" s="75"/>
      <c r="EV385" s="48"/>
      <c r="EW385" s="48"/>
      <c r="EX385" s="48"/>
      <c r="EY385" s="48"/>
      <c r="EZ385" s="48"/>
      <c r="FA385" s="48"/>
      <c r="FB385" s="48"/>
      <c r="FC385" s="48"/>
      <c r="FD385" s="48"/>
      <c r="FE385" s="48"/>
      <c r="FF385" s="48"/>
      <c r="FG385" s="48"/>
      <c r="FH385" s="48"/>
      <c r="FI385" s="48"/>
      <c r="FJ385" s="48"/>
      <c r="FK385" s="48"/>
      <c r="FL385" s="48"/>
      <c r="FM385" s="48"/>
      <c r="FN385" s="48"/>
      <c r="FO385" s="48"/>
      <c r="FP385" s="48"/>
      <c r="FQ385" s="48"/>
      <c r="FR385" s="48"/>
      <c r="FS385" s="48"/>
      <c r="FT385" s="48"/>
      <c r="FU385" s="48"/>
      <c r="FV385" s="48"/>
      <c r="FW385" s="48"/>
      <c r="FX385" s="48"/>
      <c r="FY385" s="48"/>
      <c r="FZ385" s="48"/>
      <c r="GA385" s="48"/>
      <c r="GB385" s="48"/>
      <c r="GC385" s="48"/>
      <c r="GD385" s="48"/>
      <c r="GE385" s="48"/>
      <c r="GF385" s="48"/>
      <c r="GG385" s="48"/>
      <c r="GH385" s="48"/>
      <c r="GI385" s="48"/>
      <c r="GJ385" s="48"/>
      <c r="GK385" s="48"/>
      <c r="GL385" s="48"/>
      <c r="GM385" s="48"/>
      <c r="GN385" s="48"/>
      <c r="GO385" s="48"/>
      <c r="GP385" s="48"/>
      <c r="GQ385" s="48"/>
      <c r="GR385" s="52"/>
      <c r="GS385" s="48"/>
      <c r="GT385" s="126"/>
    </row>
    <row r="386" spans="1:202" s="18" customFormat="1" ht="15.75" x14ac:dyDescent="0.25">
      <c r="A386" s="26" t="s">
        <v>556</v>
      </c>
      <c r="B386" s="136">
        <f t="shared" si="1446"/>
        <v>39031.699999999997</v>
      </c>
      <c r="C386" s="136">
        <f t="shared" si="1447"/>
        <v>20798.813819999999</v>
      </c>
      <c r="D386" s="48">
        <f>C386/B386*100</f>
        <v>53.286979096477992</v>
      </c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52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>
        <v>1450</v>
      </c>
      <c r="AY386" s="48"/>
      <c r="AZ386" s="48"/>
      <c r="BA386" s="48"/>
      <c r="BB386" s="48"/>
      <c r="BC386" s="48"/>
      <c r="BD386" s="116"/>
      <c r="BE386" s="116"/>
      <c r="BF386" s="116"/>
      <c r="BG386" s="48"/>
      <c r="BH386" s="48"/>
      <c r="BI386" s="75"/>
      <c r="BJ386" s="48"/>
      <c r="BK386" s="48"/>
      <c r="BL386" s="75"/>
      <c r="BM386" s="48"/>
      <c r="BN386" s="48"/>
      <c r="BO386" s="75"/>
      <c r="BP386" s="48"/>
      <c r="BQ386" s="48"/>
      <c r="BR386" s="75"/>
      <c r="BS386" s="48"/>
      <c r="BT386" s="48"/>
      <c r="BU386" s="75"/>
      <c r="BV386" s="48"/>
      <c r="BW386" s="48"/>
      <c r="BX386" s="75"/>
      <c r="BY386" s="48"/>
      <c r="BZ386" s="48"/>
      <c r="CA386" s="75"/>
      <c r="CB386" s="48"/>
      <c r="CC386" s="48"/>
      <c r="CD386" s="75"/>
      <c r="CE386" s="48"/>
      <c r="CF386" s="48"/>
      <c r="CG386" s="75"/>
      <c r="CH386" s="48"/>
      <c r="CI386" s="48"/>
      <c r="CJ386" s="75"/>
      <c r="CK386" s="48"/>
      <c r="CL386" s="48"/>
      <c r="CM386" s="48"/>
      <c r="CN386" s="48"/>
      <c r="CO386" s="48"/>
      <c r="CP386" s="75"/>
      <c r="CQ386" s="52"/>
      <c r="CR386" s="48"/>
      <c r="CS386" s="75"/>
      <c r="CT386" s="52"/>
      <c r="CU386" s="48"/>
      <c r="CV386" s="75"/>
      <c r="CW386" s="52"/>
      <c r="CX386" s="48"/>
      <c r="CY386" s="75"/>
      <c r="CZ386" s="52">
        <v>34884</v>
      </c>
      <c r="DA386" s="48">
        <v>20798.813819999999</v>
      </c>
      <c r="DB386" s="48">
        <f t="shared" si="1599"/>
        <v>59.622789301685586</v>
      </c>
      <c r="DC386" s="52"/>
      <c r="DD386" s="48"/>
      <c r="DE386" s="75"/>
      <c r="DF386" s="52"/>
      <c r="DG386" s="48"/>
      <c r="DH386" s="75"/>
      <c r="DI386" s="48"/>
      <c r="DJ386" s="48"/>
      <c r="DK386" s="75"/>
      <c r="DL386" s="48"/>
      <c r="DM386" s="48"/>
      <c r="DN386" s="75"/>
      <c r="DO386" s="52"/>
      <c r="DP386" s="48"/>
      <c r="DQ386" s="75"/>
      <c r="DR386" s="52"/>
      <c r="DS386" s="48"/>
      <c r="DT386" s="75"/>
      <c r="DU386" s="52"/>
      <c r="DV386" s="48"/>
      <c r="DW386" s="126"/>
      <c r="DX386" s="52"/>
      <c r="DY386" s="48"/>
      <c r="DZ386" s="75"/>
      <c r="EA386" s="48"/>
      <c r="EB386" s="48"/>
      <c r="EC386" s="75"/>
      <c r="ED386" s="48">
        <v>2697.7</v>
      </c>
      <c r="EE386" s="48"/>
      <c r="EF386" s="75"/>
      <c r="EG386" s="48"/>
      <c r="EH386" s="48"/>
      <c r="EI386" s="75"/>
      <c r="EJ386" s="48"/>
      <c r="EK386" s="48"/>
      <c r="EL386" s="75"/>
      <c r="EM386" s="48"/>
      <c r="EN386" s="48"/>
      <c r="EO386" s="75"/>
      <c r="EP386" s="48"/>
      <c r="EQ386" s="48"/>
      <c r="ER386" s="75"/>
      <c r="ES386" s="48"/>
      <c r="ET386" s="48"/>
      <c r="EU386" s="75"/>
      <c r="EV386" s="48"/>
      <c r="EW386" s="48"/>
      <c r="EX386" s="48"/>
      <c r="EY386" s="48"/>
      <c r="EZ386" s="48"/>
      <c r="FA386" s="48"/>
      <c r="FB386" s="48"/>
      <c r="FC386" s="48"/>
      <c r="FD386" s="48"/>
      <c r="FE386" s="48"/>
      <c r="FF386" s="48"/>
      <c r="FG386" s="48"/>
      <c r="FH386" s="48"/>
      <c r="FI386" s="48"/>
      <c r="FJ386" s="48"/>
      <c r="FK386" s="48"/>
      <c r="FL386" s="48"/>
      <c r="FM386" s="48"/>
      <c r="FN386" s="48"/>
      <c r="FO386" s="48"/>
      <c r="FP386" s="48"/>
      <c r="FQ386" s="48"/>
      <c r="FR386" s="48"/>
      <c r="FS386" s="48"/>
      <c r="FT386" s="48"/>
      <c r="FU386" s="48"/>
      <c r="FV386" s="48"/>
      <c r="FW386" s="48"/>
      <c r="FX386" s="48"/>
      <c r="FY386" s="48"/>
      <c r="FZ386" s="48"/>
      <c r="GA386" s="48"/>
      <c r="GB386" s="48"/>
      <c r="GC386" s="48"/>
      <c r="GD386" s="48"/>
      <c r="GE386" s="48"/>
      <c r="GF386" s="48"/>
      <c r="GG386" s="48"/>
      <c r="GH386" s="48"/>
      <c r="GI386" s="48"/>
      <c r="GJ386" s="48"/>
      <c r="GK386" s="48"/>
      <c r="GL386" s="48"/>
      <c r="GM386" s="48"/>
      <c r="GN386" s="48"/>
      <c r="GO386" s="48"/>
      <c r="GP386" s="48"/>
      <c r="GQ386" s="48"/>
      <c r="GR386" s="52"/>
      <c r="GS386" s="48"/>
      <c r="GT386" s="126"/>
    </row>
    <row r="387" spans="1:202" s="18" customFormat="1" ht="15.75" x14ac:dyDescent="0.25">
      <c r="A387" s="26" t="s">
        <v>265</v>
      </c>
      <c r="B387" s="136">
        <f t="shared" si="1446"/>
        <v>49103.217729999997</v>
      </c>
      <c r="C387" s="136">
        <f t="shared" si="1447"/>
        <v>46831.64544</v>
      </c>
      <c r="D387" s="48">
        <f>C387/B387*100</f>
        <v>95.373883026382273</v>
      </c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52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>
        <v>1499.2177300000001</v>
      </c>
      <c r="AY387" s="48"/>
      <c r="AZ387" s="48"/>
      <c r="BA387" s="48"/>
      <c r="BB387" s="48"/>
      <c r="BC387" s="48"/>
      <c r="BD387" s="116"/>
      <c r="BE387" s="116"/>
      <c r="BF387" s="116"/>
      <c r="BG387" s="48"/>
      <c r="BH387" s="48"/>
      <c r="BI387" s="75"/>
      <c r="BJ387" s="48"/>
      <c r="BK387" s="48"/>
      <c r="BL387" s="75"/>
      <c r="BM387" s="48"/>
      <c r="BN387" s="48"/>
      <c r="BO387" s="75"/>
      <c r="BP387" s="48"/>
      <c r="BQ387" s="48"/>
      <c r="BR387" s="75"/>
      <c r="BS387" s="48"/>
      <c r="BT387" s="48"/>
      <c r="BU387" s="75"/>
      <c r="BV387" s="48"/>
      <c r="BW387" s="48"/>
      <c r="BX387" s="75"/>
      <c r="BY387" s="48"/>
      <c r="BZ387" s="48"/>
      <c r="CA387" s="75"/>
      <c r="CB387" s="48"/>
      <c r="CC387" s="48"/>
      <c r="CD387" s="75"/>
      <c r="CE387" s="48"/>
      <c r="CF387" s="48"/>
      <c r="CG387" s="75"/>
      <c r="CH387" s="48"/>
      <c r="CI387" s="48"/>
      <c r="CJ387" s="75"/>
      <c r="CK387" s="48"/>
      <c r="CL387" s="48"/>
      <c r="CM387" s="48"/>
      <c r="CN387" s="48"/>
      <c r="CO387" s="48"/>
      <c r="CP387" s="75"/>
      <c r="CQ387" s="52"/>
      <c r="CR387" s="48"/>
      <c r="CS387" s="75"/>
      <c r="CT387" s="52"/>
      <c r="CU387" s="48"/>
      <c r="CV387" s="75"/>
      <c r="CW387" s="52"/>
      <c r="CX387" s="48"/>
      <c r="CY387" s="75"/>
      <c r="CZ387" s="52">
        <v>47604</v>
      </c>
      <c r="DA387" s="48">
        <v>46831.64544</v>
      </c>
      <c r="DB387" s="48">
        <f t="shared" si="1599"/>
        <v>98.37754272750189</v>
      </c>
      <c r="DC387" s="52"/>
      <c r="DD387" s="48"/>
      <c r="DE387" s="75"/>
      <c r="DF387" s="52"/>
      <c r="DG387" s="48"/>
      <c r="DH387" s="75"/>
      <c r="DI387" s="48"/>
      <c r="DJ387" s="48"/>
      <c r="DK387" s="75"/>
      <c r="DL387" s="48"/>
      <c r="DM387" s="48"/>
      <c r="DN387" s="75"/>
      <c r="DO387" s="52"/>
      <c r="DP387" s="48"/>
      <c r="DQ387" s="75"/>
      <c r="DR387" s="52"/>
      <c r="DS387" s="48"/>
      <c r="DT387" s="75"/>
      <c r="DU387" s="52"/>
      <c r="DV387" s="48"/>
      <c r="DW387" s="126"/>
      <c r="DX387" s="52"/>
      <c r="DY387" s="48"/>
      <c r="DZ387" s="75"/>
      <c r="EA387" s="48"/>
      <c r="EB387" s="48"/>
      <c r="EC387" s="75"/>
      <c r="ED387" s="48"/>
      <c r="EE387" s="48"/>
      <c r="EF387" s="75"/>
      <c r="EG387" s="48"/>
      <c r="EH387" s="48"/>
      <c r="EI387" s="75"/>
      <c r="EJ387" s="48"/>
      <c r="EK387" s="48"/>
      <c r="EL387" s="75"/>
      <c r="EM387" s="48"/>
      <c r="EN387" s="48"/>
      <c r="EO387" s="75"/>
      <c r="EP387" s="48"/>
      <c r="EQ387" s="48"/>
      <c r="ER387" s="75"/>
      <c r="ES387" s="48"/>
      <c r="ET387" s="48"/>
      <c r="EU387" s="75"/>
      <c r="EV387" s="48"/>
      <c r="EW387" s="48"/>
      <c r="EX387" s="48"/>
      <c r="EY387" s="48"/>
      <c r="EZ387" s="48"/>
      <c r="FA387" s="48"/>
      <c r="FB387" s="48"/>
      <c r="FC387" s="48"/>
      <c r="FD387" s="48"/>
      <c r="FE387" s="48"/>
      <c r="FF387" s="48"/>
      <c r="FG387" s="48"/>
      <c r="FH387" s="48"/>
      <c r="FI387" s="48"/>
      <c r="FJ387" s="48"/>
      <c r="FK387" s="48"/>
      <c r="FL387" s="48"/>
      <c r="FM387" s="48"/>
      <c r="FN387" s="48"/>
      <c r="FO387" s="48"/>
      <c r="FP387" s="48"/>
      <c r="FQ387" s="48"/>
      <c r="FR387" s="48"/>
      <c r="FS387" s="48"/>
      <c r="FT387" s="48"/>
      <c r="FU387" s="48"/>
      <c r="FV387" s="48"/>
      <c r="FW387" s="48"/>
      <c r="FX387" s="48"/>
      <c r="FY387" s="48"/>
      <c r="FZ387" s="48"/>
      <c r="GA387" s="48"/>
      <c r="GB387" s="48"/>
      <c r="GC387" s="48"/>
      <c r="GD387" s="48"/>
      <c r="GE387" s="48"/>
      <c r="GF387" s="48"/>
      <c r="GG387" s="48"/>
      <c r="GH387" s="48"/>
      <c r="GI387" s="48"/>
      <c r="GJ387" s="48"/>
      <c r="GK387" s="48"/>
      <c r="GL387" s="48"/>
      <c r="GM387" s="48"/>
      <c r="GN387" s="48"/>
      <c r="GO387" s="48"/>
      <c r="GP387" s="48"/>
      <c r="GQ387" s="48"/>
      <c r="GR387" s="52"/>
      <c r="GS387" s="48"/>
      <c r="GT387" s="126"/>
    </row>
    <row r="388" spans="1:202" s="18" customFormat="1" ht="15.75" x14ac:dyDescent="0.25">
      <c r="A388" s="26" t="s">
        <v>222</v>
      </c>
      <c r="B388" s="136">
        <f t="shared" si="1446"/>
        <v>21051</v>
      </c>
      <c r="C388" s="136">
        <f t="shared" si="1447"/>
        <v>21041.904549999999</v>
      </c>
      <c r="D388" s="48">
        <f>C388/B388*100</f>
        <v>99.956793263977943</v>
      </c>
      <c r="E388" s="52"/>
      <c r="F388" s="52"/>
      <c r="G388" s="48"/>
      <c r="H388" s="52"/>
      <c r="I388" s="52"/>
      <c r="J388" s="48"/>
      <c r="K388" s="52"/>
      <c r="L388" s="52"/>
      <c r="M388" s="48"/>
      <c r="N388" s="52"/>
      <c r="O388" s="52"/>
      <c r="P388" s="48"/>
      <c r="Q388" s="52"/>
      <c r="R388" s="52"/>
      <c r="S388" s="48"/>
      <c r="T388" s="52"/>
      <c r="U388" s="52"/>
      <c r="V388" s="48"/>
      <c r="W388" s="52"/>
      <c r="X388" s="52"/>
      <c r="Y388" s="52"/>
      <c r="Z388" s="52"/>
      <c r="AA388" s="52"/>
      <c r="AB388" s="48"/>
      <c r="AC388" s="52"/>
      <c r="AD388" s="52"/>
      <c r="AE388" s="48"/>
      <c r="AF388" s="52"/>
      <c r="AG388" s="52"/>
      <c r="AH388" s="48"/>
      <c r="AI388" s="52"/>
      <c r="AJ388" s="52"/>
      <c r="AK388" s="48"/>
      <c r="AL388" s="52"/>
      <c r="AM388" s="52"/>
      <c r="AN388" s="48"/>
      <c r="AO388" s="52"/>
      <c r="AP388" s="52"/>
      <c r="AQ388" s="48"/>
      <c r="AR388" s="52"/>
      <c r="AS388" s="52"/>
      <c r="AT388" s="48"/>
      <c r="AU388" s="52"/>
      <c r="AV388" s="52"/>
      <c r="AW388" s="48"/>
      <c r="AX388" s="48"/>
      <c r="AY388" s="48"/>
      <c r="AZ388" s="48"/>
      <c r="BA388" s="48"/>
      <c r="BB388" s="48"/>
      <c r="BC388" s="48"/>
      <c r="BD388" s="118"/>
      <c r="BE388" s="118"/>
      <c r="BF388" s="118"/>
      <c r="BG388" s="52"/>
      <c r="BH388" s="52"/>
      <c r="BI388" s="74"/>
      <c r="BJ388" s="52"/>
      <c r="BK388" s="52"/>
      <c r="BL388" s="74"/>
      <c r="BM388" s="52"/>
      <c r="BN388" s="52"/>
      <c r="BO388" s="74"/>
      <c r="BP388" s="52"/>
      <c r="BQ388" s="52"/>
      <c r="BR388" s="74"/>
      <c r="BS388" s="52"/>
      <c r="BT388" s="52"/>
      <c r="BU388" s="74"/>
      <c r="BV388" s="52"/>
      <c r="BW388" s="52"/>
      <c r="BX388" s="74"/>
      <c r="BY388" s="52"/>
      <c r="BZ388" s="52"/>
      <c r="CA388" s="74"/>
      <c r="CB388" s="52"/>
      <c r="CC388" s="52"/>
      <c r="CD388" s="74"/>
      <c r="CE388" s="52"/>
      <c r="CF388" s="52"/>
      <c r="CG388" s="74"/>
      <c r="CH388" s="52"/>
      <c r="CI388" s="52"/>
      <c r="CJ388" s="74"/>
      <c r="CK388" s="52"/>
      <c r="CL388" s="48"/>
      <c r="CM388" s="48"/>
      <c r="CN388" s="52"/>
      <c r="CO388" s="52"/>
      <c r="CP388" s="74"/>
      <c r="CQ388" s="52"/>
      <c r="CR388" s="52"/>
      <c r="CS388" s="74"/>
      <c r="CT388" s="52"/>
      <c r="CU388" s="52"/>
      <c r="CV388" s="74"/>
      <c r="CW388" s="52"/>
      <c r="CX388" s="52"/>
      <c r="CY388" s="74"/>
      <c r="CZ388" s="52">
        <v>21051</v>
      </c>
      <c r="DA388" s="52">
        <v>21041.904549999999</v>
      </c>
      <c r="DB388" s="48">
        <f t="shared" si="1599"/>
        <v>99.956793263977943</v>
      </c>
      <c r="DC388" s="52"/>
      <c r="DD388" s="52"/>
      <c r="DE388" s="74"/>
      <c r="DF388" s="52"/>
      <c r="DG388" s="52"/>
      <c r="DH388" s="74"/>
      <c r="DI388" s="52"/>
      <c r="DJ388" s="52"/>
      <c r="DK388" s="74"/>
      <c r="DL388" s="52"/>
      <c r="DM388" s="52"/>
      <c r="DN388" s="74"/>
      <c r="DO388" s="52"/>
      <c r="DP388" s="52"/>
      <c r="DQ388" s="74"/>
      <c r="DR388" s="52"/>
      <c r="DS388" s="52"/>
      <c r="DT388" s="74"/>
      <c r="DU388" s="52"/>
      <c r="DV388" s="52"/>
      <c r="DW388" s="126"/>
      <c r="DX388" s="52"/>
      <c r="DY388" s="52"/>
      <c r="DZ388" s="74"/>
      <c r="EA388" s="52"/>
      <c r="EB388" s="52"/>
      <c r="EC388" s="74"/>
      <c r="ED388" s="52"/>
      <c r="EE388" s="52"/>
      <c r="EF388" s="74"/>
      <c r="EG388" s="52"/>
      <c r="EH388" s="52"/>
      <c r="EI388" s="74"/>
      <c r="EJ388" s="52"/>
      <c r="EK388" s="52"/>
      <c r="EL388" s="74"/>
      <c r="EM388" s="52"/>
      <c r="EN388" s="52"/>
      <c r="EO388" s="74"/>
      <c r="EP388" s="52"/>
      <c r="EQ388" s="52"/>
      <c r="ER388" s="74"/>
      <c r="ES388" s="52"/>
      <c r="ET388" s="52"/>
      <c r="EU388" s="74"/>
      <c r="EV388" s="52"/>
      <c r="EW388" s="52"/>
      <c r="EX388" s="48"/>
      <c r="EY388" s="48"/>
      <c r="EZ388" s="48"/>
      <c r="FA388" s="48"/>
      <c r="FB388" s="48"/>
      <c r="FC388" s="48"/>
      <c r="FD388" s="48"/>
      <c r="FE388" s="48"/>
      <c r="FF388" s="48"/>
      <c r="FG388" s="48"/>
      <c r="FH388" s="48"/>
      <c r="FI388" s="48"/>
      <c r="FJ388" s="48"/>
      <c r="FK388" s="48"/>
      <c r="FL388" s="48"/>
      <c r="FM388" s="48"/>
      <c r="FN388" s="48"/>
      <c r="FO388" s="48"/>
      <c r="FP388" s="48"/>
      <c r="FQ388" s="48"/>
      <c r="FR388" s="48"/>
      <c r="FS388" s="48"/>
      <c r="FT388" s="48"/>
      <c r="FU388" s="48"/>
      <c r="FV388" s="48"/>
      <c r="FW388" s="48"/>
      <c r="FX388" s="48"/>
      <c r="FY388" s="48"/>
      <c r="FZ388" s="48"/>
      <c r="GA388" s="48"/>
      <c r="GB388" s="48"/>
      <c r="GC388" s="48"/>
      <c r="GD388" s="48"/>
      <c r="GE388" s="48"/>
      <c r="GF388" s="48"/>
      <c r="GG388" s="48"/>
      <c r="GH388" s="48"/>
      <c r="GI388" s="48"/>
      <c r="GJ388" s="48"/>
      <c r="GK388" s="48"/>
      <c r="GL388" s="48"/>
      <c r="GM388" s="48"/>
      <c r="GN388" s="48"/>
      <c r="GO388" s="48"/>
      <c r="GP388" s="48"/>
      <c r="GQ388" s="48"/>
      <c r="GR388" s="52"/>
      <c r="GS388" s="52"/>
      <c r="GT388" s="126"/>
    </row>
    <row r="389" spans="1:202" s="18" customFormat="1" ht="15.75" x14ac:dyDescent="0.25">
      <c r="A389" s="32" t="s">
        <v>98</v>
      </c>
      <c r="B389" s="70">
        <f t="shared" si="1446"/>
        <v>11960218.69358</v>
      </c>
      <c r="C389" s="70">
        <f t="shared" si="1447"/>
        <v>2961622.3107899996</v>
      </c>
      <c r="D389" s="70">
        <f t="shared" si="216"/>
        <v>24.762275562567577</v>
      </c>
      <c r="E389" s="70">
        <f>E390+E391+E392+E393</f>
        <v>1609.1</v>
      </c>
      <c r="F389" s="70">
        <f>F390+F391+F392+F393</f>
        <v>1609.1</v>
      </c>
      <c r="G389" s="70">
        <f>F389/E389*100</f>
        <v>100</v>
      </c>
      <c r="H389" s="70">
        <f t="shared" ref="H389:X389" si="1720">SUM(H390:H393)</f>
        <v>0</v>
      </c>
      <c r="I389" s="70">
        <f t="shared" si="1720"/>
        <v>0</v>
      </c>
      <c r="J389" s="70"/>
      <c r="K389" s="70">
        <f t="shared" ref="K389:L389" si="1721">SUM(K390:K393)</f>
        <v>355618.1</v>
      </c>
      <c r="L389" s="70">
        <f t="shared" si="1721"/>
        <v>33056.52693</v>
      </c>
      <c r="M389" s="70">
        <f>L389/K389*100</f>
        <v>9.2955130602182514</v>
      </c>
      <c r="N389" s="70">
        <f t="shared" ref="N389:O389" si="1722">SUM(N390:N393)</f>
        <v>0</v>
      </c>
      <c r="O389" s="70">
        <f t="shared" si="1722"/>
        <v>0</v>
      </c>
      <c r="P389" s="70"/>
      <c r="Q389" s="70">
        <f t="shared" ref="Q389:R389" si="1723">SUM(Q390:Q393)</f>
        <v>440905.3</v>
      </c>
      <c r="R389" s="70">
        <f t="shared" si="1723"/>
        <v>302740.04589999997</v>
      </c>
      <c r="S389" s="70">
        <f>R389/Q389*100</f>
        <v>68.66328118532482</v>
      </c>
      <c r="T389" s="70">
        <f t="shared" ref="T389:U389" si="1724">SUM(T390:T393)</f>
        <v>0</v>
      </c>
      <c r="U389" s="70">
        <f t="shared" si="1724"/>
        <v>0</v>
      </c>
      <c r="V389" s="70"/>
      <c r="W389" s="70">
        <f t="shared" si="1720"/>
        <v>7862.4945000000007</v>
      </c>
      <c r="X389" s="70">
        <f t="shared" si="1720"/>
        <v>7303.2640900000006</v>
      </c>
      <c r="Y389" s="70">
        <f t="shared" si="1676"/>
        <v>92.887366598475836</v>
      </c>
      <c r="Z389" s="70">
        <f t="shared" ref="Z389:AA389" si="1725">SUM(Z390:Z393)</f>
        <v>276393.29041000002</v>
      </c>
      <c r="AA389" s="70">
        <f t="shared" si="1725"/>
        <v>30942.668369999999</v>
      </c>
      <c r="AB389" s="70">
        <f>AA389/Z389*100</f>
        <v>11.195159015654774</v>
      </c>
      <c r="AC389" s="70"/>
      <c r="AD389" s="70"/>
      <c r="AE389" s="70"/>
      <c r="AF389" s="70"/>
      <c r="AG389" s="70"/>
      <c r="AH389" s="70"/>
      <c r="AI389" s="70">
        <f>AI390+AI391+AI392+AI393</f>
        <v>0</v>
      </c>
      <c r="AJ389" s="70">
        <f>AJ390+AJ391+AJ392+AJ393</f>
        <v>0</v>
      </c>
      <c r="AK389" s="70"/>
      <c r="AL389" s="70">
        <f>AL390+AL391+AL392+AL393</f>
        <v>51.020400000000002</v>
      </c>
      <c r="AM389" s="70">
        <f>AM390+AM391+AM392+AM393</f>
        <v>51.020400000000002</v>
      </c>
      <c r="AN389" s="70">
        <f>AM389/AL389*100</f>
        <v>100</v>
      </c>
      <c r="AO389" s="70">
        <f>AO390+AO391+AO392+AO393</f>
        <v>3708.6838600000001</v>
      </c>
      <c r="AP389" s="70">
        <f>AP390+AP391+AP392+AP393</f>
        <v>3708.6838600000001</v>
      </c>
      <c r="AQ389" s="70">
        <f>AP389/AO389*100</f>
        <v>100</v>
      </c>
      <c r="AR389" s="70">
        <f>AR390+AR391+AR392+AR393</f>
        <v>37300</v>
      </c>
      <c r="AS389" s="70">
        <f>AS390+AS391+AS392+AS393</f>
        <v>28930.445660000001</v>
      </c>
      <c r="AT389" s="70">
        <f>AS389/AR389*100</f>
        <v>77.561516514745307</v>
      </c>
      <c r="AU389" s="70"/>
      <c r="AV389" s="70"/>
      <c r="AW389" s="70"/>
      <c r="AX389" s="70">
        <f t="shared" ref="AX389:BB389" si="1726">SUM(AX390:AX393)</f>
        <v>10156.17375</v>
      </c>
      <c r="AY389" s="70">
        <f t="shared" si="1726"/>
        <v>1300.5</v>
      </c>
      <c r="AZ389" s="70"/>
      <c r="BA389" s="70">
        <f t="shared" si="1726"/>
        <v>203000</v>
      </c>
      <c r="BB389" s="70">
        <f t="shared" si="1726"/>
        <v>139029.19245</v>
      </c>
      <c r="BC389" s="70">
        <f>BB389/BA389*100</f>
        <v>68.48728692118226</v>
      </c>
      <c r="BD389" s="70">
        <f>SUM(BD390:BD393)</f>
        <v>472961.99999999994</v>
      </c>
      <c r="BE389" s="70">
        <f>SUM(BE390:BE393)</f>
        <v>174277.57462999999</v>
      </c>
      <c r="BF389" s="70">
        <f>BE389/BD389*100</f>
        <v>36.848113512290631</v>
      </c>
      <c r="BG389" s="70">
        <f>SUM(BG390:BG393)</f>
        <v>0</v>
      </c>
      <c r="BH389" s="70">
        <f>SUM(BH390:BH393)</f>
        <v>0</v>
      </c>
      <c r="BI389" s="70"/>
      <c r="BJ389" s="70">
        <f>SUM(BJ390:BJ393)</f>
        <v>0</v>
      </c>
      <c r="BK389" s="70">
        <f>SUM(BK390:BK393)</f>
        <v>0</v>
      </c>
      <c r="BL389" s="70"/>
      <c r="BM389" s="70">
        <f>SUM(BM390:BM393)</f>
        <v>5034.1000000000004</v>
      </c>
      <c r="BN389" s="70">
        <f>SUM(BN390:BN393)</f>
        <v>3086.2089999999998</v>
      </c>
      <c r="BO389" s="70">
        <f t="shared" si="141"/>
        <v>61.306072584970494</v>
      </c>
      <c r="BP389" s="70">
        <f>SUM(BP390:BP393)</f>
        <v>840</v>
      </c>
      <c r="BQ389" s="70">
        <f>SUM(BQ390:BQ393)</f>
        <v>180</v>
      </c>
      <c r="BR389" s="70">
        <f t="shared" ref="BR389" si="1727">BQ389/BP389*100</f>
        <v>21.428571428571427</v>
      </c>
      <c r="BS389" s="70">
        <f>BS390+BS391+BS392+BS393</f>
        <v>12621.4848</v>
      </c>
      <c r="BT389" s="70">
        <f>SUM(BT390:BT393)</f>
        <v>53.693680000000001</v>
      </c>
      <c r="BU389" s="70">
        <f>BT389/BS389*100</f>
        <v>0.42541492424092608</v>
      </c>
      <c r="BV389" s="70"/>
      <c r="BW389" s="70"/>
      <c r="BX389" s="70"/>
      <c r="BY389" s="70">
        <f>SUM(BY390:BY393)</f>
        <v>746000</v>
      </c>
      <c r="BZ389" s="70">
        <f>SUM(BZ390:BZ393)</f>
        <v>570726.23225</v>
      </c>
      <c r="CA389" s="70">
        <f>BZ389/BY389*100</f>
        <v>76.504856869973196</v>
      </c>
      <c r="CB389" s="70">
        <f>SUM(CB390:CB393)</f>
        <v>0</v>
      </c>
      <c r="CC389" s="70">
        <f>SUM(CC390:CC393)</f>
        <v>0</v>
      </c>
      <c r="CD389" s="70"/>
      <c r="CE389" s="70">
        <f>SUM(CE390:CE393)</f>
        <v>0</v>
      </c>
      <c r="CF389" s="70">
        <f>SUM(CF390:CF393)</f>
        <v>0</v>
      </c>
      <c r="CG389" s="70"/>
      <c r="CH389" s="70">
        <f>SUM(CH390:CH393)</f>
        <v>0</v>
      </c>
      <c r="CI389" s="70">
        <f>SUM(CI390:CI393)</f>
        <v>0</v>
      </c>
      <c r="CJ389" s="70"/>
      <c r="CK389" s="70">
        <f>SUM(CK390:CK393)</f>
        <v>0</v>
      </c>
      <c r="CL389" s="70">
        <f>SUM(CL390:CL393)</f>
        <v>0</v>
      </c>
      <c r="CM389" s="70"/>
      <c r="CN389" s="70">
        <f>SUM(CN390:CN393)</f>
        <v>3052.7999999999997</v>
      </c>
      <c r="CO389" s="70">
        <f>SUM(CO390:CO393)</f>
        <v>2662.05</v>
      </c>
      <c r="CP389" s="70">
        <f>CO389/CN389*100</f>
        <v>87.200275157232724</v>
      </c>
      <c r="CQ389" s="70">
        <f>SUM(CQ390:CQ393)</f>
        <v>0</v>
      </c>
      <c r="CR389" s="70">
        <f>SUM(CR390:CR393)</f>
        <v>0</v>
      </c>
      <c r="CS389" s="70"/>
      <c r="CT389" s="70">
        <f>SUM(CT390:CT393)</f>
        <v>0</v>
      </c>
      <c r="CU389" s="70">
        <f>SUM(CU390:CU393)</f>
        <v>0</v>
      </c>
      <c r="CV389" s="70"/>
      <c r="CW389" s="70">
        <f>SUM(CW390:CW393)</f>
        <v>456566.36</v>
      </c>
      <c r="CX389" s="70">
        <f>SUM(CX390:CX393)</f>
        <v>249784.00345000002</v>
      </c>
      <c r="CY389" s="70">
        <f t="shared" si="147"/>
        <v>54.709243898302105</v>
      </c>
      <c r="CZ389" s="70">
        <f>SUM(CZ390:CZ393)</f>
        <v>0</v>
      </c>
      <c r="DA389" s="70">
        <f>SUM(DA390:DA393)</f>
        <v>0</v>
      </c>
      <c r="DB389" s="70"/>
      <c r="DC389" s="70">
        <f>SUM(DC390:DC393)</f>
        <v>17007.099999999999</v>
      </c>
      <c r="DD389" s="70">
        <f>SUM(DD390:DD393)</f>
        <v>7438.7878300000002</v>
      </c>
      <c r="DE389" s="70">
        <f>DD389/DC389*100</f>
        <v>43.739307877298309</v>
      </c>
      <c r="DF389" s="70">
        <f>SUM(DF390:DF393)</f>
        <v>3040.1</v>
      </c>
      <c r="DG389" s="70">
        <f>SUM(DG390:DG393)</f>
        <v>480</v>
      </c>
      <c r="DH389" s="70">
        <f>DG389/DF389*100</f>
        <v>15.788954310713462</v>
      </c>
      <c r="DI389" s="70">
        <f>SUM(DI390:DI393)</f>
        <v>43500</v>
      </c>
      <c r="DJ389" s="70">
        <f>SUM(DJ390:DJ393)</f>
        <v>20679.97064</v>
      </c>
      <c r="DK389" s="70">
        <f t="shared" ref="DK389" si="1728">DJ389/DI389*100</f>
        <v>47.540162390804596</v>
      </c>
      <c r="DL389" s="70">
        <f>SUM(DL390:DL393)</f>
        <v>33000</v>
      </c>
      <c r="DM389" s="70">
        <f>SUM(DM390:DM393)</f>
        <v>12804.148999999999</v>
      </c>
      <c r="DN389" s="70">
        <f t="shared" ref="DN389" si="1729">DM389/DL389*100</f>
        <v>38.800451515151515</v>
      </c>
      <c r="DO389" s="70">
        <f>SUM(DO390:DO393)</f>
        <v>0</v>
      </c>
      <c r="DP389" s="70">
        <f>SUM(DP390:DP393)</f>
        <v>0</v>
      </c>
      <c r="DQ389" s="70"/>
      <c r="DR389" s="70">
        <f>SUM(DR390:DR393)</f>
        <v>0</v>
      </c>
      <c r="DS389" s="70">
        <f>SUM(DS390:DS393)</f>
        <v>0</v>
      </c>
      <c r="DT389" s="70"/>
      <c r="DU389" s="70">
        <f>SUM(DU390:DU393)</f>
        <v>3542.3469399999999</v>
      </c>
      <c r="DV389" s="70">
        <f>SUM(DV390:DV393)</f>
        <v>3542.3469399999999</v>
      </c>
      <c r="DW389" s="70">
        <f t="shared" ref="DW389:DW390" si="1730">DV389/DU389*100</f>
        <v>100</v>
      </c>
      <c r="DX389" s="70">
        <f>SUM(DX390:DX393)</f>
        <v>6654</v>
      </c>
      <c r="DY389" s="70">
        <f>SUM(DY390:DY393)</f>
        <v>6654</v>
      </c>
      <c r="DZ389" s="70">
        <f>DY389/DX389*100</f>
        <v>100</v>
      </c>
      <c r="EA389" s="70">
        <f>SUM(EA390:EA393)</f>
        <v>16824.900000000001</v>
      </c>
      <c r="EB389" s="70">
        <f>SUM(EB390:EB393)</f>
        <v>0</v>
      </c>
      <c r="EC389" s="70"/>
      <c r="ED389" s="70">
        <f>SUM(ED390:ED393)</f>
        <v>0</v>
      </c>
      <c r="EE389" s="70">
        <f>SUM(EE390:EE393)</f>
        <v>0</v>
      </c>
      <c r="EF389" s="70"/>
      <c r="EG389" s="70">
        <f>SUM(EG390:EG393)</f>
        <v>0</v>
      </c>
      <c r="EH389" s="70">
        <f>SUM(EH390:EH393)</f>
        <v>0</v>
      </c>
      <c r="EI389" s="70"/>
      <c r="EJ389" s="70">
        <f>SUM(EJ390:EJ393)</f>
        <v>236155.39327</v>
      </c>
      <c r="EK389" s="70">
        <f>SUM(EK390:EK393)</f>
        <v>147775.54274</v>
      </c>
      <c r="EL389" s="70">
        <f t="shared" ref="EL389" si="1731">EK389/EJ389*100</f>
        <v>62.575552772172351</v>
      </c>
      <c r="EM389" s="70">
        <f>SUM(EM390:EM393)</f>
        <v>19357.2</v>
      </c>
      <c r="EN389" s="70">
        <f>SUM(EN390:EN393)</f>
        <v>13489.4</v>
      </c>
      <c r="EO389" s="70">
        <f t="shared" ref="EO389" si="1732">EN389/EM389*100</f>
        <v>69.68673155208397</v>
      </c>
      <c r="EP389" s="70">
        <f>SUM(EP390:EP393)</f>
        <v>4412138.5115900002</v>
      </c>
      <c r="EQ389" s="70">
        <f>SUM(EQ390:EQ393)</f>
        <v>641174.36834000004</v>
      </c>
      <c r="ER389" s="70">
        <f>EQ389/EP389*100</f>
        <v>14.532054391668234</v>
      </c>
      <c r="ES389" s="70">
        <f>SUM(ES390:ES393)</f>
        <v>1377546.18099</v>
      </c>
      <c r="ET389" s="70">
        <f>SUM(ET390:ET393)</f>
        <v>483574.26043999998</v>
      </c>
      <c r="EU389" s="70">
        <f>ET389/ES389*100</f>
        <v>35.104032598926743</v>
      </c>
      <c r="EV389" s="70"/>
      <c r="EW389" s="70"/>
      <c r="EX389" s="70"/>
      <c r="EY389" s="70">
        <f t="shared" ref="EY389:EZ389" si="1733">SUM(EY390:EY393)</f>
        <v>0</v>
      </c>
      <c r="EZ389" s="70">
        <f t="shared" si="1733"/>
        <v>0</v>
      </c>
      <c r="FA389" s="70"/>
      <c r="FB389" s="70">
        <f t="shared" ref="FB389:FC389" si="1734">SUM(FB390:FB393)</f>
        <v>0</v>
      </c>
      <c r="FC389" s="70">
        <f t="shared" si="1734"/>
        <v>0</v>
      </c>
      <c r="FD389" s="70"/>
      <c r="FE389" s="70">
        <f t="shared" ref="FE389:FF389" si="1735">SUM(FE390:FE393)</f>
        <v>162484.48980000001</v>
      </c>
      <c r="FF389" s="70">
        <f t="shared" si="1735"/>
        <v>61576.799780000001</v>
      </c>
      <c r="FG389" s="70">
        <f>FF389/FE389*100</f>
        <v>37.897032421860118</v>
      </c>
      <c r="FH389" s="70">
        <f t="shared" ref="FH389:FI389" si="1736">SUM(FH390:FH393)</f>
        <v>24000</v>
      </c>
      <c r="FI389" s="70">
        <f t="shared" si="1736"/>
        <v>8250</v>
      </c>
      <c r="FJ389" s="70">
        <f>FI389/FH389*100</f>
        <v>34.375</v>
      </c>
      <c r="FK389" s="70">
        <f t="shared" ref="FK389:FL389" si="1737">SUM(FK390:FK393)</f>
        <v>14690.5</v>
      </c>
      <c r="FL389" s="70">
        <f t="shared" si="1737"/>
        <v>4640.28006</v>
      </c>
      <c r="FM389" s="70">
        <f>FL389/FK389*100</f>
        <v>31.586944351791974</v>
      </c>
      <c r="FN389" s="70">
        <f t="shared" ref="FN389:FO389" si="1738">SUM(FN390:FN393)</f>
        <v>101.2</v>
      </c>
      <c r="FO389" s="70">
        <f t="shared" si="1738"/>
        <v>101.19435</v>
      </c>
      <c r="FP389" s="70">
        <f>FO389/FN389*100</f>
        <v>99.994416996047434</v>
      </c>
      <c r="FQ389" s="70">
        <f t="shared" ref="FQ389:FR389" si="1739">SUM(FQ390:FQ393)</f>
        <v>0</v>
      </c>
      <c r="FR389" s="70">
        <f t="shared" si="1739"/>
        <v>0</v>
      </c>
      <c r="FS389" s="70"/>
      <c r="FT389" s="70"/>
      <c r="FU389" s="70"/>
      <c r="FV389" s="70"/>
      <c r="FW389" s="70"/>
      <c r="FX389" s="70"/>
      <c r="FY389" s="70"/>
      <c r="FZ389" s="70">
        <f>SUM(FZ390:FZ393)</f>
        <v>1226878.1632699999</v>
      </c>
      <c r="GA389" s="70">
        <f>SUM(GA390:GA393)</f>
        <v>0</v>
      </c>
      <c r="GB389" s="70"/>
      <c r="GC389" s="70">
        <f>SUM(GC390:GC393)</f>
        <v>1042000</v>
      </c>
      <c r="GD389" s="70">
        <f>SUM(GD390:GD393)</f>
        <v>0</v>
      </c>
      <c r="GE389" s="70"/>
      <c r="GF389" s="70">
        <f>SUM(GF390:GF393)</f>
        <v>180659</v>
      </c>
      <c r="GG389" s="70">
        <f>SUM(GG390:GG393)</f>
        <v>0</v>
      </c>
      <c r="GH389" s="70"/>
      <c r="GI389" s="70">
        <f>SUM(GI390:GI393)</f>
        <v>22328.7</v>
      </c>
      <c r="GJ389" s="70">
        <f>SUM(GJ390:GJ393)</f>
        <v>0</v>
      </c>
      <c r="GK389" s="70"/>
      <c r="GL389" s="70">
        <f>SUM(GL390:GL393)</f>
        <v>84630</v>
      </c>
      <c r="GM389" s="70">
        <f>SUM(GM390:GM393)</f>
        <v>0</v>
      </c>
      <c r="GN389" s="70"/>
      <c r="GO389" s="70">
        <f t="shared" ref="GO389:GP389" si="1740">SUM(GO390:GO393)</f>
        <v>0</v>
      </c>
      <c r="GP389" s="70">
        <f t="shared" si="1740"/>
        <v>0</v>
      </c>
      <c r="GQ389" s="70"/>
      <c r="GR389" s="70">
        <f>SUM(GR390:GR393)</f>
        <v>0</v>
      </c>
      <c r="GS389" s="70">
        <f>SUM(GS390:GS393)</f>
        <v>0</v>
      </c>
      <c r="GT389" s="70"/>
    </row>
    <row r="390" spans="1:202" s="18" customFormat="1" ht="17.25" customHeight="1" x14ac:dyDescent="0.25">
      <c r="A390" s="33" t="s">
        <v>99</v>
      </c>
      <c r="B390" s="136">
        <f t="shared" si="1446"/>
        <v>11882719.688829999</v>
      </c>
      <c r="C390" s="136">
        <f t="shared" si="1447"/>
        <v>2936338.2354799998</v>
      </c>
      <c r="D390" s="48">
        <f t="shared" si="216"/>
        <v>24.710994724887922</v>
      </c>
      <c r="E390" s="52"/>
      <c r="F390" s="52"/>
      <c r="G390" s="48"/>
      <c r="H390" s="52"/>
      <c r="I390" s="52"/>
      <c r="J390" s="48"/>
      <c r="K390" s="52">
        <v>355618.1</v>
      </c>
      <c r="L390" s="52">
        <v>33056.52693</v>
      </c>
      <c r="M390" s="48">
        <f>L390/K390*100</f>
        <v>9.2955130602182514</v>
      </c>
      <c r="N390" s="52"/>
      <c r="O390" s="52"/>
      <c r="P390" s="48"/>
      <c r="Q390" s="128">
        <v>440905.3</v>
      </c>
      <c r="R390" s="52">
        <v>302740.04589999997</v>
      </c>
      <c r="S390" s="48">
        <f>R390/Q390*100</f>
        <v>68.66328118532482</v>
      </c>
      <c r="T390" s="128"/>
      <c r="U390" s="52"/>
      <c r="V390" s="48"/>
      <c r="W390" s="48">
        <v>7034.8635000000004</v>
      </c>
      <c r="X390" s="48">
        <v>6475.6330900000003</v>
      </c>
      <c r="Y390" s="52">
        <f t="shared" si="1676"/>
        <v>92.050586198296529</v>
      </c>
      <c r="Z390" s="48">
        <v>276393.29041000002</v>
      </c>
      <c r="AA390" s="48">
        <v>30942.668369999999</v>
      </c>
      <c r="AB390" s="48">
        <f>AA390/Z390*100</f>
        <v>11.195159015654774</v>
      </c>
      <c r="AC390" s="52"/>
      <c r="AD390" s="52"/>
      <c r="AE390" s="48"/>
      <c r="AF390" s="52"/>
      <c r="AG390" s="52"/>
      <c r="AH390" s="48"/>
      <c r="AI390" s="52"/>
      <c r="AJ390" s="52"/>
      <c r="AK390" s="48"/>
      <c r="AL390" s="52">
        <v>51.020400000000002</v>
      </c>
      <c r="AM390" s="52">
        <v>51.020400000000002</v>
      </c>
      <c r="AN390" s="48">
        <f>AM390/AL390*100</f>
        <v>100</v>
      </c>
      <c r="AO390" s="52">
        <v>3708.6838600000001</v>
      </c>
      <c r="AP390" s="52">
        <v>3708.6838600000001</v>
      </c>
      <c r="AQ390" s="48">
        <f>AP390/AO390*100</f>
        <v>100</v>
      </c>
      <c r="AR390" s="52">
        <v>37300</v>
      </c>
      <c r="AS390" s="52">
        <v>28930.445660000001</v>
      </c>
      <c r="AT390" s="48">
        <f>AS390/AR390*100</f>
        <v>77.561516514745307</v>
      </c>
      <c r="AU390" s="52"/>
      <c r="AV390" s="52"/>
      <c r="AW390" s="48"/>
      <c r="AX390" s="48">
        <v>5800.4</v>
      </c>
      <c r="AY390" s="48">
        <v>1300.5</v>
      </c>
      <c r="AZ390" s="48"/>
      <c r="BA390" s="48">
        <v>178000</v>
      </c>
      <c r="BB390" s="48">
        <v>132529.19245</v>
      </c>
      <c r="BC390" s="48">
        <f t="shared" ref="BC390:BC392" si="1741">BB390/BA390*100</f>
        <v>74.454602499999993</v>
      </c>
      <c r="BD390" s="52">
        <v>453762.8</v>
      </c>
      <c r="BE390" s="48">
        <v>167154.87263999999</v>
      </c>
      <c r="BF390" s="52">
        <f>BE390/BD390*100</f>
        <v>36.837500262251552</v>
      </c>
      <c r="BG390" s="52"/>
      <c r="BH390" s="74"/>
      <c r="BI390" s="52"/>
      <c r="BJ390" s="52"/>
      <c r="BK390" s="74"/>
      <c r="BL390" s="52"/>
      <c r="BM390" s="52">
        <v>3367.8</v>
      </c>
      <c r="BN390" s="52">
        <v>2039.45</v>
      </c>
      <c r="BO390" s="52">
        <f t="shared" si="141"/>
        <v>60.557337134034086</v>
      </c>
      <c r="BP390" s="52">
        <v>560</v>
      </c>
      <c r="BQ390" s="52">
        <v>160</v>
      </c>
      <c r="BR390" s="52">
        <f t="shared" ref="BR390:BR391" si="1742">BQ390/BP390*100</f>
        <v>28.571428571428569</v>
      </c>
      <c r="BS390" s="52">
        <v>12621.4848</v>
      </c>
      <c r="BT390" s="130">
        <v>53.693680000000001</v>
      </c>
      <c r="BU390" s="52">
        <f>BT390/BS390*100</f>
        <v>0.42541492424092608</v>
      </c>
      <c r="BV390" s="52"/>
      <c r="BW390" s="52"/>
      <c r="BX390" s="52"/>
      <c r="BY390" s="52">
        <v>746000</v>
      </c>
      <c r="BZ390" s="52">
        <v>570726.23225</v>
      </c>
      <c r="CA390" s="52">
        <f>BZ390/BY390*100</f>
        <v>76.504856869973196</v>
      </c>
      <c r="CB390" s="52"/>
      <c r="CC390" s="52"/>
      <c r="CD390" s="52"/>
      <c r="CE390" s="52"/>
      <c r="CF390" s="52"/>
      <c r="CG390" s="52"/>
      <c r="CH390" s="52"/>
      <c r="CI390" s="52"/>
      <c r="CJ390" s="52"/>
      <c r="CK390" s="52"/>
      <c r="CL390" s="52"/>
      <c r="CM390" s="52"/>
      <c r="CN390" s="52">
        <v>3000.6</v>
      </c>
      <c r="CO390" s="52">
        <v>2661.3</v>
      </c>
      <c r="CP390" s="52">
        <f>CO390/CN390*100</f>
        <v>88.692261547690464</v>
      </c>
      <c r="CQ390" s="52"/>
      <c r="CR390" s="52"/>
      <c r="CS390" s="52"/>
      <c r="CT390" s="52"/>
      <c r="CU390" s="52"/>
      <c r="CV390" s="52"/>
      <c r="CW390" s="52">
        <v>446820.96</v>
      </c>
      <c r="CX390" s="52">
        <v>245546.32509999999</v>
      </c>
      <c r="CY390" s="52">
        <f t="shared" si="147"/>
        <v>54.954074916270713</v>
      </c>
      <c r="CZ390" s="52"/>
      <c r="DA390" s="52"/>
      <c r="DB390" s="52"/>
      <c r="DC390" s="52">
        <v>12901.8</v>
      </c>
      <c r="DD390" s="52">
        <v>6227.72</v>
      </c>
      <c r="DE390" s="52">
        <f>DD390/DC390*100</f>
        <v>48.270163853105771</v>
      </c>
      <c r="DF390" s="52">
        <v>2320.1</v>
      </c>
      <c r="DG390" s="52">
        <v>480</v>
      </c>
      <c r="DH390" s="52">
        <f>DG390/DF390*100</f>
        <v>20.68876341537003</v>
      </c>
      <c r="DI390" s="52">
        <v>39000</v>
      </c>
      <c r="DJ390" s="52">
        <v>19400</v>
      </c>
      <c r="DK390" s="52">
        <f t="shared" ref="DK390:DK393" si="1743">DJ390/DI390*100</f>
        <v>49.743589743589745</v>
      </c>
      <c r="DL390" s="52">
        <v>32000</v>
      </c>
      <c r="DM390" s="52">
        <v>12400</v>
      </c>
      <c r="DN390" s="52">
        <f t="shared" ref="DN390:DN393" si="1744">DM390/DL390*100</f>
        <v>38.75</v>
      </c>
      <c r="DO390" s="52"/>
      <c r="DP390" s="52"/>
      <c r="DQ390" s="52"/>
      <c r="DR390" s="52"/>
      <c r="DS390" s="52"/>
      <c r="DT390" s="52"/>
      <c r="DU390" s="52">
        <v>3542.3469399999999</v>
      </c>
      <c r="DV390" s="52">
        <v>3542.3469399999999</v>
      </c>
      <c r="DW390" s="126">
        <f t="shared" si="1730"/>
        <v>100</v>
      </c>
      <c r="DX390" s="52">
        <v>6654</v>
      </c>
      <c r="DY390" s="52">
        <v>6654</v>
      </c>
      <c r="DZ390" s="52">
        <f>DY390/DX390*100</f>
        <v>100</v>
      </c>
      <c r="EA390" s="52">
        <v>16824.900000000001</v>
      </c>
      <c r="EB390" s="52"/>
      <c r="EC390" s="52"/>
      <c r="ED390" s="52"/>
      <c r="EE390" s="52"/>
      <c r="EF390" s="52"/>
      <c r="EG390" s="52"/>
      <c r="EH390" s="52"/>
      <c r="EI390" s="52"/>
      <c r="EJ390" s="52">
        <v>236155.39327</v>
      </c>
      <c r="EK390" s="52">
        <v>147775.54274</v>
      </c>
      <c r="EL390" s="52">
        <f>EK390/EJ390*100</f>
        <v>62.575552772172351</v>
      </c>
      <c r="EM390" s="52">
        <v>19357.2</v>
      </c>
      <c r="EN390" s="52">
        <v>13489.4</v>
      </c>
      <c r="EO390" s="52">
        <f>EN390/EM390*100</f>
        <v>69.68673155208397</v>
      </c>
      <c r="EP390" s="52">
        <v>4412138.5115900002</v>
      </c>
      <c r="EQ390" s="52">
        <v>641174.36834000004</v>
      </c>
      <c r="ER390" s="52">
        <f>EQ390/EP390*100</f>
        <v>14.532054391668234</v>
      </c>
      <c r="ES390" s="52">
        <v>1377546.18099</v>
      </c>
      <c r="ET390" s="52">
        <v>483574.26043999998</v>
      </c>
      <c r="EU390" s="52">
        <f>ET390/ES390*100</f>
        <v>35.104032598926743</v>
      </c>
      <c r="EV390" s="52"/>
      <c r="EW390" s="52"/>
      <c r="EX390" s="48"/>
      <c r="EY390" s="48"/>
      <c r="EZ390" s="48"/>
      <c r="FA390" s="48"/>
      <c r="FB390" s="48"/>
      <c r="FC390" s="48"/>
      <c r="FD390" s="48"/>
      <c r="FE390" s="48">
        <v>162484.48980000001</v>
      </c>
      <c r="FF390" s="48">
        <v>61576.799780000001</v>
      </c>
      <c r="FG390" s="48">
        <f>FF390/FE390*100</f>
        <v>37.897032421860118</v>
      </c>
      <c r="FH390" s="48">
        <v>22500</v>
      </c>
      <c r="FI390" s="48">
        <v>8250</v>
      </c>
      <c r="FJ390" s="48">
        <f t="shared" ref="FJ390:FJ393" si="1745">FI390/FH390*100</f>
        <v>36.666666666666664</v>
      </c>
      <c r="FK390" s="48">
        <v>11752.4</v>
      </c>
      <c r="FL390" s="48">
        <v>3616.0125600000001</v>
      </c>
      <c r="FM390" s="48">
        <f t="shared" ref="FM390" si="1746">FL390/FK390*100</f>
        <v>30.768290391749769</v>
      </c>
      <c r="FN390" s="48">
        <v>101.2</v>
      </c>
      <c r="FO390" s="48">
        <v>101.19435</v>
      </c>
      <c r="FP390" s="48">
        <f t="shared" ref="FP390" si="1747">FO390/FN390*100</f>
        <v>99.994416996047434</v>
      </c>
      <c r="FQ390" s="48"/>
      <c r="FR390" s="48"/>
      <c r="FS390" s="48"/>
      <c r="FT390" s="48"/>
      <c r="FU390" s="48"/>
      <c r="FV390" s="48"/>
      <c r="FW390" s="48"/>
      <c r="FX390" s="48"/>
      <c r="FY390" s="48"/>
      <c r="FZ390" s="48">
        <v>1226878.1632699999</v>
      </c>
      <c r="GA390" s="48"/>
      <c r="GB390" s="48"/>
      <c r="GC390" s="48">
        <v>1042000</v>
      </c>
      <c r="GD390" s="48"/>
      <c r="GE390" s="48"/>
      <c r="GF390" s="48">
        <v>180659</v>
      </c>
      <c r="GG390" s="48"/>
      <c r="GH390" s="48"/>
      <c r="GI390" s="48">
        <v>22328.7</v>
      </c>
      <c r="GJ390" s="48"/>
      <c r="GK390" s="48"/>
      <c r="GL390" s="48">
        <v>84630</v>
      </c>
      <c r="GM390" s="48"/>
      <c r="GN390" s="48"/>
      <c r="GO390" s="48"/>
      <c r="GP390" s="48"/>
      <c r="GQ390" s="48"/>
      <c r="GR390" s="52"/>
      <c r="GS390" s="52"/>
      <c r="GT390" s="126"/>
    </row>
    <row r="391" spans="1:202" s="18" customFormat="1" ht="15" customHeight="1" x14ac:dyDescent="0.25">
      <c r="A391" s="33" t="s">
        <v>100</v>
      </c>
      <c r="B391" s="136">
        <f t="shared" si="1446"/>
        <v>17882.744050000001</v>
      </c>
      <c r="C391" s="136">
        <f t="shared" si="1447"/>
        <v>8919.182929999999</v>
      </c>
      <c r="D391" s="48">
        <f>C391/B391*100</f>
        <v>49.875918958869171</v>
      </c>
      <c r="E391" s="52">
        <v>1609.1</v>
      </c>
      <c r="F391" s="52">
        <v>1609.1</v>
      </c>
      <c r="G391" s="48">
        <f>F391/E391*100</f>
        <v>100</v>
      </c>
      <c r="H391" s="52"/>
      <c r="I391" s="52"/>
      <c r="J391" s="48"/>
      <c r="K391" s="52"/>
      <c r="L391" s="52"/>
      <c r="M391" s="48"/>
      <c r="N391" s="52"/>
      <c r="O391" s="52"/>
      <c r="P391" s="48"/>
      <c r="Q391" s="52"/>
      <c r="R391" s="52"/>
      <c r="S391" s="48"/>
      <c r="T391" s="52"/>
      <c r="U391" s="52"/>
      <c r="V391" s="48"/>
      <c r="W391" s="52"/>
      <c r="X391" s="52"/>
      <c r="Y391" s="52"/>
      <c r="Z391" s="52"/>
      <c r="AA391" s="52"/>
      <c r="AB391" s="52"/>
      <c r="AC391" s="52"/>
      <c r="AD391" s="52"/>
      <c r="AE391" s="48"/>
      <c r="AF391" s="52"/>
      <c r="AG391" s="52"/>
      <c r="AH391" s="48"/>
      <c r="AI391" s="52"/>
      <c r="AJ391" s="52"/>
      <c r="AK391" s="48"/>
      <c r="AL391" s="52"/>
      <c r="AM391" s="52"/>
      <c r="AN391" s="48"/>
      <c r="AO391" s="52"/>
      <c r="AP391" s="52"/>
      <c r="AQ391" s="48"/>
      <c r="AR391" s="52"/>
      <c r="AS391" s="52"/>
      <c r="AT391" s="48"/>
      <c r="AU391" s="52"/>
      <c r="AV391" s="52"/>
      <c r="AW391" s="48"/>
      <c r="AX391" s="52">
        <v>1374.3440500000002</v>
      </c>
      <c r="AY391" s="52">
        <v>0</v>
      </c>
      <c r="AZ391" s="48"/>
      <c r="BA391" s="48">
        <v>10000</v>
      </c>
      <c r="BB391" s="48">
        <v>5000</v>
      </c>
      <c r="BC391" s="48">
        <f t="shared" si="1741"/>
        <v>50</v>
      </c>
      <c r="BD391" s="52">
        <v>2001</v>
      </c>
      <c r="BE391" s="48">
        <v>743.33399999999995</v>
      </c>
      <c r="BF391" s="52">
        <f t="shared" ref="BF391:BF393" si="1748">BE391/BD391*100</f>
        <v>37.148125937031487</v>
      </c>
      <c r="BG391" s="52"/>
      <c r="BH391" s="74"/>
      <c r="BI391" s="52"/>
      <c r="BJ391" s="52"/>
      <c r="BK391" s="74"/>
      <c r="BL391" s="52"/>
      <c r="BM391" s="52">
        <v>1666.3</v>
      </c>
      <c r="BN391" s="52">
        <v>1046.759</v>
      </c>
      <c r="BO391" s="52">
        <f t="shared" si="141"/>
        <v>62.819360259257039</v>
      </c>
      <c r="BP391" s="52">
        <v>280</v>
      </c>
      <c r="BQ391" s="52">
        <v>20</v>
      </c>
      <c r="BR391" s="52">
        <f t="shared" si="1742"/>
        <v>7.1428571428571423</v>
      </c>
      <c r="BS391" s="52"/>
      <c r="BT391" s="74"/>
      <c r="BU391" s="52"/>
      <c r="BV391" s="52"/>
      <c r="BW391" s="74"/>
      <c r="BX391" s="52"/>
      <c r="BY391" s="52"/>
      <c r="BZ391" s="74"/>
      <c r="CA391" s="52"/>
      <c r="CB391" s="52"/>
      <c r="CC391" s="74"/>
      <c r="CD391" s="52"/>
      <c r="CE391" s="52"/>
      <c r="CF391" s="74"/>
      <c r="CG391" s="52"/>
      <c r="CH391" s="52"/>
      <c r="CI391" s="74"/>
      <c r="CJ391" s="52"/>
      <c r="CK391" s="52"/>
      <c r="CL391" s="74"/>
      <c r="CM391" s="52"/>
      <c r="CN391" s="52"/>
      <c r="CO391" s="74"/>
      <c r="CP391" s="52"/>
      <c r="CQ391" s="52"/>
      <c r="CR391" s="74"/>
      <c r="CS391" s="52"/>
      <c r="CT391" s="52"/>
      <c r="CU391" s="74"/>
      <c r="CV391" s="52"/>
      <c r="CW391" s="52">
        <v>952</v>
      </c>
      <c r="CX391" s="52">
        <v>499.98993000000002</v>
      </c>
      <c r="CY391" s="52">
        <f t="shared" si="147"/>
        <v>52.519950630252097</v>
      </c>
      <c r="CZ391" s="52"/>
      <c r="DA391" s="74"/>
      <c r="DB391" s="52"/>
      <c r="DC391" s="52"/>
      <c r="DD391" s="74"/>
      <c r="DE391" s="52"/>
      <c r="DF391" s="52"/>
      <c r="DG391" s="52"/>
      <c r="DH391" s="52"/>
      <c r="DI391" s="52"/>
      <c r="DJ391" s="52"/>
      <c r="DK391" s="52"/>
      <c r="DL391" s="52"/>
      <c r="DM391" s="52"/>
      <c r="DN391" s="52"/>
      <c r="DO391" s="52"/>
      <c r="DP391" s="74"/>
      <c r="DQ391" s="52"/>
      <c r="DR391" s="52"/>
      <c r="DS391" s="74"/>
      <c r="DT391" s="52"/>
      <c r="DU391" s="52"/>
      <c r="DV391" s="74"/>
      <c r="DW391" s="52"/>
      <c r="DX391" s="52"/>
      <c r="DY391" s="74"/>
      <c r="DZ391" s="52"/>
      <c r="EA391" s="52"/>
      <c r="EB391" s="52"/>
      <c r="EC391" s="52"/>
      <c r="ED391" s="52"/>
      <c r="EE391" s="52"/>
      <c r="EF391" s="52"/>
      <c r="EG391" s="52"/>
      <c r="EH391" s="52"/>
      <c r="EI391" s="52"/>
      <c r="EJ391" s="52"/>
      <c r="EK391" s="52"/>
      <c r="EL391" s="52"/>
      <c r="EM391" s="52"/>
      <c r="EN391" s="52"/>
      <c r="EO391" s="52"/>
      <c r="EP391" s="52"/>
      <c r="EQ391" s="52"/>
      <c r="ER391" s="52"/>
      <c r="ES391" s="52"/>
      <c r="ET391" s="52"/>
      <c r="EU391" s="52"/>
      <c r="EV391" s="52"/>
      <c r="EW391" s="52"/>
      <c r="EX391" s="48"/>
      <c r="EY391" s="48"/>
      <c r="EZ391" s="48"/>
      <c r="FA391" s="48"/>
      <c r="FB391" s="48"/>
      <c r="FC391" s="48"/>
      <c r="FD391" s="48"/>
      <c r="FE391" s="48"/>
      <c r="FF391" s="48"/>
      <c r="FG391" s="48"/>
      <c r="FH391" s="48"/>
      <c r="FI391" s="48"/>
      <c r="FJ391" s="48"/>
      <c r="FK391" s="48"/>
      <c r="FL391" s="48"/>
      <c r="FM391" s="48"/>
      <c r="FN391" s="48"/>
      <c r="FO391" s="48"/>
      <c r="FP391" s="48"/>
      <c r="FQ391" s="48"/>
      <c r="FR391" s="48"/>
      <c r="FS391" s="48"/>
      <c r="FT391" s="48"/>
      <c r="FU391" s="48"/>
      <c r="FV391" s="48"/>
      <c r="FW391" s="48"/>
      <c r="FX391" s="48"/>
      <c r="FY391" s="48"/>
      <c r="FZ391" s="48"/>
      <c r="GA391" s="48"/>
      <c r="GB391" s="48"/>
      <c r="GC391" s="48"/>
      <c r="GD391" s="48"/>
      <c r="GE391" s="48"/>
      <c r="GF391" s="48"/>
      <c r="GG391" s="48"/>
      <c r="GH391" s="48"/>
      <c r="GI391" s="48"/>
      <c r="GJ391" s="48"/>
      <c r="GK391" s="48"/>
      <c r="GL391" s="48"/>
      <c r="GM391" s="48"/>
      <c r="GN391" s="48"/>
      <c r="GO391" s="48"/>
      <c r="GP391" s="48"/>
      <c r="GQ391" s="48"/>
      <c r="GR391" s="52"/>
      <c r="GS391" s="74"/>
      <c r="GT391" s="52"/>
    </row>
    <row r="392" spans="1:202" s="18" customFormat="1" ht="15.75" x14ac:dyDescent="0.25">
      <c r="A392" s="33" t="s">
        <v>101</v>
      </c>
      <c r="B392" s="136">
        <f t="shared" si="1446"/>
        <v>32830.360700000005</v>
      </c>
      <c r="C392" s="136">
        <f t="shared" si="1447"/>
        <v>8232.3795800000007</v>
      </c>
      <c r="D392" s="48">
        <f t="shared" si="216"/>
        <v>25.075507562120691</v>
      </c>
      <c r="E392" s="52"/>
      <c r="F392" s="52"/>
      <c r="G392" s="48"/>
      <c r="H392" s="52"/>
      <c r="I392" s="52"/>
      <c r="J392" s="48"/>
      <c r="K392" s="52"/>
      <c r="L392" s="52"/>
      <c r="M392" s="48"/>
      <c r="N392" s="52"/>
      <c r="O392" s="52"/>
      <c r="P392" s="48"/>
      <c r="Q392" s="52"/>
      <c r="R392" s="52"/>
      <c r="S392" s="48"/>
      <c r="T392" s="52"/>
      <c r="U392" s="52"/>
      <c r="V392" s="48"/>
      <c r="W392" s="52">
        <v>827.63099999999997</v>
      </c>
      <c r="X392" s="52">
        <v>827.63099999999997</v>
      </c>
      <c r="Y392" s="52">
        <f t="shared" si="1676"/>
        <v>100</v>
      </c>
      <c r="Z392" s="52"/>
      <c r="AA392" s="52"/>
      <c r="AB392" s="52"/>
      <c r="AC392" s="52"/>
      <c r="AD392" s="52"/>
      <c r="AE392" s="48"/>
      <c r="AF392" s="52"/>
      <c r="AG392" s="52"/>
      <c r="AH392" s="48"/>
      <c r="AI392" s="52"/>
      <c r="AJ392" s="52"/>
      <c r="AK392" s="48"/>
      <c r="AL392" s="52"/>
      <c r="AM392" s="52"/>
      <c r="AN392" s="48"/>
      <c r="AO392" s="52"/>
      <c r="AP392" s="52"/>
      <c r="AQ392" s="48"/>
      <c r="AR392" s="52"/>
      <c r="AS392" s="52"/>
      <c r="AT392" s="48"/>
      <c r="AU392" s="52"/>
      <c r="AV392" s="52"/>
      <c r="AW392" s="48"/>
      <c r="AX392" s="52">
        <v>1481.4296999999999</v>
      </c>
      <c r="AY392" s="52">
        <v>0</v>
      </c>
      <c r="AZ392" s="48"/>
      <c r="BA392" s="48">
        <v>10000</v>
      </c>
      <c r="BB392" s="48">
        <v>0</v>
      </c>
      <c r="BC392" s="48">
        <f t="shared" si="1741"/>
        <v>0</v>
      </c>
      <c r="BD392" s="52">
        <v>10949.1</v>
      </c>
      <c r="BE392" s="48">
        <v>4046.009</v>
      </c>
      <c r="BF392" s="52">
        <f t="shared" si="1748"/>
        <v>36.952891105204991</v>
      </c>
      <c r="BG392" s="52"/>
      <c r="BH392" s="74"/>
      <c r="BI392" s="52"/>
      <c r="BJ392" s="52"/>
      <c r="BK392" s="74"/>
      <c r="BL392" s="52"/>
      <c r="BM392" s="52"/>
      <c r="BN392" s="74"/>
      <c r="BO392" s="52"/>
      <c r="BP392" s="52"/>
      <c r="BQ392" s="74"/>
      <c r="BR392" s="52"/>
      <c r="BS392" s="52"/>
      <c r="BT392" s="52"/>
      <c r="BU392" s="52"/>
      <c r="BV392" s="52"/>
      <c r="BW392" s="74"/>
      <c r="BX392" s="52"/>
      <c r="BY392" s="52"/>
      <c r="BZ392" s="74"/>
      <c r="CA392" s="52"/>
      <c r="CB392" s="52"/>
      <c r="CC392" s="74"/>
      <c r="CD392" s="52"/>
      <c r="CE392" s="52"/>
      <c r="CF392" s="74"/>
      <c r="CG392" s="52"/>
      <c r="CH392" s="52"/>
      <c r="CI392" s="74"/>
      <c r="CJ392" s="52"/>
      <c r="CK392" s="52"/>
      <c r="CL392" s="74"/>
      <c r="CM392" s="52"/>
      <c r="CN392" s="52">
        <v>52.2</v>
      </c>
      <c r="CO392" s="74">
        <v>0.75</v>
      </c>
      <c r="CP392" s="52">
        <f t="shared" ref="CP392" si="1749">CO392/CN392*100</f>
        <v>1.4367816091954022</v>
      </c>
      <c r="CQ392" s="52"/>
      <c r="CR392" s="74"/>
      <c r="CS392" s="52"/>
      <c r="CT392" s="52"/>
      <c r="CU392" s="74"/>
      <c r="CV392" s="52"/>
      <c r="CW392" s="52">
        <v>5734.1</v>
      </c>
      <c r="CX392" s="52">
        <v>2717.92175</v>
      </c>
      <c r="CY392" s="52">
        <f t="shared" si="147"/>
        <v>47.399273643640669</v>
      </c>
      <c r="CZ392" s="52"/>
      <c r="DA392" s="74"/>
      <c r="DB392" s="52"/>
      <c r="DC392" s="52">
        <v>2345.9</v>
      </c>
      <c r="DD392" s="52">
        <v>640.06782999999996</v>
      </c>
      <c r="DE392" s="52">
        <f t="shared" ref="DE392:DE393" si="1750">DD392/DC392*100</f>
        <v>27.284531736220636</v>
      </c>
      <c r="DF392" s="52">
        <v>440</v>
      </c>
      <c r="DG392" s="52"/>
      <c r="DH392" s="52">
        <f t="shared" ref="DH392:DH393" si="1751">DG392/DF392*100</f>
        <v>0</v>
      </c>
      <c r="DI392" s="52">
        <v>1000</v>
      </c>
      <c r="DJ392" s="52">
        <v>0</v>
      </c>
      <c r="DK392" s="52">
        <f t="shared" si="1743"/>
        <v>0</v>
      </c>
      <c r="DL392" s="52"/>
      <c r="DM392" s="52"/>
      <c r="DN392" s="52"/>
      <c r="DO392" s="52"/>
      <c r="DP392" s="74"/>
      <c r="DQ392" s="52"/>
      <c r="DR392" s="52"/>
      <c r="DS392" s="74"/>
      <c r="DT392" s="52"/>
      <c r="DU392" s="52"/>
      <c r="DV392" s="74"/>
      <c r="DW392" s="52"/>
      <c r="DX392" s="52"/>
      <c r="DY392" s="74"/>
      <c r="DZ392" s="52"/>
      <c r="EA392" s="52"/>
      <c r="EB392" s="52"/>
      <c r="EC392" s="52"/>
      <c r="ED392" s="52"/>
      <c r="EE392" s="52"/>
      <c r="EF392" s="52"/>
      <c r="EG392" s="52"/>
      <c r="EH392" s="74"/>
      <c r="EI392" s="52"/>
      <c r="EJ392" s="52"/>
      <c r="EK392" s="74"/>
      <c r="EL392" s="52"/>
      <c r="EM392" s="52"/>
      <c r="EN392" s="74"/>
      <c r="EO392" s="52"/>
      <c r="EP392" s="52"/>
      <c r="EQ392" s="74"/>
      <c r="ER392" s="52"/>
      <c r="ES392" s="52"/>
      <c r="ET392" s="74"/>
      <c r="EU392" s="52"/>
      <c r="EV392" s="52"/>
      <c r="EW392" s="52"/>
      <c r="EX392" s="48"/>
      <c r="EY392" s="48"/>
      <c r="EZ392" s="48"/>
      <c r="FA392" s="48"/>
      <c r="FB392" s="48"/>
      <c r="FC392" s="48"/>
      <c r="FD392" s="48"/>
      <c r="FE392" s="48"/>
      <c r="FF392" s="48"/>
      <c r="FG392" s="48"/>
      <c r="FH392" s="48"/>
      <c r="FI392" s="48"/>
      <c r="FJ392" s="48"/>
      <c r="FK392" s="48"/>
      <c r="FL392" s="48"/>
      <c r="FM392" s="48"/>
      <c r="FN392" s="48"/>
      <c r="FO392" s="48"/>
      <c r="FP392" s="48"/>
      <c r="FQ392" s="48"/>
      <c r="FR392" s="48"/>
      <c r="FS392" s="48"/>
      <c r="FT392" s="48"/>
      <c r="FU392" s="48"/>
      <c r="FV392" s="48"/>
      <c r="FW392" s="48"/>
      <c r="FX392" s="48"/>
      <c r="FY392" s="48"/>
      <c r="FZ392" s="48"/>
      <c r="GA392" s="48"/>
      <c r="GB392" s="48"/>
      <c r="GC392" s="48"/>
      <c r="GD392" s="48"/>
      <c r="GE392" s="48"/>
      <c r="GF392" s="48"/>
      <c r="GG392" s="48"/>
      <c r="GH392" s="48"/>
      <c r="GI392" s="48"/>
      <c r="GJ392" s="48"/>
      <c r="GK392" s="48"/>
      <c r="GL392" s="48"/>
      <c r="GM392" s="48"/>
      <c r="GN392" s="48"/>
      <c r="GO392" s="48"/>
      <c r="GP392" s="48"/>
      <c r="GQ392" s="48"/>
      <c r="GR392" s="52"/>
      <c r="GS392" s="74"/>
      <c r="GT392" s="52"/>
    </row>
    <row r="393" spans="1:202" s="18" customFormat="1" ht="15.75" x14ac:dyDescent="0.25">
      <c r="A393" s="33" t="s">
        <v>102</v>
      </c>
      <c r="B393" s="136">
        <f t="shared" si="1446"/>
        <v>26785.9</v>
      </c>
      <c r="C393" s="136">
        <f t="shared" si="1447"/>
        <v>8132.5128000000013</v>
      </c>
      <c r="D393" s="48">
        <f t="shared" si="216"/>
        <v>30.361170615883733</v>
      </c>
      <c r="E393" s="52"/>
      <c r="F393" s="52"/>
      <c r="G393" s="48"/>
      <c r="H393" s="52"/>
      <c r="I393" s="52"/>
      <c r="J393" s="48"/>
      <c r="K393" s="52"/>
      <c r="L393" s="52"/>
      <c r="M393" s="48"/>
      <c r="N393" s="52"/>
      <c r="O393" s="52"/>
      <c r="P393" s="48"/>
      <c r="Q393" s="52"/>
      <c r="R393" s="52"/>
      <c r="S393" s="48"/>
      <c r="T393" s="52"/>
      <c r="U393" s="52"/>
      <c r="V393" s="48"/>
      <c r="W393" s="52">
        <v>0</v>
      </c>
      <c r="X393" s="52">
        <v>0</v>
      </c>
      <c r="Y393" s="48"/>
      <c r="Z393" s="52">
        <v>0</v>
      </c>
      <c r="AA393" s="52">
        <v>0</v>
      </c>
      <c r="AB393" s="48"/>
      <c r="AC393" s="52"/>
      <c r="AD393" s="52"/>
      <c r="AE393" s="48"/>
      <c r="AF393" s="52"/>
      <c r="AG393" s="52"/>
      <c r="AH393" s="48"/>
      <c r="AI393" s="52"/>
      <c r="AJ393" s="52"/>
      <c r="AK393" s="48"/>
      <c r="AL393" s="52"/>
      <c r="AM393" s="52"/>
      <c r="AN393" s="48"/>
      <c r="AO393" s="52"/>
      <c r="AP393" s="52"/>
      <c r="AQ393" s="48"/>
      <c r="AR393" s="52"/>
      <c r="AS393" s="52"/>
      <c r="AT393" s="48"/>
      <c r="AU393" s="52"/>
      <c r="AV393" s="52"/>
      <c r="AW393" s="48"/>
      <c r="AX393" s="52">
        <v>1500</v>
      </c>
      <c r="AY393" s="52">
        <v>0</v>
      </c>
      <c r="AZ393" s="48"/>
      <c r="BA393" s="48">
        <v>5000</v>
      </c>
      <c r="BB393" s="48">
        <v>1500</v>
      </c>
      <c r="BC393" s="48">
        <f>BB393/BA393*100</f>
        <v>30</v>
      </c>
      <c r="BD393" s="52">
        <v>6249.1</v>
      </c>
      <c r="BE393" s="48">
        <v>2333.3589900000002</v>
      </c>
      <c r="BF393" s="52">
        <f t="shared" si="1748"/>
        <v>37.339120673376968</v>
      </c>
      <c r="BG393" s="52"/>
      <c r="BH393" s="74"/>
      <c r="BI393" s="52"/>
      <c r="BJ393" s="52"/>
      <c r="BK393" s="74"/>
      <c r="BL393" s="52"/>
      <c r="BM393" s="52"/>
      <c r="BN393" s="74"/>
      <c r="BO393" s="52"/>
      <c r="BP393" s="52"/>
      <c r="BQ393" s="74"/>
      <c r="BR393" s="52"/>
      <c r="BS393" s="52"/>
      <c r="BT393" s="74"/>
      <c r="BU393" s="52"/>
      <c r="BV393" s="52"/>
      <c r="BW393" s="74"/>
      <c r="BX393" s="52"/>
      <c r="BY393" s="52"/>
      <c r="BZ393" s="74"/>
      <c r="CA393" s="52"/>
      <c r="CB393" s="52"/>
      <c r="CC393" s="74"/>
      <c r="CD393" s="52"/>
      <c r="CE393" s="52"/>
      <c r="CF393" s="74"/>
      <c r="CG393" s="52"/>
      <c r="CH393" s="52"/>
      <c r="CI393" s="74"/>
      <c r="CJ393" s="52"/>
      <c r="CK393" s="52"/>
      <c r="CL393" s="74"/>
      <c r="CM393" s="52"/>
      <c r="CN393" s="52"/>
      <c r="CO393" s="74"/>
      <c r="CP393" s="52"/>
      <c r="CQ393" s="52"/>
      <c r="CR393" s="74"/>
      <c r="CS393" s="52"/>
      <c r="CT393" s="52"/>
      <c r="CU393" s="74"/>
      <c r="CV393" s="52"/>
      <c r="CW393" s="52">
        <v>3059.3</v>
      </c>
      <c r="CX393" s="52">
        <v>1019.7666700000001</v>
      </c>
      <c r="CY393" s="52">
        <f t="shared" si="147"/>
        <v>33.333333442290716</v>
      </c>
      <c r="CZ393" s="52"/>
      <c r="DA393" s="74"/>
      <c r="DB393" s="52"/>
      <c r="DC393" s="52">
        <v>1759.4</v>
      </c>
      <c r="DD393" s="52">
        <v>571</v>
      </c>
      <c r="DE393" s="52">
        <f t="shared" si="1750"/>
        <v>32.454245765601911</v>
      </c>
      <c r="DF393" s="52">
        <v>280</v>
      </c>
      <c r="DG393" s="74"/>
      <c r="DH393" s="52">
        <f t="shared" si="1751"/>
        <v>0</v>
      </c>
      <c r="DI393" s="52">
        <v>3500</v>
      </c>
      <c r="DJ393" s="74">
        <v>1279.97064</v>
      </c>
      <c r="DK393" s="52">
        <f t="shared" si="1743"/>
        <v>36.57058971428571</v>
      </c>
      <c r="DL393" s="52">
        <v>1000</v>
      </c>
      <c r="DM393" s="52">
        <v>404.149</v>
      </c>
      <c r="DN393" s="52">
        <f t="shared" si="1744"/>
        <v>40.414899999999996</v>
      </c>
      <c r="DO393" s="52"/>
      <c r="DP393" s="74"/>
      <c r="DQ393" s="52"/>
      <c r="DR393" s="52"/>
      <c r="DS393" s="74"/>
      <c r="DT393" s="52"/>
      <c r="DU393" s="52"/>
      <c r="DV393" s="74"/>
      <c r="DW393" s="52"/>
      <c r="DX393" s="52"/>
      <c r="DY393" s="74"/>
      <c r="DZ393" s="52"/>
      <c r="EA393" s="52"/>
      <c r="EB393" s="74"/>
      <c r="EC393" s="52"/>
      <c r="ED393" s="52"/>
      <c r="EE393" s="74"/>
      <c r="EF393" s="52"/>
      <c r="EG393" s="52"/>
      <c r="EH393" s="74"/>
      <c r="EI393" s="52"/>
      <c r="EJ393" s="52"/>
      <c r="EK393" s="74"/>
      <c r="EL393" s="52"/>
      <c r="EM393" s="52"/>
      <c r="EN393" s="74"/>
      <c r="EO393" s="52"/>
      <c r="EP393" s="52"/>
      <c r="EQ393" s="74"/>
      <c r="ER393" s="52"/>
      <c r="ES393" s="52"/>
      <c r="ET393" s="74"/>
      <c r="EU393" s="52"/>
      <c r="EV393" s="52"/>
      <c r="EW393" s="52"/>
      <c r="EX393" s="48"/>
      <c r="EY393" s="48"/>
      <c r="EZ393" s="48"/>
      <c r="FA393" s="48"/>
      <c r="FB393" s="48"/>
      <c r="FC393" s="48"/>
      <c r="FD393" s="48"/>
      <c r="FE393" s="48"/>
      <c r="FF393" s="48"/>
      <c r="FG393" s="48"/>
      <c r="FH393" s="48">
        <v>1500</v>
      </c>
      <c r="FI393" s="48"/>
      <c r="FJ393" s="48">
        <f t="shared" si="1745"/>
        <v>0</v>
      </c>
      <c r="FK393" s="48">
        <v>2938.1</v>
      </c>
      <c r="FL393" s="48">
        <v>1024.2674999999999</v>
      </c>
      <c r="FM393" s="48">
        <f t="shared" ref="FM393" si="1752">FL393/FK393*100</f>
        <v>34.861560191960791</v>
      </c>
      <c r="FN393" s="48"/>
      <c r="FO393" s="48"/>
      <c r="FP393" s="48"/>
      <c r="FQ393" s="48"/>
      <c r="FR393" s="48"/>
      <c r="FS393" s="48"/>
      <c r="FT393" s="48"/>
      <c r="FU393" s="48"/>
      <c r="FV393" s="48"/>
      <c r="FW393" s="48"/>
      <c r="FX393" s="48"/>
      <c r="FY393" s="48"/>
      <c r="FZ393" s="48"/>
      <c r="GA393" s="48"/>
      <c r="GB393" s="48"/>
      <c r="GC393" s="48"/>
      <c r="GD393" s="48"/>
      <c r="GE393" s="48"/>
      <c r="GF393" s="48"/>
      <c r="GG393" s="48"/>
      <c r="GH393" s="48"/>
      <c r="GI393" s="48"/>
      <c r="GJ393" s="48"/>
      <c r="GK393" s="48"/>
      <c r="GL393" s="48"/>
      <c r="GM393" s="48"/>
      <c r="GN393" s="48"/>
      <c r="GO393" s="48"/>
      <c r="GP393" s="48"/>
      <c r="GQ393" s="48"/>
      <c r="GR393" s="52"/>
      <c r="GS393" s="74"/>
      <c r="GT393" s="52"/>
    </row>
    <row r="394" spans="1:202" s="18" customFormat="1" ht="31.5" x14ac:dyDescent="0.25">
      <c r="A394" s="32" t="s">
        <v>983</v>
      </c>
      <c r="B394" s="72">
        <f t="shared" si="1446"/>
        <v>117.08586</v>
      </c>
      <c r="C394" s="72">
        <f t="shared" si="1447"/>
        <v>0</v>
      </c>
      <c r="D394" s="72">
        <f t="shared" ref="D394:D395" si="1753">C394/B394*100</f>
        <v>0</v>
      </c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  <c r="AW394" s="71"/>
      <c r="AX394" s="71">
        <v>117.08586</v>
      </c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  <c r="CN394" s="71"/>
      <c r="CO394" s="71"/>
      <c r="CP394" s="71"/>
      <c r="CQ394" s="71"/>
      <c r="CR394" s="71"/>
      <c r="CS394" s="71"/>
      <c r="CT394" s="71"/>
      <c r="CU394" s="71"/>
      <c r="CV394" s="71"/>
      <c r="CW394" s="71"/>
      <c r="CX394" s="71"/>
      <c r="CY394" s="71"/>
      <c r="CZ394" s="71"/>
      <c r="DA394" s="71"/>
      <c r="DB394" s="71"/>
      <c r="DC394" s="71"/>
      <c r="DD394" s="71"/>
      <c r="DE394" s="71"/>
      <c r="DF394" s="71"/>
      <c r="DG394" s="71"/>
      <c r="DH394" s="71"/>
      <c r="DI394" s="71"/>
      <c r="DJ394" s="71"/>
      <c r="DK394" s="71"/>
      <c r="DL394" s="71"/>
      <c r="DM394" s="71"/>
      <c r="DN394" s="71"/>
      <c r="DO394" s="71"/>
      <c r="DP394" s="71"/>
      <c r="DQ394" s="71"/>
      <c r="DR394" s="71"/>
      <c r="DS394" s="71"/>
      <c r="DT394" s="71"/>
      <c r="DU394" s="71"/>
      <c r="DV394" s="71"/>
      <c r="DW394" s="71"/>
      <c r="DX394" s="71"/>
      <c r="DY394" s="71"/>
      <c r="DZ394" s="71"/>
      <c r="EA394" s="71"/>
      <c r="EB394" s="71"/>
      <c r="EC394" s="71"/>
      <c r="ED394" s="71"/>
      <c r="EE394" s="71"/>
      <c r="EF394" s="71"/>
      <c r="EG394" s="71"/>
      <c r="EH394" s="71"/>
      <c r="EI394" s="71"/>
      <c r="EJ394" s="71"/>
      <c r="EK394" s="71"/>
      <c r="EL394" s="71"/>
      <c r="EM394" s="71"/>
      <c r="EN394" s="71"/>
      <c r="EO394" s="71"/>
      <c r="EP394" s="71"/>
      <c r="EQ394" s="71"/>
      <c r="ER394" s="71"/>
      <c r="ES394" s="71"/>
      <c r="ET394" s="71"/>
      <c r="EU394" s="71"/>
      <c r="EV394" s="71"/>
      <c r="EW394" s="71"/>
      <c r="EX394" s="71"/>
      <c r="EY394" s="71"/>
      <c r="EZ394" s="71"/>
      <c r="FA394" s="71"/>
      <c r="FB394" s="71"/>
      <c r="FC394" s="71"/>
      <c r="FD394" s="71"/>
      <c r="FE394" s="71"/>
      <c r="FF394" s="71"/>
      <c r="FG394" s="71"/>
      <c r="FH394" s="71"/>
      <c r="FI394" s="71"/>
      <c r="FJ394" s="71"/>
      <c r="FK394" s="71"/>
      <c r="FL394" s="71"/>
      <c r="FM394" s="71"/>
      <c r="FN394" s="71"/>
      <c r="FO394" s="71"/>
      <c r="FP394" s="71"/>
      <c r="FQ394" s="71"/>
      <c r="FR394" s="71"/>
      <c r="FS394" s="71"/>
      <c r="FT394" s="71"/>
      <c r="FU394" s="71"/>
      <c r="FV394" s="71"/>
      <c r="FW394" s="71"/>
      <c r="FX394" s="71"/>
      <c r="FY394" s="71"/>
      <c r="FZ394" s="71"/>
      <c r="GA394" s="71"/>
      <c r="GB394" s="71"/>
      <c r="GC394" s="71"/>
      <c r="GD394" s="71"/>
      <c r="GE394" s="71"/>
      <c r="GF394" s="71"/>
      <c r="GG394" s="71"/>
      <c r="GH394" s="71"/>
      <c r="GI394" s="71"/>
      <c r="GJ394" s="71"/>
      <c r="GK394" s="71"/>
      <c r="GL394" s="71"/>
      <c r="GM394" s="71"/>
      <c r="GN394" s="71"/>
      <c r="GO394" s="71"/>
      <c r="GP394" s="71"/>
      <c r="GQ394" s="71"/>
      <c r="GR394" s="71"/>
      <c r="GS394" s="71"/>
      <c r="GT394" s="71"/>
    </row>
    <row r="395" spans="1:202" s="18" customFormat="1" ht="15.75" x14ac:dyDescent="0.25">
      <c r="A395" s="32" t="s">
        <v>104</v>
      </c>
      <c r="B395" s="72">
        <f t="shared" si="1446"/>
        <v>27423597.794039994</v>
      </c>
      <c r="C395" s="72">
        <f t="shared" si="1447"/>
        <v>8033311.0605200008</v>
      </c>
      <c r="D395" s="72">
        <f t="shared" si="1753"/>
        <v>29.293425030708008</v>
      </c>
      <c r="E395" s="72">
        <f t="shared" ref="E395:I395" si="1754">E8+E389+E394</f>
        <v>16091.000000000002</v>
      </c>
      <c r="F395" s="72">
        <f t="shared" si="1754"/>
        <v>11650.916949999999</v>
      </c>
      <c r="G395" s="72">
        <f>F395/E395*100</f>
        <v>72.406419427008871</v>
      </c>
      <c r="H395" s="72">
        <f t="shared" si="1754"/>
        <v>8960.0000000000018</v>
      </c>
      <c r="I395" s="72">
        <f t="shared" si="1754"/>
        <v>1216.94022</v>
      </c>
      <c r="J395" s="72">
        <f>I395/H395*100</f>
        <v>13.581922098214283</v>
      </c>
      <c r="K395" s="72">
        <f>K8+K389+K394</f>
        <v>355618.1</v>
      </c>
      <c r="L395" s="72">
        <f>L8+L389+L394</f>
        <v>33056.52693</v>
      </c>
      <c r="M395" s="72">
        <f>L395/K395*100</f>
        <v>9.2955130602182514</v>
      </c>
      <c r="N395" s="72">
        <f>N8+N389+N394</f>
        <v>70080.7</v>
      </c>
      <c r="O395" s="72">
        <f>O8+O389+O394</f>
        <v>60302.041189999996</v>
      </c>
      <c r="P395" s="72">
        <f>O395/N395*100</f>
        <v>86.046573721438278</v>
      </c>
      <c r="Q395" s="72">
        <f>Q8+Q389+Q394</f>
        <v>440905.3</v>
      </c>
      <c r="R395" s="72">
        <f>R8+R389+R394</f>
        <v>302740.04589999997</v>
      </c>
      <c r="S395" s="72">
        <f>R395/Q395*100</f>
        <v>68.66328118532482</v>
      </c>
      <c r="T395" s="72">
        <f>T8+T389+T394</f>
        <v>56998.336000000003</v>
      </c>
      <c r="U395" s="72">
        <f>U8+U389+U394</f>
        <v>0</v>
      </c>
      <c r="V395" s="72">
        <f>U395/T395*100</f>
        <v>0</v>
      </c>
      <c r="W395" s="72">
        <f>W8+W389+W394</f>
        <v>61327.500000000007</v>
      </c>
      <c r="X395" s="72">
        <f>X8+X389+X394</f>
        <v>59928.460299999992</v>
      </c>
      <c r="Y395" s="72">
        <f>X395/W395*100</f>
        <v>97.718740043210602</v>
      </c>
      <c r="Z395" s="72">
        <f>Z8+Z389+Z394</f>
        <v>449463</v>
      </c>
      <c r="AA395" s="72">
        <f>AA8+AA389+AA394</f>
        <v>82129.895499999999</v>
      </c>
      <c r="AB395" s="72">
        <f>AA395/Z395*100</f>
        <v>18.272893541848827</v>
      </c>
      <c r="AC395" s="72">
        <f t="shared" ref="AC395:AP395" si="1755">AC8+AC389+AC394</f>
        <v>7278.6517000000003</v>
      </c>
      <c r="AD395" s="72">
        <f t="shared" si="1755"/>
        <v>7278.6517000000003</v>
      </c>
      <c r="AE395" s="72">
        <f t="shared" si="1755"/>
        <v>100</v>
      </c>
      <c r="AF395" s="72">
        <f t="shared" si="1755"/>
        <v>36796.741580000002</v>
      </c>
      <c r="AG395" s="72">
        <f t="shared" si="1755"/>
        <v>20814.799190000002</v>
      </c>
      <c r="AH395" s="72">
        <f t="shared" si="1755"/>
        <v>56.566962987052619</v>
      </c>
      <c r="AI395" s="72">
        <f t="shared" si="1755"/>
        <v>2142.8571499999998</v>
      </c>
      <c r="AJ395" s="72">
        <f t="shared" si="1755"/>
        <v>2142.8571499999998</v>
      </c>
      <c r="AK395" s="72">
        <f>AJ395/AI395*100</f>
        <v>100</v>
      </c>
      <c r="AL395" s="72">
        <f t="shared" si="1755"/>
        <v>867.34694000000002</v>
      </c>
      <c r="AM395" s="72">
        <f t="shared" si="1755"/>
        <v>867.34694000000002</v>
      </c>
      <c r="AN395" s="72">
        <f>AM395/AL395*100</f>
        <v>100</v>
      </c>
      <c r="AO395" s="72">
        <f t="shared" si="1755"/>
        <v>10074.93003</v>
      </c>
      <c r="AP395" s="72">
        <f t="shared" si="1755"/>
        <v>10074.93003</v>
      </c>
      <c r="AQ395" s="72">
        <f>AP395/AO395*100</f>
        <v>100</v>
      </c>
      <c r="AR395" s="72">
        <f>AR8+AR389+AR394</f>
        <v>37300</v>
      </c>
      <c r="AS395" s="72">
        <f>AS8+AS389+AS394</f>
        <v>28930.445660000001</v>
      </c>
      <c r="AT395" s="72">
        <f>AS395/AR395*100</f>
        <v>77.561516514745307</v>
      </c>
      <c r="AU395" s="72">
        <f t="shared" ref="AU395:AY395" si="1756">AU8+AU389+AU394</f>
        <v>5775</v>
      </c>
      <c r="AV395" s="72">
        <f t="shared" si="1756"/>
        <v>2887.5</v>
      </c>
      <c r="AW395" s="72">
        <f t="shared" si="1756"/>
        <v>50</v>
      </c>
      <c r="AX395" s="72">
        <f t="shared" si="1756"/>
        <v>139999.99999999997</v>
      </c>
      <c r="AY395" s="72">
        <f t="shared" si="1756"/>
        <v>3118.7667000000001</v>
      </c>
      <c r="AZ395" s="72">
        <f>AY395/AX395*100</f>
        <v>2.2276905000000005</v>
      </c>
      <c r="BA395" s="72">
        <f t="shared" ref="BA395:BZ395" si="1757">BA8+BA389+BA394</f>
        <v>673809.38776000007</v>
      </c>
      <c r="BB395" s="72">
        <f t="shared" si="1757"/>
        <v>334955.67680999998</v>
      </c>
      <c r="BC395" s="72">
        <f>BB395/BA395*100</f>
        <v>49.71074652484743</v>
      </c>
      <c r="BD395" s="72">
        <f t="shared" si="1757"/>
        <v>1808850.4999999998</v>
      </c>
      <c r="BE395" s="72">
        <f t="shared" si="1757"/>
        <v>660082.7164700001</v>
      </c>
      <c r="BF395" s="72">
        <f>BE395/BD395*100</f>
        <v>36.49183370709742</v>
      </c>
      <c r="BG395" s="72">
        <f t="shared" si="1757"/>
        <v>182559.43821000002</v>
      </c>
      <c r="BH395" s="72">
        <f t="shared" si="1757"/>
        <v>74571.613740000001</v>
      </c>
      <c r="BI395" s="72">
        <f t="shared" si="1757"/>
        <v>40.847854524080809</v>
      </c>
      <c r="BJ395" s="72">
        <f t="shared" si="1757"/>
        <v>92123.595509999999</v>
      </c>
      <c r="BK395" s="72">
        <f t="shared" si="1757"/>
        <v>27582.439059999997</v>
      </c>
      <c r="BL395" s="72">
        <f t="shared" si="1757"/>
        <v>29.940688818431894</v>
      </c>
      <c r="BM395" s="72">
        <f t="shared" si="1757"/>
        <v>180333.49999999997</v>
      </c>
      <c r="BN395" s="72">
        <f t="shared" si="1757"/>
        <v>89905.617550000024</v>
      </c>
      <c r="BO395" s="72">
        <f>BN395/BM395*100</f>
        <v>49.85519470869253</v>
      </c>
      <c r="BP395" s="72">
        <f t="shared" si="1757"/>
        <v>29960</v>
      </c>
      <c r="BQ395" s="72">
        <f t="shared" si="1757"/>
        <v>4200.7558500000005</v>
      </c>
      <c r="BR395" s="72">
        <f>BQ395/BP395*100</f>
        <v>14.021214452603473</v>
      </c>
      <c r="BS395" s="72">
        <f t="shared" si="1757"/>
        <v>947017.40408000001</v>
      </c>
      <c r="BT395" s="72">
        <f t="shared" si="1757"/>
        <v>261442.50554999997</v>
      </c>
      <c r="BU395" s="72">
        <f>BT395/BS395*100</f>
        <v>27.60693778420934</v>
      </c>
      <c r="BV395" s="72">
        <f t="shared" si="1757"/>
        <v>4185.5056199999999</v>
      </c>
      <c r="BW395" s="72">
        <f t="shared" si="1757"/>
        <v>4185.5056199999999</v>
      </c>
      <c r="BX395" s="72">
        <f>BW395/BV395*100</f>
        <v>100</v>
      </c>
      <c r="BY395" s="72">
        <f t="shared" si="1757"/>
        <v>746000</v>
      </c>
      <c r="BZ395" s="72">
        <f t="shared" si="1757"/>
        <v>570726.23225</v>
      </c>
      <c r="CA395" s="72">
        <f>BZ395/BY395*100</f>
        <v>76.504856869973196</v>
      </c>
      <c r="CB395" s="72">
        <f>CB8+CB389+CB394</f>
        <v>300000</v>
      </c>
      <c r="CC395" s="72">
        <f>CC8+CC389+CC394</f>
        <v>245002.62834</v>
      </c>
      <c r="CD395" s="72">
        <f>CC395/CB395*100</f>
        <v>81.667542780000005</v>
      </c>
      <c r="CE395" s="72">
        <f>CE8+CE389+CE394</f>
        <v>172316.533</v>
      </c>
      <c r="CF395" s="72">
        <f>CF8+CF389+CF394</f>
        <v>109960.71028999999</v>
      </c>
      <c r="CG395" s="72">
        <f>CF395/CE395*100</f>
        <v>63.813209548499906</v>
      </c>
      <c r="CH395" s="72">
        <f>CH8+CH389+CH394</f>
        <v>36621.020409999997</v>
      </c>
      <c r="CI395" s="72">
        <f>CI8+CI389+CI394</f>
        <v>10983.968419999999</v>
      </c>
      <c r="CJ395" s="72">
        <f>CI395/CH395*100</f>
        <v>29.993616499557284</v>
      </c>
      <c r="CK395" s="72">
        <f>CK8+CK389+CK394</f>
        <v>13621.93878</v>
      </c>
      <c r="CL395" s="72">
        <f>CL8+CL389+CL394</f>
        <v>5021.6671100000003</v>
      </c>
      <c r="CM395" s="72">
        <f>CL395/CK395*100</f>
        <v>36.864554973429414</v>
      </c>
      <c r="CN395" s="72">
        <f>CN8+CN389+CN394</f>
        <v>12623.499999999998</v>
      </c>
      <c r="CO395" s="72">
        <f>CO8+CO389+CO394</f>
        <v>3459.7650000000003</v>
      </c>
      <c r="CP395" s="72">
        <f>CO395/CN395*100</f>
        <v>27.407335525012876</v>
      </c>
      <c r="CQ395" s="72">
        <f>CQ8+CQ389+CQ394</f>
        <v>25129.8</v>
      </c>
      <c r="CR395" s="72">
        <f>CR8+CR389+CR394</f>
        <v>8034.8471100000006</v>
      </c>
      <c r="CS395" s="72">
        <f>CR395/CQ395*100</f>
        <v>31.973382637346898</v>
      </c>
      <c r="CT395" s="72">
        <f>CT8+CT389+CT394</f>
        <v>8691.2999999999993</v>
      </c>
      <c r="CU395" s="72">
        <f>CU8+CU389+CU394</f>
        <v>1127.1411600000001</v>
      </c>
      <c r="CV395" s="72">
        <f>CU395/CT395*100</f>
        <v>12.968614131372755</v>
      </c>
      <c r="CW395" s="72">
        <f>CW8+CW389+CW394</f>
        <v>1113722.96</v>
      </c>
      <c r="CX395" s="72">
        <f>CX8+CX389+CX394</f>
        <v>559869.13696000003</v>
      </c>
      <c r="CY395" s="72">
        <f>CX395/CW395*100</f>
        <v>50.270054319433264</v>
      </c>
      <c r="CZ395" s="72">
        <f>CZ8+CZ389+CZ394</f>
        <v>1444935</v>
      </c>
      <c r="DA395" s="72">
        <f>DA8+DA389+DA394</f>
        <v>374334.22058000002</v>
      </c>
      <c r="DB395" s="72">
        <f>DA395/CZ395*100</f>
        <v>25.906647744016169</v>
      </c>
      <c r="DC395" s="72">
        <f>DC8+DC389+DC394</f>
        <v>274751.59999999992</v>
      </c>
      <c r="DD395" s="72">
        <f>DD8+DD389+DD394</f>
        <v>102490.68842000001</v>
      </c>
      <c r="DE395" s="72">
        <f>DD395/DC395*100</f>
        <v>37.303036058752717</v>
      </c>
      <c r="DF395" s="72">
        <f>DF8+DF389+DF394</f>
        <v>47922.099999999984</v>
      </c>
      <c r="DG395" s="72">
        <f>DG8+DG389+DG394</f>
        <v>5862.7349999999997</v>
      </c>
      <c r="DH395" s="72">
        <f>DG395/DF395*100</f>
        <v>12.233885827207075</v>
      </c>
      <c r="DI395" s="72">
        <f t="shared" ref="DI395:DP395" si="1758">DI8+DI389+DI394</f>
        <v>190878.42800000001</v>
      </c>
      <c r="DJ395" s="72">
        <f t="shared" si="1758"/>
        <v>94795.025309999983</v>
      </c>
      <c r="DK395" s="72">
        <f>DJ395/DI395*100</f>
        <v>49.662513623592908</v>
      </c>
      <c r="DL395" s="72">
        <f t="shared" si="1758"/>
        <v>253352.43898999997</v>
      </c>
      <c r="DM395" s="72">
        <f t="shared" si="1758"/>
        <v>108859.48994000001</v>
      </c>
      <c r="DN395" s="72">
        <f>DM395/DL395*100</f>
        <v>42.967610800974683</v>
      </c>
      <c r="DO395" s="72">
        <f t="shared" si="1758"/>
        <v>12596.4</v>
      </c>
      <c r="DP395" s="72">
        <f t="shared" si="1758"/>
        <v>5060</v>
      </c>
      <c r="DQ395" s="72">
        <f>DP395/DO395*100</f>
        <v>40.170207360833253</v>
      </c>
      <c r="DR395" s="72">
        <f>DR8+DR389+DR394</f>
        <v>9535.1</v>
      </c>
      <c r="DS395" s="72">
        <f>DS8+DS389+DS394</f>
        <v>4767.55</v>
      </c>
      <c r="DT395" s="72">
        <f>DS395/DR395*100</f>
        <v>50</v>
      </c>
      <c r="DU395" s="72">
        <f>DU8+DU389+DU394</f>
        <v>39191.632650000007</v>
      </c>
      <c r="DV395" s="72">
        <f>DV8+DV389+DV394</f>
        <v>39191.632650000007</v>
      </c>
      <c r="DW395" s="72">
        <f>DV395/DU395*100</f>
        <v>100</v>
      </c>
      <c r="DX395" s="72">
        <f>DX8+DX389+DX394</f>
        <v>6654</v>
      </c>
      <c r="DY395" s="72">
        <f>DY8+DY389+DY394</f>
        <v>6654</v>
      </c>
      <c r="DZ395" s="72">
        <f>DY395/DX395*100</f>
        <v>100</v>
      </c>
      <c r="EA395" s="72">
        <f t="shared" ref="EA395:EC395" si="1759">EA8+EA389+EA394</f>
        <v>24455.300000000003</v>
      </c>
      <c r="EB395" s="72">
        <f t="shared" si="1759"/>
        <v>0</v>
      </c>
      <c r="EC395" s="72">
        <f t="shared" si="1759"/>
        <v>0</v>
      </c>
      <c r="ED395" s="72">
        <f t="shared" ref="ED395:ER395" si="1760">ED8+ED389+ED394</f>
        <v>16133</v>
      </c>
      <c r="EE395" s="72">
        <f t="shared" si="1760"/>
        <v>3361.7606999999998</v>
      </c>
      <c r="EF395" s="72">
        <f t="shared" si="1760"/>
        <v>20.837790243600075</v>
      </c>
      <c r="EG395" s="72">
        <f t="shared" si="1760"/>
        <v>211021</v>
      </c>
      <c r="EH395" s="72">
        <f t="shared" si="1760"/>
        <v>22992.07533</v>
      </c>
      <c r="EI395" s="72">
        <f t="shared" si="1760"/>
        <v>10.895633766307618</v>
      </c>
      <c r="EJ395" s="72">
        <f t="shared" si="1760"/>
        <v>571866.17984</v>
      </c>
      <c r="EK395" s="72">
        <f t="shared" si="1760"/>
        <v>254999.16339</v>
      </c>
      <c r="EL395" s="72">
        <f>EK395/EJ395*100</f>
        <v>44.590705374698878</v>
      </c>
      <c r="EM395" s="72">
        <f t="shared" si="1760"/>
        <v>48969.8</v>
      </c>
      <c r="EN395" s="72">
        <f t="shared" si="1760"/>
        <v>23929.448819999998</v>
      </c>
      <c r="EO395" s="72">
        <f>EN395/EM395*100</f>
        <v>48.865727080772224</v>
      </c>
      <c r="EP395" s="72">
        <f t="shared" si="1760"/>
        <v>9100321.7150599994</v>
      </c>
      <c r="EQ395" s="72">
        <f t="shared" si="1760"/>
        <v>1856110.6785400002</v>
      </c>
      <c r="ER395" s="72">
        <f t="shared" si="1760"/>
        <v>40.446918582571755</v>
      </c>
      <c r="ES395" s="72">
        <f t="shared" ref="ES395:EU395" si="1761">ES8+ES389+ES394</f>
        <v>3196745.1313399998</v>
      </c>
      <c r="ET395" s="72">
        <f t="shared" si="1761"/>
        <v>1167187.35751</v>
      </c>
      <c r="EU395" s="72">
        <f t="shared" si="1761"/>
        <v>72.681731120491861</v>
      </c>
      <c r="EV395" s="72">
        <f t="shared" ref="EV395:EX395" si="1762">EV8+EV389+EV394</f>
        <v>100000</v>
      </c>
      <c r="EW395" s="72">
        <f t="shared" si="1762"/>
        <v>8424.192140000001</v>
      </c>
      <c r="EX395" s="72">
        <f t="shared" si="1762"/>
        <v>8.4241921400000024</v>
      </c>
      <c r="EY395" s="72">
        <f t="shared" ref="EY395:EZ395" si="1763">EY8+EY389+EY394</f>
        <v>455303.5</v>
      </c>
      <c r="EZ395" s="72">
        <f t="shared" si="1763"/>
        <v>108041.50284</v>
      </c>
      <c r="FA395" s="72">
        <f>EZ395/EY395*100</f>
        <v>23.729556842853174</v>
      </c>
      <c r="FB395" s="72">
        <f t="shared" ref="FB395:FD395" si="1764">FB8+FB389+FB394</f>
        <v>128886.83674</v>
      </c>
      <c r="FC395" s="72">
        <f t="shared" si="1764"/>
        <v>38432.505810000002</v>
      </c>
      <c r="FD395" s="72">
        <f t="shared" si="1764"/>
        <v>29.818798243554447</v>
      </c>
      <c r="FE395" s="72">
        <f t="shared" ref="FE395:FJ395" si="1765">FE8+FE389+FE394</f>
        <v>162484.48980000001</v>
      </c>
      <c r="FF395" s="72">
        <f t="shared" si="1765"/>
        <v>61576.799780000001</v>
      </c>
      <c r="FG395" s="72">
        <f>FF395/FE395*100</f>
        <v>37.897032421860118</v>
      </c>
      <c r="FH395" s="72">
        <f t="shared" si="1765"/>
        <v>136500</v>
      </c>
      <c r="FI395" s="72">
        <f t="shared" si="1765"/>
        <v>56924.879510000006</v>
      </c>
      <c r="FJ395" s="72">
        <f t="shared" si="1765"/>
        <v>77.641559564444449</v>
      </c>
      <c r="FK395" s="72">
        <f t="shared" ref="FK395:FM395" si="1766">FK8+FK389+FK394</f>
        <v>142691.5</v>
      </c>
      <c r="FL395" s="72">
        <f t="shared" si="1766"/>
        <v>39033.452019999997</v>
      </c>
      <c r="FM395" s="72">
        <f t="shared" si="1766"/>
        <v>58.4564000279195</v>
      </c>
      <c r="FN395" s="72">
        <f t="shared" ref="FN395:FP395" si="1767">FN8+FN389+FN394</f>
        <v>2290.1</v>
      </c>
      <c r="FO395" s="72">
        <f t="shared" si="1767"/>
        <v>2157.9890600000003</v>
      </c>
      <c r="FP395" s="72">
        <f t="shared" si="1767"/>
        <v>193.95918057592775</v>
      </c>
      <c r="FQ395" s="72">
        <f t="shared" ref="FQ395:FS395" si="1768">FQ8+FQ389+FQ394</f>
        <v>103847.1</v>
      </c>
      <c r="FR395" s="72">
        <f t="shared" si="1768"/>
        <v>37492.743950000004</v>
      </c>
      <c r="FS395" s="72">
        <f t="shared" si="1768"/>
        <v>36.103794858017217</v>
      </c>
      <c r="FT395" s="72">
        <f t="shared" ref="FT395:FV395" si="1769">FT8+FT389+FT394</f>
        <v>20324.400000000001</v>
      </c>
      <c r="FU395" s="72">
        <f t="shared" si="1769"/>
        <v>7774.6344200000003</v>
      </c>
      <c r="FV395" s="72">
        <f t="shared" si="1769"/>
        <v>38.252713093621459</v>
      </c>
      <c r="FW395" s="72">
        <f t="shared" ref="FW395:FY395" si="1770">FW8+FW389+FW394</f>
        <v>15344.94382</v>
      </c>
      <c r="FX395" s="72">
        <f t="shared" si="1770"/>
        <v>4603.48315</v>
      </c>
      <c r="FY395" s="72">
        <f t="shared" si="1770"/>
        <v>30.000000026067219</v>
      </c>
      <c r="FZ395" s="72">
        <f t="shared" ref="FZ395:GA395" si="1771">FZ8+FZ389+FZ394</f>
        <v>1226878.1632699999</v>
      </c>
      <c r="GA395" s="72">
        <f t="shared" si="1771"/>
        <v>0</v>
      </c>
      <c r="GB395" s="72"/>
      <c r="GC395" s="72">
        <f t="shared" ref="GC395:GD395" si="1772">GC8+GC389+GC394</f>
        <v>1042000</v>
      </c>
      <c r="GD395" s="72">
        <f t="shared" si="1772"/>
        <v>0</v>
      </c>
      <c r="GE395" s="72"/>
      <c r="GF395" s="72">
        <f t="shared" ref="GF395:GG395" si="1773">GF8+GF389+GF394</f>
        <v>180659</v>
      </c>
      <c r="GG395" s="72">
        <f t="shared" si="1773"/>
        <v>0</v>
      </c>
      <c r="GH395" s="72"/>
      <c r="GI395" s="72">
        <f t="shared" ref="GI395:GJ395" si="1774">GI8+GI389+GI394</f>
        <v>22328.7</v>
      </c>
      <c r="GJ395" s="72">
        <f t="shared" si="1774"/>
        <v>0</v>
      </c>
      <c r="GK395" s="72"/>
      <c r="GL395" s="72">
        <f t="shared" ref="GL395:GM395" si="1775">GL8+GL389+GL394</f>
        <v>84630</v>
      </c>
      <c r="GM395" s="72">
        <f t="shared" si="1775"/>
        <v>0</v>
      </c>
      <c r="GN395" s="72"/>
      <c r="GO395" s="72">
        <f t="shared" ref="GO395:GQ395" si="1776">GO8+GO389+GO394</f>
        <v>2854.3877599999996</v>
      </c>
      <c r="GP395" s="72">
        <f t="shared" si="1776"/>
        <v>0</v>
      </c>
      <c r="GQ395" s="72">
        <f t="shared" si="1776"/>
        <v>0</v>
      </c>
      <c r="GR395" s="72">
        <f>GR8+GR389+GR394</f>
        <v>100000</v>
      </c>
      <c r="GS395" s="72">
        <f>GS8+GS389+GS394</f>
        <v>0</v>
      </c>
      <c r="GT395" s="72">
        <f>GS395/GR395*100</f>
        <v>0</v>
      </c>
    </row>
    <row r="396" spans="1:202" s="18" customFormat="1" x14ac:dyDescent="0.25">
      <c r="A396" s="21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7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</row>
    <row r="397" spans="1:202" s="16" customFormat="1" ht="15.75" customHeight="1" x14ac:dyDescent="0.25">
      <c r="A397" s="252" t="s">
        <v>970</v>
      </c>
      <c r="B397" s="252"/>
      <c r="C397" s="252"/>
      <c r="D397" s="252"/>
      <c r="E397" s="252"/>
      <c r="F397" s="252"/>
      <c r="G397" s="252"/>
      <c r="H397" s="252"/>
      <c r="I397" s="252"/>
      <c r="J397" s="252"/>
      <c r="K397" s="252"/>
      <c r="L397" s="252"/>
      <c r="M397" s="252"/>
      <c r="N397" s="252"/>
      <c r="O397" s="252"/>
      <c r="P397" s="252"/>
      <c r="Q397" s="252"/>
      <c r="R397" s="252"/>
      <c r="S397" s="252"/>
      <c r="T397" s="252"/>
      <c r="U397" s="252"/>
      <c r="V397" s="252"/>
      <c r="W397" s="252"/>
      <c r="X397" s="252"/>
      <c r="Y397" s="252"/>
      <c r="Z397" s="252"/>
      <c r="AA397" s="252"/>
      <c r="AB397" s="252"/>
      <c r="AC397" s="252"/>
      <c r="AD397" s="252"/>
      <c r="AE397" s="252"/>
      <c r="AF397" s="121"/>
      <c r="AG397" s="121"/>
      <c r="AH397" s="121"/>
      <c r="AI397" s="122"/>
      <c r="AJ397" s="122"/>
      <c r="AK397" s="122"/>
      <c r="AL397" s="122"/>
      <c r="AM397" s="122"/>
      <c r="AN397" s="122"/>
      <c r="AO397" s="123"/>
      <c r="AP397" s="123"/>
      <c r="AQ397" s="123"/>
      <c r="AR397" s="123"/>
      <c r="AS397" s="123"/>
      <c r="AT397" s="123"/>
    </row>
    <row r="398" spans="1:202" s="16" customFormat="1" ht="15.75" customHeight="1" x14ac:dyDescent="0.25">
      <c r="A398" s="252" t="s">
        <v>861</v>
      </c>
      <c r="B398" s="252"/>
      <c r="C398" s="252"/>
      <c r="D398" s="252"/>
      <c r="E398" s="252"/>
      <c r="F398" s="252"/>
      <c r="G398" s="252"/>
      <c r="H398" s="252"/>
      <c r="I398" s="252"/>
      <c r="J398" s="252"/>
      <c r="K398" s="252"/>
      <c r="L398" s="252"/>
      <c r="M398" s="252"/>
      <c r="N398" s="252"/>
      <c r="O398" s="252"/>
      <c r="P398" s="252"/>
      <c r="Q398" s="252"/>
      <c r="R398" s="252"/>
      <c r="S398" s="252"/>
      <c r="T398" s="252"/>
      <c r="U398" s="252"/>
      <c r="V398" s="252"/>
      <c r="W398" s="252"/>
      <c r="X398" s="252"/>
      <c r="Y398" s="252"/>
      <c r="Z398" s="252"/>
      <c r="AA398" s="252"/>
      <c r="AB398" s="252"/>
      <c r="AC398" s="252"/>
      <c r="AD398" s="252"/>
      <c r="AE398" s="252"/>
      <c r="AF398" s="121"/>
      <c r="AG398" s="121"/>
      <c r="AH398" s="121"/>
      <c r="AI398" s="122"/>
      <c r="AJ398" s="122"/>
      <c r="AK398" s="122"/>
      <c r="AL398" s="122"/>
      <c r="AM398" s="122"/>
      <c r="AN398" s="122"/>
      <c r="AO398" s="123"/>
      <c r="AP398" s="123"/>
      <c r="AQ398" s="123"/>
      <c r="AR398" s="123"/>
      <c r="AS398" s="123"/>
      <c r="AT398" s="123"/>
    </row>
    <row r="399" spans="1:202" s="16" customFormat="1" ht="15.75" customHeight="1" x14ac:dyDescent="0.25">
      <c r="A399" s="252" t="s">
        <v>922</v>
      </c>
      <c r="B399" s="252"/>
      <c r="C399" s="252"/>
      <c r="D399" s="252"/>
      <c r="E399" s="252"/>
      <c r="F399" s="252"/>
      <c r="G399" s="252"/>
      <c r="H399" s="252"/>
      <c r="I399" s="252"/>
      <c r="J399" s="252"/>
      <c r="K399" s="252"/>
      <c r="L399" s="252"/>
      <c r="M399" s="252"/>
      <c r="N399" s="252"/>
      <c r="O399" s="252"/>
      <c r="P399" s="252"/>
      <c r="Q399" s="252"/>
      <c r="R399" s="252"/>
      <c r="S399" s="252"/>
      <c r="T399" s="252"/>
      <c r="U399" s="252"/>
      <c r="V399" s="252"/>
      <c r="W399" s="252"/>
      <c r="X399" s="252"/>
      <c r="Y399" s="252"/>
      <c r="Z399" s="252"/>
      <c r="AA399" s="252"/>
      <c r="AB399" s="252"/>
      <c r="AC399" s="252"/>
      <c r="AD399" s="252"/>
      <c r="AE399" s="252"/>
      <c r="AF399" s="121"/>
      <c r="AG399" s="121"/>
      <c r="AH399" s="121"/>
      <c r="AI399" s="122"/>
      <c r="AJ399" s="122"/>
      <c r="AK399" s="122"/>
      <c r="AL399" s="122"/>
      <c r="AM399" s="122"/>
      <c r="AN399" s="122"/>
      <c r="AO399" s="123"/>
      <c r="AP399" s="123"/>
      <c r="AQ399" s="123"/>
      <c r="AR399" s="123"/>
      <c r="AS399" s="123"/>
      <c r="AT399" s="123"/>
    </row>
    <row r="400" spans="1:202" s="16" customFormat="1" ht="18" customHeight="1" x14ac:dyDescent="0.25">
      <c r="A400" s="252" t="s">
        <v>973</v>
      </c>
      <c r="B400" s="252"/>
      <c r="C400" s="252"/>
      <c r="D400" s="252"/>
      <c r="E400" s="252"/>
      <c r="F400" s="252"/>
      <c r="G400" s="252"/>
      <c r="H400" s="252"/>
      <c r="I400" s="252"/>
      <c r="J400" s="252"/>
      <c r="K400" s="252"/>
      <c r="L400" s="252"/>
      <c r="M400" s="252"/>
      <c r="N400" s="252"/>
      <c r="O400" s="252"/>
      <c r="P400" s="252"/>
      <c r="Q400" s="252"/>
      <c r="R400" s="252"/>
      <c r="S400" s="252"/>
      <c r="T400" s="252"/>
      <c r="U400" s="252"/>
      <c r="V400" s="252"/>
      <c r="W400" s="252"/>
      <c r="X400" s="252"/>
      <c r="Y400" s="252"/>
      <c r="Z400" s="252"/>
      <c r="AA400" s="252"/>
      <c r="AB400" s="252"/>
      <c r="AC400" s="252"/>
      <c r="AD400" s="252"/>
      <c r="AE400" s="252"/>
      <c r="AF400" s="121"/>
      <c r="AG400" s="121"/>
      <c r="AH400" s="121"/>
      <c r="AI400" s="122"/>
      <c r="AJ400" s="122"/>
      <c r="AK400" s="122"/>
      <c r="AL400" s="122"/>
      <c r="AM400" s="122"/>
      <c r="AN400" s="122"/>
      <c r="AO400" s="123"/>
      <c r="AP400" s="123"/>
      <c r="AQ400" s="123"/>
      <c r="AR400" s="123"/>
      <c r="AS400" s="123"/>
      <c r="AT400" s="123"/>
    </row>
    <row r="401" spans="1:46" s="16" customFormat="1" ht="16.5" customHeight="1" x14ac:dyDescent="0.25">
      <c r="A401" s="252" t="s">
        <v>977</v>
      </c>
      <c r="B401" s="252"/>
      <c r="C401" s="252"/>
      <c r="D401" s="252"/>
      <c r="E401" s="252"/>
      <c r="F401" s="252"/>
      <c r="G401" s="252"/>
      <c r="H401" s="252"/>
      <c r="I401" s="252"/>
      <c r="J401" s="252"/>
      <c r="K401" s="252"/>
      <c r="L401" s="252"/>
      <c r="M401" s="252"/>
      <c r="N401" s="252"/>
      <c r="O401" s="252"/>
      <c r="P401" s="252"/>
      <c r="Q401" s="252"/>
      <c r="R401" s="252"/>
      <c r="S401" s="252"/>
      <c r="T401" s="252"/>
      <c r="U401" s="252"/>
      <c r="V401" s="252"/>
      <c r="W401" s="252"/>
      <c r="X401" s="252"/>
      <c r="Y401" s="252"/>
      <c r="Z401" s="252"/>
      <c r="AA401" s="252"/>
      <c r="AB401" s="252"/>
      <c r="AC401" s="252"/>
      <c r="AD401" s="252"/>
      <c r="AE401" s="252"/>
      <c r="AF401" s="121"/>
      <c r="AG401" s="121"/>
      <c r="AH401" s="121"/>
      <c r="AI401" s="122"/>
      <c r="AJ401" s="122"/>
      <c r="AK401" s="122"/>
      <c r="AL401" s="122"/>
      <c r="AM401" s="122"/>
      <c r="AN401" s="122"/>
      <c r="AO401" s="123"/>
      <c r="AP401" s="123"/>
      <c r="AQ401" s="123"/>
      <c r="AR401" s="123"/>
      <c r="AS401" s="123"/>
      <c r="AT401" s="123"/>
    </row>
    <row r="402" spans="1:46" s="16" customFormat="1" ht="18" customHeight="1" x14ac:dyDescent="0.25">
      <c r="A402" s="252" t="s">
        <v>980</v>
      </c>
      <c r="B402" s="252"/>
      <c r="C402" s="252"/>
      <c r="D402" s="252"/>
      <c r="E402" s="252"/>
      <c r="F402" s="252"/>
      <c r="G402" s="252"/>
      <c r="H402" s="252"/>
      <c r="I402" s="252"/>
      <c r="J402" s="252"/>
      <c r="K402" s="252"/>
      <c r="L402" s="252"/>
      <c r="M402" s="252"/>
      <c r="N402" s="252"/>
      <c r="O402" s="252"/>
      <c r="P402" s="252"/>
      <c r="Q402" s="252"/>
      <c r="R402" s="252"/>
      <c r="S402" s="252"/>
      <c r="T402" s="252"/>
      <c r="U402" s="252"/>
      <c r="V402" s="252"/>
      <c r="W402" s="252"/>
      <c r="X402" s="252"/>
      <c r="Y402" s="252"/>
      <c r="Z402" s="252"/>
      <c r="AA402" s="252"/>
      <c r="AB402" s="252"/>
      <c r="AC402" s="252"/>
      <c r="AD402" s="252"/>
      <c r="AE402" s="252"/>
      <c r="AF402" s="121"/>
      <c r="AG402" s="121"/>
      <c r="AH402" s="121"/>
      <c r="AI402" s="122"/>
      <c r="AJ402" s="122"/>
      <c r="AK402" s="122"/>
      <c r="AL402" s="122"/>
      <c r="AM402" s="122"/>
      <c r="AN402" s="122"/>
      <c r="AO402" s="123"/>
      <c r="AP402" s="123"/>
      <c r="AQ402" s="123"/>
      <c r="AR402" s="123"/>
      <c r="AS402" s="123"/>
      <c r="AT402" s="123"/>
    </row>
    <row r="403" spans="1:46" s="16" customFormat="1" ht="15.75" customHeight="1" x14ac:dyDescent="0.25">
      <c r="A403" s="207" t="s">
        <v>984</v>
      </c>
      <c r="B403" s="207"/>
      <c r="C403" s="207"/>
      <c r="D403" s="207"/>
      <c r="E403" s="207"/>
      <c r="F403" s="207"/>
      <c r="G403" s="207"/>
      <c r="H403" s="207"/>
      <c r="I403" s="207"/>
      <c r="J403" s="207"/>
      <c r="K403" s="207"/>
      <c r="L403" s="207"/>
      <c r="M403" s="207"/>
      <c r="N403" s="207"/>
      <c r="O403" s="207"/>
      <c r="P403" s="207"/>
      <c r="Q403" s="207"/>
      <c r="R403" s="207"/>
      <c r="S403" s="207"/>
      <c r="T403" s="207"/>
      <c r="U403" s="207"/>
      <c r="V403" s="207"/>
      <c r="W403" s="207"/>
      <c r="X403" s="207"/>
      <c r="Y403" s="207"/>
      <c r="Z403" s="207"/>
      <c r="AA403" s="207"/>
      <c r="AB403" s="207"/>
      <c r="AC403" s="207"/>
      <c r="AD403" s="207"/>
      <c r="AE403" s="207"/>
      <c r="AF403" s="122"/>
      <c r="AG403" s="122"/>
      <c r="AH403" s="122"/>
      <c r="AI403" s="122"/>
      <c r="AJ403" s="122"/>
      <c r="AK403" s="122"/>
      <c r="AL403" s="122"/>
      <c r="AM403" s="122"/>
      <c r="AN403" s="122"/>
      <c r="AO403" s="123"/>
      <c r="AP403" s="123"/>
      <c r="AQ403" s="123"/>
      <c r="AR403" s="123"/>
      <c r="AS403" s="123"/>
      <c r="AT403" s="123"/>
    </row>
    <row r="404" spans="1:46" x14ac:dyDescent="0.25">
      <c r="B404" s="137"/>
      <c r="C404" s="137"/>
    </row>
    <row r="406" spans="1:46" x14ac:dyDescent="0.25">
      <c r="B406" s="17"/>
      <c r="C406" s="17"/>
      <c r="D406" s="17"/>
    </row>
    <row r="407" spans="1:46" x14ac:dyDescent="0.25">
      <c r="B407" s="17"/>
    </row>
    <row r="408" spans="1:46" x14ac:dyDescent="0.25">
      <c r="B408" s="138"/>
      <c r="C408" s="138"/>
    </row>
  </sheetData>
  <mergeCells count="110">
    <mergeCell ref="FZ2:GT2"/>
    <mergeCell ref="GR4:GT4"/>
    <mergeCell ref="GS1:GT1"/>
    <mergeCell ref="A403:AE403"/>
    <mergeCell ref="GI6:GK6"/>
    <mergeCell ref="GL6:GN6"/>
    <mergeCell ref="GO6:GQ6"/>
    <mergeCell ref="GR6:GT6"/>
    <mergeCell ref="FZ5:GT5"/>
    <mergeCell ref="A401:AE401"/>
    <mergeCell ref="A402:AE402"/>
    <mergeCell ref="FZ6:GB6"/>
    <mergeCell ref="GC6:GE6"/>
    <mergeCell ref="GF6:GH6"/>
    <mergeCell ref="EV5:FY5"/>
    <mergeCell ref="EV2:FY2"/>
    <mergeCell ref="FW4:FY4"/>
    <mergeCell ref="A399:AE399"/>
    <mergeCell ref="A398:AE398"/>
    <mergeCell ref="A397:AE397"/>
    <mergeCell ref="B2:AE2"/>
    <mergeCell ref="E5:AE5"/>
    <mergeCell ref="AF2:BI2"/>
    <mergeCell ref="AF5:BI5"/>
    <mergeCell ref="AD4:AE4"/>
    <mergeCell ref="AU6:AW6"/>
    <mergeCell ref="AR6:AT6"/>
    <mergeCell ref="AO6:AQ6"/>
    <mergeCell ref="BJ6:BL6"/>
    <mergeCell ref="BA6:BC6"/>
    <mergeCell ref="AX6:AZ6"/>
    <mergeCell ref="A5:A7"/>
    <mergeCell ref="CL1:CM1"/>
    <mergeCell ref="B5:D6"/>
    <mergeCell ref="T6:V6"/>
    <mergeCell ref="Q6:S6"/>
    <mergeCell ref="H6:J6"/>
    <mergeCell ref="E6:G6"/>
    <mergeCell ref="BJ2:CM2"/>
    <mergeCell ref="BJ5:CM5"/>
    <mergeCell ref="BM6:BO6"/>
    <mergeCell ref="BS6:BU6"/>
    <mergeCell ref="BP6:BR6"/>
    <mergeCell ref="CH6:CJ6"/>
    <mergeCell ref="BD6:BF6"/>
    <mergeCell ref="BV6:BX6"/>
    <mergeCell ref="BY6:CA6"/>
    <mergeCell ref="CB6:CD6"/>
    <mergeCell ref="DP1:DQ1"/>
    <mergeCell ref="AG1:AH1"/>
    <mergeCell ref="AG4:AH4"/>
    <mergeCell ref="BH1:BI1"/>
    <mergeCell ref="BG6:BI6"/>
    <mergeCell ref="AM4:AN4"/>
    <mergeCell ref="DO4:DQ4"/>
    <mergeCell ref="BH4:BI4"/>
    <mergeCell ref="AM1:AN1"/>
    <mergeCell ref="BT1:BU1"/>
    <mergeCell ref="CQ6:CS6"/>
    <mergeCell ref="CN6:CP6"/>
    <mergeCell ref="CN5:DQ5"/>
    <mergeCell ref="CN2:DQ2"/>
    <mergeCell ref="CE6:CG6"/>
    <mergeCell ref="DA4:DB4"/>
    <mergeCell ref="ET1:EU1"/>
    <mergeCell ref="ES4:EU4"/>
    <mergeCell ref="BQ4:BR4"/>
    <mergeCell ref="DR5:EF5"/>
    <mergeCell ref="EG5:EU5"/>
    <mergeCell ref="DR2:EU2"/>
    <mergeCell ref="BT4:BU4"/>
    <mergeCell ref="CL4:CM4"/>
    <mergeCell ref="K6:M6"/>
    <mergeCell ref="N6:P6"/>
    <mergeCell ref="W6:Y6"/>
    <mergeCell ref="Z6:AB6"/>
    <mergeCell ref="AC6:AE6"/>
    <mergeCell ref="AF6:AH6"/>
    <mergeCell ref="AI6:AK6"/>
    <mergeCell ref="AL6:AN6"/>
    <mergeCell ref="DL6:DN6"/>
    <mergeCell ref="DI6:DK6"/>
    <mergeCell ref="DF6:DH6"/>
    <mergeCell ref="DC6:DE6"/>
    <mergeCell ref="CK6:CM6"/>
    <mergeCell ref="CZ6:DB6"/>
    <mergeCell ref="CW6:CY6"/>
    <mergeCell ref="CT6:CV6"/>
    <mergeCell ref="FW6:FY6"/>
    <mergeCell ref="EV6:EX6"/>
    <mergeCell ref="EY6:FA6"/>
    <mergeCell ref="FB6:FD6"/>
    <mergeCell ref="FE6:FG6"/>
    <mergeCell ref="FH6:FJ6"/>
    <mergeCell ref="A400:AE400"/>
    <mergeCell ref="FK6:FM6"/>
    <mergeCell ref="FN6:FP6"/>
    <mergeCell ref="FQ6:FS6"/>
    <mergeCell ref="FT6:FV6"/>
    <mergeCell ref="EJ6:EL6"/>
    <mergeCell ref="EG6:EI6"/>
    <mergeCell ref="EM6:EO6"/>
    <mergeCell ref="EP6:ER6"/>
    <mergeCell ref="ES6:EU6"/>
    <mergeCell ref="EA6:EC6"/>
    <mergeCell ref="DX6:DZ6"/>
    <mergeCell ref="DU6:DW6"/>
    <mergeCell ref="DR6:DT6"/>
    <mergeCell ref="ED6:EF6"/>
    <mergeCell ref="DO6:DQ6"/>
  </mergeCells>
  <pageMargins left="0.31496062992125984" right="0.31496062992125984" top="0.35433070866141736" bottom="0.35433070866141736" header="0" footer="0"/>
  <pageSetup paperSize="9" scale="20" fitToWidth="0" orientation="portrait" r:id="rId1"/>
  <rowBreaks count="1" manualBreakCount="1">
    <brk id="201" max="201" man="1"/>
  </rowBreaks>
  <colBreaks count="6" manualBreakCount="6">
    <brk id="31" max="402" man="1"/>
    <brk id="61" max="402" man="1"/>
    <brk id="91" max="402" man="1"/>
    <brk id="121" max="402" man="1"/>
    <brk id="151" max="402" man="1"/>
    <brk id="181" max="40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O404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A3" sqref="A3"/>
    </sheetView>
  </sheetViews>
  <sheetFormatPr defaultRowHeight="15.75" x14ac:dyDescent="0.25"/>
  <cols>
    <col min="1" max="1" width="32.75" style="158" customWidth="1"/>
    <col min="2" max="2" width="16.25" style="16" customWidth="1"/>
    <col min="3" max="3" width="13.5" style="16" customWidth="1"/>
    <col min="4" max="4" width="13" style="16" customWidth="1"/>
    <col min="5" max="5" width="13.5" style="16" customWidth="1"/>
    <col min="6" max="6" width="11.125" style="16" customWidth="1"/>
    <col min="7" max="7" width="12.375" style="16" customWidth="1"/>
    <col min="8" max="8" width="13.5" style="16" customWidth="1"/>
    <col min="9" max="9" width="11.625" style="16" customWidth="1"/>
    <col min="10" max="10" width="12.375" style="16" customWidth="1"/>
    <col min="11" max="11" width="14.625" style="16" customWidth="1"/>
    <col min="12" max="12" width="11.5" style="16" customWidth="1"/>
    <col min="13" max="13" width="12.25" style="16" customWidth="1"/>
    <col min="14" max="14" width="14.25" style="16" customWidth="1"/>
    <col min="15" max="15" width="11.625" style="16" customWidth="1"/>
    <col min="16" max="16" width="12.25" style="16" customWidth="1"/>
    <col min="17" max="17" width="14.875" style="16" customWidth="1"/>
    <col min="18" max="18" width="11.875" style="16" customWidth="1"/>
    <col min="19" max="19" width="11.5" style="16" customWidth="1"/>
    <col min="20" max="20" width="15.75" style="16" customWidth="1"/>
    <col min="21" max="22" width="14.375" style="16" customWidth="1"/>
    <col min="23" max="23" width="14.625" style="16" customWidth="1"/>
    <col min="24" max="24" width="12.875" style="16" customWidth="1"/>
    <col min="25" max="25" width="11.75" style="16" customWidth="1"/>
    <col min="26" max="26" width="14.5" style="16" customWidth="1"/>
    <col min="27" max="27" width="13.75" style="16" customWidth="1"/>
    <col min="28" max="28" width="12.25" style="16" customWidth="1"/>
    <col min="29" max="29" width="14.75" style="16" customWidth="1"/>
    <col min="30" max="30" width="11.5" style="16" customWidth="1"/>
    <col min="31" max="31" width="12" style="16" customWidth="1"/>
    <col min="32" max="32" width="14.375" style="16" customWidth="1"/>
    <col min="33" max="33" width="12.375" style="16" customWidth="1"/>
    <col min="34" max="34" width="11.75" style="16" customWidth="1"/>
    <col min="35" max="35" width="14.375" style="16" customWidth="1"/>
    <col min="36" max="36" width="12.875" style="16" customWidth="1"/>
    <col min="37" max="37" width="11.75" style="16" customWidth="1"/>
    <col min="38" max="38" width="15" style="16" customWidth="1"/>
    <col min="39" max="39" width="12.125" style="16" customWidth="1"/>
    <col min="40" max="40" width="12.5" style="16" customWidth="1"/>
    <col min="41" max="41" width="14.75" style="16" customWidth="1"/>
    <col min="42" max="42" width="12.125" style="16" customWidth="1"/>
    <col min="43" max="43" width="12.25" style="16" customWidth="1"/>
    <col min="44" max="44" width="14.625" style="16" customWidth="1"/>
    <col min="45" max="45" width="12.625" style="16" customWidth="1"/>
    <col min="46" max="46" width="12.375" style="16" customWidth="1"/>
    <col min="47" max="47" width="14.375" style="16" customWidth="1"/>
    <col min="48" max="48" width="14.5" style="16" customWidth="1"/>
    <col min="49" max="49" width="13.5" style="16" customWidth="1"/>
    <col min="50" max="50" width="15.125" style="16" customWidth="1"/>
    <col min="51" max="51" width="13" style="16" customWidth="1"/>
    <col min="52" max="52" width="13.125" style="16" customWidth="1"/>
    <col min="53" max="53" width="13.625" style="16" customWidth="1"/>
    <col min="54" max="55" width="11.625" style="16" customWidth="1"/>
    <col min="56" max="56" width="15.25" style="16" customWidth="1"/>
    <col min="57" max="58" width="11.5" style="16" customWidth="1"/>
    <col min="59" max="59" width="13.75" style="16" customWidth="1"/>
    <col min="60" max="60" width="11.25" style="16" customWidth="1"/>
    <col min="61" max="61" width="12.625" style="16" customWidth="1"/>
    <col min="62" max="62" width="14.875" style="16" customWidth="1"/>
    <col min="63" max="63" width="11.375" style="16" customWidth="1"/>
    <col min="64" max="64" width="11.5" style="16" customWidth="1"/>
    <col min="65" max="65" width="19.125" style="16" customWidth="1"/>
    <col min="66" max="66" width="16.5" style="16" customWidth="1"/>
    <col min="67" max="67" width="17.375" style="16" customWidth="1"/>
    <col min="68" max="16384" width="9" style="16"/>
  </cols>
  <sheetData>
    <row r="1" spans="1:67" s="106" customFormat="1" ht="18" customHeight="1" x14ac:dyDescent="0.3">
      <c r="AO1" s="174"/>
      <c r="AP1" s="277" t="s">
        <v>108</v>
      </c>
      <c r="AQ1" s="277"/>
      <c r="AS1" s="277"/>
      <c r="AT1" s="277"/>
      <c r="BJ1" s="276" t="s">
        <v>108</v>
      </c>
      <c r="BK1" s="276"/>
      <c r="BL1" s="276"/>
      <c r="BM1" s="276" t="s">
        <v>108</v>
      </c>
      <c r="BN1" s="276"/>
      <c r="BO1" s="276"/>
    </row>
    <row r="2" spans="1:67" x14ac:dyDescent="0.25">
      <c r="AO2" s="175"/>
      <c r="AP2" s="175"/>
      <c r="AQ2" s="175"/>
      <c r="BE2" s="176"/>
      <c r="BF2" s="176"/>
    </row>
    <row r="3" spans="1:67" ht="97.5" customHeight="1" x14ac:dyDescent="0.25">
      <c r="B3" s="238" t="s">
        <v>969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 t="s">
        <v>969</v>
      </c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 t="s">
        <v>969</v>
      </c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43" t="s">
        <v>969</v>
      </c>
      <c r="BN3" s="243"/>
      <c r="BO3" s="243"/>
    </row>
    <row r="4" spans="1:67" ht="8.25" customHeight="1" x14ac:dyDescent="0.25"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</row>
    <row r="5" spans="1:67" ht="14.25" customHeight="1" x14ac:dyDescent="0.3">
      <c r="A5" s="159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</row>
    <row r="6" spans="1:67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U6" s="218" t="s">
        <v>91</v>
      </c>
      <c r="V6" s="218"/>
      <c r="AP6" s="218" t="s">
        <v>91</v>
      </c>
      <c r="AQ6" s="218"/>
      <c r="AS6" s="218"/>
      <c r="AT6" s="218"/>
      <c r="BK6" s="218" t="s">
        <v>91</v>
      </c>
      <c r="BL6" s="218"/>
      <c r="BN6" s="218" t="s">
        <v>91</v>
      </c>
      <c r="BO6" s="218"/>
    </row>
    <row r="7" spans="1:67" ht="17.25" customHeight="1" x14ac:dyDescent="0.25">
      <c r="A7" s="271" t="s">
        <v>92</v>
      </c>
      <c r="B7" s="232" t="s">
        <v>114</v>
      </c>
      <c r="C7" s="233"/>
      <c r="D7" s="234"/>
      <c r="E7" s="272" t="s">
        <v>110</v>
      </c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 t="s">
        <v>924</v>
      </c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 t="s">
        <v>110</v>
      </c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 t="s">
        <v>110</v>
      </c>
      <c r="BN7" s="269"/>
      <c r="BO7" s="270"/>
    </row>
    <row r="8" spans="1:67" ht="357" customHeight="1" x14ac:dyDescent="0.25">
      <c r="A8" s="271"/>
      <c r="B8" s="235"/>
      <c r="C8" s="236"/>
      <c r="D8" s="237"/>
      <c r="E8" s="273" t="s">
        <v>147</v>
      </c>
      <c r="F8" s="274"/>
      <c r="G8" s="275"/>
      <c r="H8" s="273" t="s">
        <v>142</v>
      </c>
      <c r="I8" s="274"/>
      <c r="J8" s="275"/>
      <c r="K8" s="273" t="s">
        <v>174</v>
      </c>
      <c r="L8" s="274"/>
      <c r="M8" s="275"/>
      <c r="N8" s="273" t="s">
        <v>164</v>
      </c>
      <c r="O8" s="274"/>
      <c r="P8" s="275"/>
      <c r="Q8" s="273" t="s">
        <v>145</v>
      </c>
      <c r="R8" s="274"/>
      <c r="S8" s="275"/>
      <c r="T8" s="273" t="s">
        <v>1015</v>
      </c>
      <c r="U8" s="274"/>
      <c r="V8" s="275"/>
      <c r="W8" s="273" t="s">
        <v>166</v>
      </c>
      <c r="X8" s="274"/>
      <c r="Y8" s="275"/>
      <c r="Z8" s="273" t="s">
        <v>149</v>
      </c>
      <c r="AA8" s="274"/>
      <c r="AB8" s="275"/>
      <c r="AC8" s="273" t="s">
        <v>152</v>
      </c>
      <c r="AD8" s="274"/>
      <c r="AE8" s="275"/>
      <c r="AF8" s="273" t="s">
        <v>138</v>
      </c>
      <c r="AG8" s="274"/>
      <c r="AH8" s="275"/>
      <c r="AI8" s="273" t="s">
        <v>140</v>
      </c>
      <c r="AJ8" s="274"/>
      <c r="AK8" s="275"/>
      <c r="AL8" s="273" t="s">
        <v>159</v>
      </c>
      <c r="AM8" s="274"/>
      <c r="AN8" s="275"/>
      <c r="AO8" s="273" t="s">
        <v>161</v>
      </c>
      <c r="AP8" s="274"/>
      <c r="AQ8" s="275"/>
      <c r="AR8" s="273" t="s">
        <v>606</v>
      </c>
      <c r="AS8" s="274"/>
      <c r="AT8" s="275"/>
      <c r="AU8" s="273" t="s">
        <v>710</v>
      </c>
      <c r="AV8" s="274"/>
      <c r="AW8" s="275"/>
      <c r="AX8" s="273" t="s">
        <v>715</v>
      </c>
      <c r="AY8" s="274"/>
      <c r="AZ8" s="275"/>
      <c r="BA8" s="273" t="s">
        <v>178</v>
      </c>
      <c r="BB8" s="274"/>
      <c r="BC8" s="275"/>
      <c r="BD8" s="273" t="s">
        <v>840</v>
      </c>
      <c r="BE8" s="274"/>
      <c r="BF8" s="275"/>
      <c r="BG8" s="273" t="s">
        <v>836</v>
      </c>
      <c r="BH8" s="274"/>
      <c r="BI8" s="275"/>
      <c r="BJ8" s="273" t="s">
        <v>713</v>
      </c>
      <c r="BK8" s="274"/>
      <c r="BL8" s="275"/>
      <c r="BM8" s="273" t="s">
        <v>839</v>
      </c>
      <c r="BN8" s="274"/>
      <c r="BO8" s="275"/>
    </row>
    <row r="9" spans="1:67" ht="57" customHeight="1" x14ac:dyDescent="0.25">
      <c r="A9" s="271"/>
      <c r="B9" s="172" t="s">
        <v>850</v>
      </c>
      <c r="C9" s="172" t="s">
        <v>97</v>
      </c>
      <c r="D9" s="172" t="s">
        <v>6</v>
      </c>
      <c r="E9" s="154" t="s">
        <v>850</v>
      </c>
      <c r="F9" s="154" t="s">
        <v>97</v>
      </c>
      <c r="G9" s="154" t="s">
        <v>6</v>
      </c>
      <c r="H9" s="154" t="s">
        <v>850</v>
      </c>
      <c r="I9" s="154" t="s">
        <v>97</v>
      </c>
      <c r="J9" s="154" t="s">
        <v>6</v>
      </c>
      <c r="K9" s="154" t="s">
        <v>850</v>
      </c>
      <c r="L9" s="154" t="s">
        <v>97</v>
      </c>
      <c r="M9" s="154" t="s">
        <v>6</v>
      </c>
      <c r="N9" s="154" t="s">
        <v>850</v>
      </c>
      <c r="O9" s="154" t="s">
        <v>97</v>
      </c>
      <c r="P9" s="154" t="s">
        <v>6</v>
      </c>
      <c r="Q9" s="154" t="s">
        <v>850</v>
      </c>
      <c r="R9" s="154" t="s">
        <v>97</v>
      </c>
      <c r="S9" s="154" t="s">
        <v>6</v>
      </c>
      <c r="T9" s="154" t="s">
        <v>850</v>
      </c>
      <c r="U9" s="154" t="s">
        <v>97</v>
      </c>
      <c r="V9" s="154" t="s">
        <v>6</v>
      </c>
      <c r="W9" s="154" t="s">
        <v>850</v>
      </c>
      <c r="X9" s="154" t="s">
        <v>97</v>
      </c>
      <c r="Y9" s="154" t="s">
        <v>6</v>
      </c>
      <c r="Z9" s="154" t="s">
        <v>850</v>
      </c>
      <c r="AA9" s="154" t="s">
        <v>97</v>
      </c>
      <c r="AB9" s="154" t="s">
        <v>6</v>
      </c>
      <c r="AC9" s="154" t="s">
        <v>850</v>
      </c>
      <c r="AD9" s="154" t="s">
        <v>97</v>
      </c>
      <c r="AE9" s="154" t="s">
        <v>6</v>
      </c>
      <c r="AF9" s="154" t="s">
        <v>850</v>
      </c>
      <c r="AG9" s="154" t="s">
        <v>97</v>
      </c>
      <c r="AH9" s="154" t="s">
        <v>6</v>
      </c>
      <c r="AI9" s="154" t="s">
        <v>850</v>
      </c>
      <c r="AJ9" s="154" t="s">
        <v>97</v>
      </c>
      <c r="AK9" s="154" t="s">
        <v>6</v>
      </c>
      <c r="AL9" s="154" t="s">
        <v>850</v>
      </c>
      <c r="AM9" s="154" t="s">
        <v>97</v>
      </c>
      <c r="AN9" s="154" t="s">
        <v>6</v>
      </c>
      <c r="AO9" s="154" t="s">
        <v>850</v>
      </c>
      <c r="AP9" s="154" t="s">
        <v>97</v>
      </c>
      <c r="AQ9" s="154" t="s">
        <v>6</v>
      </c>
      <c r="AR9" s="154" t="s">
        <v>850</v>
      </c>
      <c r="AS9" s="154" t="s">
        <v>97</v>
      </c>
      <c r="AT9" s="154" t="s">
        <v>6</v>
      </c>
      <c r="AU9" s="154" t="s">
        <v>850</v>
      </c>
      <c r="AV9" s="154" t="s">
        <v>97</v>
      </c>
      <c r="AW9" s="154" t="s">
        <v>6</v>
      </c>
      <c r="AX9" s="154" t="s">
        <v>850</v>
      </c>
      <c r="AY9" s="154" t="s">
        <v>97</v>
      </c>
      <c r="AZ9" s="154" t="s">
        <v>6</v>
      </c>
      <c r="BA9" s="154" t="s">
        <v>850</v>
      </c>
      <c r="BB9" s="154" t="s">
        <v>97</v>
      </c>
      <c r="BC9" s="154" t="s">
        <v>6</v>
      </c>
      <c r="BD9" s="154" t="s">
        <v>850</v>
      </c>
      <c r="BE9" s="154" t="s">
        <v>97</v>
      </c>
      <c r="BF9" s="154" t="s">
        <v>6</v>
      </c>
      <c r="BG9" s="154" t="s">
        <v>850</v>
      </c>
      <c r="BH9" s="154" t="s">
        <v>97</v>
      </c>
      <c r="BI9" s="154" t="s">
        <v>6</v>
      </c>
      <c r="BJ9" s="154" t="s">
        <v>850</v>
      </c>
      <c r="BK9" s="154" t="s">
        <v>97</v>
      </c>
      <c r="BL9" s="154" t="s">
        <v>6</v>
      </c>
      <c r="BM9" s="154" t="s">
        <v>850</v>
      </c>
      <c r="BN9" s="154" t="s">
        <v>97</v>
      </c>
      <c r="BO9" s="154" t="s">
        <v>6</v>
      </c>
    </row>
    <row r="10" spans="1:67" ht="34.5" customHeight="1" x14ac:dyDescent="0.25">
      <c r="A10" s="160" t="s">
        <v>209</v>
      </c>
      <c r="B10" s="155">
        <f>E10+H10+K10+N10+Q10+T10+W10+Z10+AC10+AF10+AI10+AL10+AO10+AR10+AU10+AX10+BA10+BD10+BG10+BJ10+BM10</f>
        <v>17069713.6325</v>
      </c>
      <c r="C10" s="155">
        <f>F10+I10+L10+O10+R10+U10+X10+AA10+AD10+AG10+AJ10+AM10+AP10+AS10+AV10+AY10+BB10+BE10+BH10+BK10+BN10</f>
        <v>9290615.5313399956</v>
      </c>
      <c r="D10" s="155">
        <f t="shared" ref="D10:D392" si="0">C10/B10*100</f>
        <v>54.427483268676887</v>
      </c>
      <c r="E10" s="155">
        <f t="shared" ref="E10:F11" si="1">E13+E17+E26+E40+E54+E58+E75+E81+E97+E102+E114+E123+E137+E149+E160+E172+E184+E197+E201+E213+E221+E228+E240+E253+E267+E274+E284+E294+E304+E313+E321+E331+E342+E350+E359+E372+E381</f>
        <v>48620.700000000026</v>
      </c>
      <c r="F10" s="155">
        <f t="shared" si="1"/>
        <v>19368.820810000001</v>
      </c>
      <c r="G10" s="155">
        <f>F10/E10*100</f>
        <v>39.83657333193473</v>
      </c>
      <c r="H10" s="155">
        <f t="shared" ref="H10:I10" si="2">H13+H17+H26+H40+H54+H58+H75+H81+H97+H102+H114+H123+H137+H149+H160+H172+H184+H197+H201+H213+H221+H228+H240+H253+H267+H274+H284+H294+H304+H313+H321+H331+H342+H350+H359+H372+H381</f>
        <v>12573.100000000002</v>
      </c>
      <c r="I10" s="155">
        <f t="shared" si="2"/>
        <v>5772.3399500000005</v>
      </c>
      <c r="J10" s="155">
        <f>I10/H10*100</f>
        <v>45.91023653673318</v>
      </c>
      <c r="K10" s="155">
        <f t="shared" ref="K10:L10" si="3">K13+K17+K26+K40+K54+K58+K75+K81+K97+K102+K114+K123+K137+K149+K160+K172+K184+K197+K201+K213+K221+K228+K240+K253+K267+K274+K284+K294+K304+K313+K321+K331+K342+K350+K359+K372+K381</f>
        <v>287841.59999999998</v>
      </c>
      <c r="L10" s="155">
        <f t="shared" si="3"/>
        <v>130126.65285999999</v>
      </c>
      <c r="M10" s="155">
        <f>L10/K10*100</f>
        <v>45.207729827794175</v>
      </c>
      <c r="N10" s="155">
        <f t="shared" ref="N10:O11" si="4">N13+N17+N26+N40+N54+N58+N75+N81+N97+N102+N114+N123+N137+N149+N160+N172+N184+N197+N201+N213+N221+N228+N240+N253+N267+N274+N284+N294+N304+N313+N321+N331+N342+N350+N359+N372+N381</f>
        <v>3594914.0225000014</v>
      </c>
      <c r="O10" s="155">
        <f t="shared" si="4"/>
        <v>1819038.9188200007</v>
      </c>
      <c r="P10" s="155">
        <f>O10/N10*100</f>
        <v>50.60034558364741</v>
      </c>
      <c r="Q10" s="155">
        <f t="shared" ref="Q10:R11" si="5">Q13+Q17+Q26+Q40+Q54+Q58+Q75+Q81+Q97+Q102+Q114+Q123+Q137+Q149+Q160+Q172+Q184+Q197+Q201+Q213+Q221+Q228+Q240+Q253+Q267+Q274+Q284+Q294+Q304+Q313+Q321+Q331+Q342+Q350+Q359+Q372+Q381</f>
        <v>236477.4</v>
      </c>
      <c r="R10" s="155">
        <f t="shared" si="5"/>
        <v>89425.241779999982</v>
      </c>
      <c r="S10" s="155">
        <f>R10/Q10*100</f>
        <v>37.815555220075993</v>
      </c>
      <c r="T10" s="155">
        <f t="shared" ref="T10:U11" si="6">T13+T17+T26+T40+T54+T58+T75+T81+T97+T102+T114+T123+T137+T149+T160+T172+T184+T197+T201+T213+T221+T228+T240+T253+T267+T274+T284+T294+T304+T313+T321+T331+T342+T350+T359+T372+T381</f>
        <v>10658.600000000002</v>
      </c>
      <c r="U10" s="155">
        <f t="shared" si="6"/>
        <v>4577.6243599999998</v>
      </c>
      <c r="V10" s="155">
        <f>U10/T10*100</f>
        <v>42.947707578856495</v>
      </c>
      <c r="W10" s="155">
        <f t="shared" ref="W10:X10" si="7">W13+W17+W26+W40+W54+W58+W75+W81+W97+W102+W114+W123+W137+W149+W160+W172+W184+W197+W201+W213+W221+W228+W240+W253+W267+W274+W284+W294+W304+W313+W321+W331+W342+W350+W359+W372+W381</f>
        <v>11517221.6</v>
      </c>
      <c r="X10" s="155">
        <f t="shared" si="7"/>
        <v>6475484.4042899981</v>
      </c>
      <c r="Y10" s="155">
        <f>X10/W10*100</f>
        <v>56.224362343518663</v>
      </c>
      <c r="Z10" s="155">
        <f t="shared" ref="Z10:AA11" si="8">Z13+Z17+Z26+Z40+Z54+Z58+Z75+Z81+Z97+Z102+Z114+Z123+Z137+Z149+Z160+Z172+Z184+Z197+Z201+Z213+Z221+Z228+Z240+Z253+Z267+Z274+Z284+Z294+Z304+Z313+Z321+Z331+Z342+Z350+Z359+Z372+Z381</f>
        <v>53890.900000000009</v>
      </c>
      <c r="AA10" s="155">
        <f t="shared" si="8"/>
        <v>23856.602289999995</v>
      </c>
      <c r="AB10" s="155">
        <f>AA10/Z10*100</f>
        <v>44.268331555049166</v>
      </c>
      <c r="AC10" s="155">
        <f t="shared" ref="AC10:AD11" si="9">AC13+AC17+AC26+AC40+AC54+AC58+AC75+AC81+AC97+AC102+AC114+AC123+AC137+AC149+AC160+AC172+AC184+AC197+AC201+AC213+AC221+AC228+AC240+AC253+AC267+AC274+AC284+AC294+AC304+AC313+AC321+AC331+AC342+AC350+AC359+AC372+AC381</f>
        <v>1118.7999999999997</v>
      </c>
      <c r="AD10" s="155">
        <f t="shared" si="9"/>
        <v>48.862229999999997</v>
      </c>
      <c r="AE10" s="155">
        <f>AD10/AC10*100</f>
        <v>4.367378441186986</v>
      </c>
      <c r="AF10" s="155">
        <f t="shared" ref="AF10:AG11" si="10">AF13+AF17+AF26+AF40+AF54+AF58+AF75+AF81+AF97+AF102+AF114+AF123+AF137+AF149+AF160+AF172+AF184+AF197+AF201+AF213+AF221+AF228+AF240+AF253+AF267+AF274+AF284+AF294+AF304+AF313+AF321+AF331+AF342+AF350+AF359+AF372+AF381</f>
        <v>38380.1</v>
      </c>
      <c r="AG10" s="155">
        <f t="shared" si="10"/>
        <v>16594.815930000001</v>
      </c>
      <c r="AH10" s="155">
        <f>AG10/AF10*100</f>
        <v>43.238073715284749</v>
      </c>
      <c r="AI10" s="155">
        <f t="shared" ref="AI10:AJ11" si="11">AI13+AI17+AI26+AI40+AI54+AI58+AI75+AI81+AI97+AI102+AI114+AI123+AI137+AI149+AI160+AI172+AI184+AI197+AI201+AI213+AI221+AI228+AI240+AI253+AI267+AI274+AI284+AI294+AI304+AI313+AI321+AI331+AI342+AI350+AI359+AI372+AI381</f>
        <v>296968.39999999997</v>
      </c>
      <c r="AJ10" s="155">
        <f t="shared" si="11"/>
        <v>166203.40832999995</v>
      </c>
      <c r="AK10" s="155">
        <f>AJ10/AI10*100</f>
        <v>55.96669825139643</v>
      </c>
      <c r="AL10" s="155">
        <f t="shared" ref="AL10:AM11" si="12">AL13+AL17+AL26+AL40+AL54+AL58+AL75+AL81+AL97+AL102+AL114+AL123+AL137+AL149+AL160+AL172+AL184+AL197+AL201+AL213+AL221+AL228+AL240+AL253+AL267+AL274+AL284+AL294+AL304+AL313+AL321+AL331+AL342+AL350+AL359+AL372+AL381</f>
        <v>27290</v>
      </c>
      <c r="AM10" s="155">
        <f t="shared" si="12"/>
        <v>11921.692489999996</v>
      </c>
      <c r="AN10" s="155">
        <f>AM10/AL10*100</f>
        <v>43.685205166727727</v>
      </c>
      <c r="AO10" s="155">
        <f t="shared" ref="AO10:AP11" si="13">AO13+AO17+AO26+AO40+AO54+AO58+AO75+AO81+AO97+AO102+AO114+AO123+AO137+AO149+AO160+AO172+AO184+AO197+AO201+AO213+AO221+AO228+AO240+AO253+AO267+AO274+AO284+AO294+AO304+AO313+AO321+AO331+AO342+AO350+AO359+AO372+AO381</f>
        <v>17724.399999999998</v>
      </c>
      <c r="AP10" s="155">
        <f t="shared" si="13"/>
        <v>6741.6562700000013</v>
      </c>
      <c r="AQ10" s="155">
        <f>AP10/AO10*100</f>
        <v>38.036019667802591</v>
      </c>
      <c r="AR10" s="155">
        <f t="shared" ref="AR10:AS11" si="14">AR13+AR17+AR26+AR40+AR54+AR58+AR75+AR81+AR97+AR102+AR114+AR123+AR137+AR149+AR160+AR172+AR184+AR197+AR201+AR213+AR221+AR228+AR240+AR253+AR267+AR274+AR284+AR294+AR304+AR313+AR321+AR331+AR342+AR350+AR359+AR372+AR381</f>
        <v>84853.81</v>
      </c>
      <c r="AS10" s="155">
        <f t="shared" si="14"/>
        <v>42424.2</v>
      </c>
      <c r="AT10" s="155">
        <f>AS10/AR10*100</f>
        <v>49.996812164356555</v>
      </c>
      <c r="AU10" s="155">
        <f t="shared" ref="AU10:AV10" si="15">AU13+AU17+AU26+AU40+AU54+AU58+AU75+AU81+AU97+AU102+AU114+AU123+AU137+AU149+AU160+AU172+AU184+AU197+AU201+AU213+AU221+AU228+AU240+AU253+AU267+AU274+AU284+AU294+AU304+AU313+AU321+AU331+AU342+AU350+AU359+AU372+AU381</f>
        <v>19342.5</v>
      </c>
      <c r="AV10" s="155">
        <f t="shared" si="15"/>
        <v>8037.7849200000001</v>
      </c>
      <c r="AW10" s="155">
        <f>AV10/AU10*100</f>
        <v>41.555046762310972</v>
      </c>
      <c r="AX10" s="155">
        <f t="shared" ref="AX10:AY11" si="16">AX13+AX17+AX26+AX40+AX54+AX58+AX75+AX81+AX97+AX102+AX114+AX123+AX137+AX149+AX160+AX172+AX184+AX197+AX201+AX213+AX221+AX228+AX240+AX253+AX267+AX274+AX284+AX294+AX304+AX313+AX321+AX331+AX342+AX350+AX359+AX372+AX381</f>
        <v>57576.999999999993</v>
      </c>
      <c r="AY10" s="155">
        <f t="shared" si="16"/>
        <v>23217.991850000002</v>
      </c>
      <c r="AZ10" s="155">
        <f>AY10/AX10*100</f>
        <v>40.325115671188158</v>
      </c>
      <c r="BA10" s="155">
        <f t="shared" ref="BA10:BB11" si="17">BA13+BA17+BA26+BA40+BA54+BA58+BA75+BA81+BA97+BA102+BA114+BA123+BA137+BA149+BA160+BA172+BA184+BA197+BA201+BA213+BA221+BA228+BA240+BA253+BA267+BA274+BA284+BA294+BA304+BA313+BA321+BA331+BA342+BA350+BA359+BA372+BA381</f>
        <v>736612.60000000009</v>
      </c>
      <c r="BB10" s="155">
        <f t="shared" si="17"/>
        <v>440560.53898999997</v>
      </c>
      <c r="BC10" s="155">
        <f>BB10/BA10*100</f>
        <v>59.808987653754485</v>
      </c>
      <c r="BD10" s="155">
        <f t="shared" ref="BD10:BE11" si="18">BD13+BD17+BD26+BD40+BD54+BD58+BD75+BD81+BD97+BD102+BD114+BD123+BD137+BD149+BD160+BD172+BD184+BD197+BD201+BD213+BD221+BD228+BD240+BD253+BD267+BD274+BD284+BD294+BD304+BD313+BD321+BD331+BD342+BD350+BD359+BD372+BD381</f>
        <v>20546.399999999998</v>
      </c>
      <c r="BE10" s="155">
        <f t="shared" si="18"/>
        <v>5852.1207400000003</v>
      </c>
      <c r="BF10" s="155">
        <f>BE10/BD10*100</f>
        <v>28.482462815870424</v>
      </c>
      <c r="BG10" s="155">
        <f>BG13+BG17+BG26+BG40+BG54+BG58+BG75+BG81+BG97+BG102+BG114+BG123+BG137+BG149+BG160+BG172+BG184+BG197+BG201+BG213+BG221+BG228+BG240+BG253+BG267+BG274+BG284+BG294+BG304+BG313+BG321+BG331+BG342+BG350+BG359+BG372+BG381</f>
        <v>175.8</v>
      </c>
      <c r="BH10" s="155">
        <f>BH13+BH17+BH26+BH40+BH54+BH58+BH75+BH81+BH97+BH102+BH114+BH123+BH137+BH149+BH160+BH172+BH184+BH197+BH201+BH213+BH221+BH228+BH240+BH253+BH267+BH274+BH284+BH294+BH304+BH313+BH321+BH331+BH342+BH350+BH359+BH372+BH381</f>
        <v>42.426929999999999</v>
      </c>
      <c r="BI10" s="155">
        <f>BH10/BG10*100</f>
        <v>24.133634812286687</v>
      </c>
      <c r="BJ10" s="155">
        <f>BJ13+BJ17+BJ26+BJ40+BJ54+BJ58+BJ75+BJ81+BJ97+BJ102+BJ114+BJ123+BJ137+BJ149+BJ160+BJ172+BJ184+BJ197+BJ201+BJ213+BJ221+BJ228+BJ240+BJ253+BJ267+BJ274+BJ284+BJ294+BJ304+BJ313+BJ321+BJ331+BJ342+BJ350+BJ359+BJ372+BJ381</f>
        <v>1174.5</v>
      </c>
      <c r="BK10" s="155">
        <f>BK13+BK17+BK26+BK40+BK54+BK58+BK75+BK81+BK97+BK102+BK114+BK123+BK137+BK149+BK160+BK172+BK184+BK197+BK201+BK213+BK221+BK228+BK240+BK253+BK267+BK274+BK284+BK294+BK304+BK313+BK321+BK331+BK342+BK350+BK359+BK372+BK381</f>
        <v>359.97787</v>
      </c>
      <c r="BL10" s="155">
        <f>BK10/BJ10*100</f>
        <v>30.649456790123459</v>
      </c>
      <c r="BM10" s="155">
        <f t="shared" ref="BM10:BN10" si="19">BM13+BM17+BM26+BM40+BM54+BM58+BM75+BM81+BM97+BM102+BM114+BM123+BM137+BM149+BM160+BM172+BM184+BM197+BM201+BM213+BM221+BM228+BM240+BM253+BM267+BM274+BM284+BM294+BM304+BM313+BM321+BM331+BM342+BM350+BM359+BM372+BM381</f>
        <v>5751.4</v>
      </c>
      <c r="BN10" s="155">
        <f t="shared" si="19"/>
        <v>959.44963000000007</v>
      </c>
      <c r="BO10" s="155">
        <f>BN10/BM10*100</f>
        <v>16.682018812810796</v>
      </c>
    </row>
    <row r="11" spans="1:67" ht="30.75" customHeight="1" x14ac:dyDescent="0.25">
      <c r="A11" s="160" t="s">
        <v>208</v>
      </c>
      <c r="B11" s="155">
        <f t="shared" ref="B11:B12" si="20">E11+H11+K11+N11+Q11+T11+W11+Z11+AC11+AF11+AI11+AL11+AO11+AR11+AU11+AX11+BA11+BD11+BG11+BJ11+BM11</f>
        <v>17012136.6325</v>
      </c>
      <c r="C11" s="155">
        <f t="shared" ref="C11:C12" si="21">F11+I11+L11+O11+R11+U11+X11+AA11+AD11+AG11+AJ11+AM11+AP11+AS11+AV11+AY11+BB11+BE11+BH11+BK11+BN11</f>
        <v>9267397.5394899957</v>
      </c>
      <c r="D11" s="155">
        <f t="shared" si="0"/>
        <v>54.475212253971385</v>
      </c>
      <c r="E11" s="155">
        <f t="shared" si="1"/>
        <v>48620.700000000026</v>
      </c>
      <c r="F11" s="155">
        <f t="shared" si="1"/>
        <v>19368.820810000001</v>
      </c>
      <c r="G11" s="155">
        <f t="shared" ref="G11" si="22">F11/E11*100</f>
        <v>39.83657333193473</v>
      </c>
      <c r="H11" s="155">
        <f>H14+H18+H27+H41+H55+H59+H76+H82+H98+H103+H115+H124+H138+H150+H161+H173+H185+H198+H202+H214+H222+H229+H241+H254+H268+H275+H285+H295+H305+H314+H322+H332+H343+H351+H360+H373+H382</f>
        <v>12573.100000000002</v>
      </c>
      <c r="I11" s="155">
        <f>I14+I18+I27+I41+I55+I59+I76+I82+I98+I103+I115+I124+I138+I150+I161+I173+I185+I198+I202+I214+I222+I229+I241+I254+I268+I275+I285+I295+I305+I314+I322+I332+I343+I351+I360+I373+I382</f>
        <v>5772.3399500000005</v>
      </c>
      <c r="J11" s="155">
        <f>I11/H11*100</f>
        <v>45.91023653673318</v>
      </c>
      <c r="K11" s="155">
        <f>K14+K18+K27+K41+K55+K59+K76+K82+K98+K103+K115+K124+K138+K150+K161+K173+K185+K198+K202+K214+K222+K229+K241+K254+K268+K275+K285+K295+K305+K314+K322+K332+K343+K351+K360+K373+K382</f>
        <v>287841.59999999998</v>
      </c>
      <c r="L11" s="155">
        <f>L14+L18+L27+L41+L55+L59+L76+L82+L98+L103+L115+L124+L138+L150+L161+L173+L185+L198+L202+L214+L222+L229+L241+L254+L268+L275+L285+L295+L305+L314+L322+L332+L343+L351+L360+L373+L382</f>
        <v>130126.65285999999</v>
      </c>
      <c r="M11" s="155">
        <f>L11/K11*100</f>
        <v>45.207729827794175</v>
      </c>
      <c r="N11" s="155">
        <f t="shared" si="4"/>
        <v>3594914.0225000014</v>
      </c>
      <c r="O11" s="155">
        <f t="shared" si="4"/>
        <v>1819038.9188200007</v>
      </c>
      <c r="P11" s="155">
        <f>O11/N11*100</f>
        <v>50.60034558364741</v>
      </c>
      <c r="Q11" s="155">
        <f t="shared" si="5"/>
        <v>236477.4</v>
      </c>
      <c r="R11" s="155">
        <f t="shared" si="5"/>
        <v>89425.241779999982</v>
      </c>
      <c r="S11" s="155">
        <f>R11/Q11*100</f>
        <v>37.815555220075993</v>
      </c>
      <c r="T11" s="155">
        <f t="shared" si="6"/>
        <v>10658.600000000002</v>
      </c>
      <c r="U11" s="155">
        <f t="shared" si="6"/>
        <v>4577.6243599999998</v>
      </c>
      <c r="V11" s="155">
        <f>U11/T11*100</f>
        <v>42.947707578856495</v>
      </c>
      <c r="W11" s="155">
        <f>W14+W18+W27+W41+W55+W59+W76+W82+W98+W103+W115+W124+W138+W150+W161+W173+W185+W198+W202+W214+W222+W229+W241+W254+W268+W275+W285+W295+W305+W314+W322+W332+W343+W351+W360+W373+W382</f>
        <v>11517221.6</v>
      </c>
      <c r="X11" s="155">
        <f>X14+X18+X27+X41+X55+X59+X76+X82+X98+X103+X115+X124+X138+X150+X161+X173+X185+X198+X202+X214+X222+X229+X241+X254+X268+X275+X285+X295+X305+X314+X322+X332+X343+X351+X360+X373+X382</f>
        <v>6475484.4042899981</v>
      </c>
      <c r="Y11" s="155">
        <f>X11/W11*100</f>
        <v>56.224362343518663</v>
      </c>
      <c r="Z11" s="155">
        <f t="shared" si="8"/>
        <v>53890.900000000009</v>
      </c>
      <c r="AA11" s="155">
        <f t="shared" si="8"/>
        <v>23856.602289999995</v>
      </c>
      <c r="AB11" s="155">
        <f>AA11/Z11*100</f>
        <v>44.268331555049166</v>
      </c>
      <c r="AC11" s="155">
        <f t="shared" si="9"/>
        <v>1118.7999999999997</v>
      </c>
      <c r="AD11" s="155">
        <f t="shared" si="9"/>
        <v>48.862229999999997</v>
      </c>
      <c r="AE11" s="155">
        <f>AD11/AC11*100</f>
        <v>4.367378441186986</v>
      </c>
      <c r="AF11" s="155">
        <f t="shared" si="10"/>
        <v>38380.1</v>
      </c>
      <c r="AG11" s="155">
        <f t="shared" si="10"/>
        <v>16594.815930000001</v>
      </c>
      <c r="AH11" s="155">
        <f>AG11/AF11*100</f>
        <v>43.238073715284749</v>
      </c>
      <c r="AI11" s="155">
        <f t="shared" si="11"/>
        <v>296968.39999999997</v>
      </c>
      <c r="AJ11" s="155">
        <f t="shared" si="11"/>
        <v>166203.40832999995</v>
      </c>
      <c r="AK11" s="155">
        <f>AJ11/AI11*100</f>
        <v>55.96669825139643</v>
      </c>
      <c r="AL11" s="155">
        <f t="shared" si="12"/>
        <v>27290</v>
      </c>
      <c r="AM11" s="155">
        <f t="shared" si="12"/>
        <v>11921.692489999996</v>
      </c>
      <c r="AN11" s="155">
        <f>AM11/AL11*100</f>
        <v>43.685205166727727</v>
      </c>
      <c r="AO11" s="155">
        <f t="shared" si="13"/>
        <v>17724.399999999998</v>
      </c>
      <c r="AP11" s="155">
        <f t="shared" si="13"/>
        <v>6741.6562700000013</v>
      </c>
      <c r="AQ11" s="155">
        <f>AP11/AO11*100</f>
        <v>38.036019667802591</v>
      </c>
      <c r="AR11" s="155">
        <f t="shared" si="14"/>
        <v>84853.81</v>
      </c>
      <c r="AS11" s="155">
        <f t="shared" si="14"/>
        <v>42424.2</v>
      </c>
      <c r="AT11" s="155">
        <f>AS11/AR11*100</f>
        <v>49.996812164356555</v>
      </c>
      <c r="AU11" s="155">
        <f>AU14+AU18+AU27+AU41+AU55+AU59+AU76+AU82+AU98+AU103+AU115+AU124+AU138+AU150+AU161+AU173+AU185+AU198+AU202+AU214+AU222+AU229+AU241+AU254+AU268+AU275+AU285+AU295+AU305+AU314+AU322+AU332+AU343+AU351+AU360+AU373+AU382</f>
        <v>19342.5</v>
      </c>
      <c r="AV11" s="155">
        <f>AV14+AV18+AV27+AV41+AV55+AV59+AV76+AV82+AV98+AV103+AV115+AV124+AV138+AV150+AV161+AV173+AV185+AV198+AV202+AV214+AV222+AV229+AV241+AV254+AV268+AV275+AV285+AV295+AV305+AV314+AV322+AV332+AV343+AV351+AV360+AV373+AV382</f>
        <v>8037.7849200000001</v>
      </c>
      <c r="AW11" s="155">
        <f>AV11/AU11*100</f>
        <v>41.555046762310972</v>
      </c>
      <c r="AX11" s="155">
        <f t="shared" si="16"/>
        <v>0</v>
      </c>
      <c r="AY11" s="155">
        <f t="shared" si="16"/>
        <v>0</v>
      </c>
      <c r="AZ11" s="155"/>
      <c r="BA11" s="155">
        <f t="shared" si="17"/>
        <v>736612.60000000009</v>
      </c>
      <c r="BB11" s="155">
        <f t="shared" si="17"/>
        <v>440560.53898999997</v>
      </c>
      <c r="BC11" s="155">
        <f>BB11/BA11*100</f>
        <v>59.808987653754485</v>
      </c>
      <c r="BD11" s="155">
        <f t="shared" si="18"/>
        <v>20546.399999999998</v>
      </c>
      <c r="BE11" s="155">
        <f t="shared" si="18"/>
        <v>5852.1207400000003</v>
      </c>
      <c r="BF11" s="155">
        <f t="shared" ref="BF11" si="23">BE11/BD11*100</f>
        <v>28.482462815870424</v>
      </c>
      <c r="BG11" s="155">
        <f>BG14+BG18+BG27+BG41+BG55+BG59+BG76+BG82+BG98+BG103+BG115+BG124+BG138+BG150+BG161+BG173+BG185+BG198+BG202+BG214+BG222+BG229+BG241+BG254+BG268+BG275+BG285+BG295+BG305+BG314+BG322+BG332+BG343+BG351+BG360+BG373+BG382</f>
        <v>175.8</v>
      </c>
      <c r="BH11" s="155">
        <f>BH14+BH18+BH27+BH41+BH55+BH59+BH76+BH82+BH98+BH103+BH115+BH124+BH138+BH150+BH161+BH173+BH185+BH198+BH202+BH214+BH222+BH229+BH241+BH254+BH268+BH275+BH285+BH295+BH305+BH314+BH322+BH332+BH343+BH351+BH360+BH373+BH382</f>
        <v>42.426929999999999</v>
      </c>
      <c r="BI11" s="155">
        <f>BH11/BG11*100</f>
        <v>24.133634812286687</v>
      </c>
      <c r="BJ11" s="155">
        <f>BJ14+BJ18+BJ27+BJ41+BJ55+BJ59+BJ76+BJ82+BJ98+BJ103+BJ115+BJ124+BJ138+BJ150+BJ161+BJ173+BJ185+BJ198+BJ202+BJ214+BJ222+BJ229+BJ241+BJ254+BJ268+BJ275+BJ285+BJ295+BJ305+BJ314+BJ322+BJ332+BJ343+BJ351+BJ360+BJ373+BJ382</f>
        <v>1174.5</v>
      </c>
      <c r="BK11" s="155">
        <f>BK14+BK18+BK27+BK41+BK55+BK59+BK76+BK82+BK98+BK103+BK115+BK124+BK138+BK150+BK161+BK173+BK185+BK198+BK202+BK214+BK222+BK229+BK241+BK254+BK268+BK275+BK285+BK295+BK305+BK314+BK322+BK332+BK343+BK351+BK360+BK373+BK382</f>
        <v>359.97787</v>
      </c>
      <c r="BL11" s="155">
        <f>BK11/BJ11*100</f>
        <v>30.649456790123459</v>
      </c>
      <c r="BM11" s="155">
        <f t="shared" ref="BM11:BN11" si="24">BM14+BM18+BM27+BM41+BM55+BM59+BM76+BM82+BM98+BM103+BM115+BM124+BM138+BM150+BM161+BM173+BM185+BM198+BM202+BM214+BM222+BM229+BM241+BM254+BM268+BM275+BM285+BM295+BM305+BM314+BM322+BM332+BM343+BM351+BM360+BM373+BM382</f>
        <v>5751.4</v>
      </c>
      <c r="BN11" s="155">
        <f t="shared" si="24"/>
        <v>959.44963000000007</v>
      </c>
      <c r="BO11" s="155">
        <f t="shared" ref="BO11" si="25">BN11/BM11*100</f>
        <v>16.682018812810796</v>
      </c>
    </row>
    <row r="12" spans="1:67" ht="24" customHeight="1" x14ac:dyDescent="0.25">
      <c r="A12" s="160" t="s">
        <v>103</v>
      </c>
      <c r="B12" s="155">
        <f t="shared" si="20"/>
        <v>57576.999999999993</v>
      </c>
      <c r="C12" s="155">
        <f t="shared" si="21"/>
        <v>23217.991850000002</v>
      </c>
      <c r="D12" s="155">
        <f t="shared" si="0"/>
        <v>40.325115671188158</v>
      </c>
      <c r="E12" s="155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341)+SUM(E344:E349)+SUM(E352:E358)+SUM(E361:E371)+SUM(E374:E380)+SUM(E383:E387)</f>
        <v>0</v>
      </c>
      <c r="F12" s="155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155"/>
      <c r="H12" s="155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155">
        <f>SUM(I15:I16)+SUM(I19:I25)+SUM(I28:I39)+SUM(I42:I53)+SUM(I56:I57)+SUM(I60:I74)+SUM(I77:I80)+SUM(I83:I96)+SUM(I99:I101)+SUM(I104:I113)+SUM(I116:I122)+SUM(I125:I136)+SUM(I139:I148)+SUM(I151:I159)+SUM(I162:I171)+SUM(I174:I183)+SUM(I186:I196)+SUM(I199:I200)+SUM(I203:I212)+SUM(I215:I220)+SUM(I223:I227)+SUM(I230:I239)+SUM(I242:I252)+SUM(I255:I266)+SUM(I269:I273)+SUM(I276:I283)+SUM(I286:I293)+SUM(I296:I303)+SUM(I306:I312)+SUM(I315:I320)+SUM(I323:I330)+SUM(I333:I341)+SUM(I344:I349)+SUM(I352:I358)+SUM(I361:I371)+SUM(I374:I380)+SUM(I383:I387)</f>
        <v>0</v>
      </c>
      <c r="J12" s="155"/>
      <c r="K12" s="155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155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155"/>
      <c r="N12" s="155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155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155"/>
      <c r="Q12" s="155">
        <f>SUM(Q15:Q16)+SUM(Q19:Q25)+SUM(Q28:Q39)+SUM(Q42:Q53)+SUM(Q56:Q57)+SUM(Q60:Q74)+SUM(Q77:Q80)+SUM(Q83:Q96)+SUM(Q99:Q101)+SUM(Q104:Q113)+SUM(Q116:Q122)+SUM(Q125:Q136)+SUM(Q139:Q148)+SUM(Q151:Q159)+SUM(Q162:Q171)+SUM(Q174:Q183)+SUM(Q186:Q196)+SUM(Q199:Q200)+SUM(Q203:Q212)+SUM(Q215:Q220)+SUM(Q223:Q227)+SUM(Q230:Q239)+SUM(Q242:Q252)+SUM(Q255:Q266)+SUM(Q269:Q273)+SUM(Q276:Q283)+SUM(Q286:Q293)+SUM(Q296:Q303)+SUM(Q306:Q312)+SUM(Q315:Q320)+SUM(Q323:Q330)+SUM(Q333:Q341)+SUM(Q344:Q349)+SUM(Q352:Q358)+SUM(Q361:Q371)+SUM(Q374:Q380)+SUM(Q383:Q387)</f>
        <v>0</v>
      </c>
      <c r="R12" s="155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155"/>
      <c r="T12" s="155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155">
        <f>SUM(U15:U16)+SUM(U19:U25)+SUM(U28:U39)+SUM(U42:U53)+SUM(U56:U57)+SUM(U60:U74)+SUM(U77:U80)+SUM(U83:U96)+SUM(U99:U101)+SUM(U104:U113)+SUM(U116:U122)+SUM(U125:U136)+SUM(U139:U148)+SUM(U151:U159)+SUM(U162:U171)+SUM(U174:U183)+SUM(U186:U196)+SUM(U199:U200)+SUM(U203:U212)+SUM(U215:U220)+SUM(U223:U227)+SUM(U230:U239)+SUM(U242:U252)+SUM(U255:U266)+SUM(U269:U273)+SUM(U276:U283)+SUM(U286:U293)+SUM(U296:U303)+SUM(U306:U312)+SUM(U315:U320)+SUM(U323:U330)+SUM(U333:U341)+SUM(U344:U349)+SUM(U352:U358)+SUM(U361:U371)+SUM(U374:U380)+SUM(U383:U387)</f>
        <v>0</v>
      </c>
      <c r="V12" s="155"/>
      <c r="W12" s="155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155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155"/>
      <c r="Z12" s="155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155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155"/>
      <c r="AC12" s="155">
        <f>SUM(AC15:AC16)+SUM(AC19:AC25)+SUM(AC28:AC39)+SUM(AC42:AC53)+SUM(AC56:AC57)+SUM(AC60:AC74)+SUM(AC77:AC80)+SUM(AC83:AC96)+SUM(AC99:AC101)+SUM(AC104:AC113)+SUM(AC116:AC122)+SUM(AC125:AC136)+SUM(AC139:AC148)+SUM(AC151:AC159)+SUM(AC162:AC171)+SUM(AC174:AC183)+SUM(AC186:AC196)+SUM(AC199:AC200)+SUM(AC203:AC212)+SUM(AC215:AC220)+SUM(AC223:AC227)+SUM(AC230:AC239)+SUM(AC242:AC252)+SUM(AC255:AC266)+SUM(AC269:AC273)+SUM(AC276:AC283)+SUM(AC286:AC293)+SUM(AC296:AC303)+SUM(AC306:AC312)+SUM(AC315:AC320)+SUM(AC323:AC330)+SUM(AC333:AC341)+SUM(AC344:AC349)+SUM(AC352:AC358)+SUM(AC361:AC371)+SUM(AC374:AC380)+SUM(AC383:AC387)</f>
        <v>0</v>
      </c>
      <c r="AD12" s="155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155"/>
      <c r="AF12" s="155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155">
        <f>SUM(AG15:AG16)+SUM(AG19:AG25)+SUM(AG28:AG39)+SUM(AG42:AG53)+SUM(AG56:AG57)+SUM(AG60:AG74)+SUM(AG77:AG80)+SUM(AG83:AG96)+SUM(AG99:AG101)+SUM(AG104:AG113)+SUM(AG116:AG122)+SUM(AG125:AG136)+SUM(AG139:AG148)+SUM(AG151:AG159)+SUM(AG162:AG171)+SUM(AG174:AG183)+SUM(AG186:AG196)+SUM(AG199:AG200)+SUM(AG203:AG212)+SUM(AG215:AG220)+SUM(AG223:AG227)+SUM(AG230:AG239)+SUM(AG242:AG252)+SUM(AG255:AG266)+SUM(AG269:AG273)+SUM(AG276:AG283)+SUM(AG286:AG293)+SUM(AG296:AG303)+SUM(AG306:AG312)+SUM(AG315:AG320)+SUM(AG323:AG330)+SUM(AG333:AG341)+SUM(AG344:AG349)+SUM(AG352:AG358)+SUM(AG361:AG371)+SUM(AG374:AG380)+SUM(AG383:AG387)</f>
        <v>0</v>
      </c>
      <c r="AH12" s="155"/>
      <c r="AI12" s="155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155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155"/>
      <c r="AL12" s="155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155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155"/>
      <c r="AO12" s="155">
        <f>SUM(AO15:AO16)+SUM(AO19:AO25)+SUM(AO28:AO39)+SUM(AO42:AO53)+SUM(AO56:AO57)+SUM(AO60:AO74)+SUM(AO77:AO80)+SUM(AO83:AO96)+SUM(AO99:AO101)+SUM(AO104:AO113)+SUM(AO116:AO122)+SUM(AO125:AO136)+SUM(AO139:AO148)+SUM(AO151:AO159)+SUM(AO162:AO171)+SUM(AO174:AO183)+SUM(AO186:AO196)+SUM(AO199:AO200)+SUM(AO203:AO212)+SUM(AO215:AO220)+SUM(AO223:AO227)+SUM(AO230:AO239)+SUM(AO242:AO252)+SUM(AO255:AO266)+SUM(AO269:AO273)+SUM(AO276:AO283)+SUM(AO286:AO293)+SUM(AO296:AO303)+SUM(AO306:AO312)+SUM(AO315:AO320)+SUM(AO323:AO330)+SUM(AO333:AO341)+SUM(AO344:AO349)+SUM(AO352:AO358)+SUM(AO361:AO371)+SUM(AO374:AO380)+SUM(AO383:AO387)</f>
        <v>0</v>
      </c>
      <c r="AP12" s="155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155"/>
      <c r="AR12" s="155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155">
        <f>SUM(AS15:AS16)+SUM(AS19:AS25)+SUM(AS28:AS39)+SUM(AS42:AS53)+SUM(AS56:AS57)+SUM(AS60:AS74)+SUM(AS77:AS80)+SUM(AS83:AS96)+SUM(AS99:AS101)+SUM(AS104:AS113)+SUM(AS116:AS122)+SUM(AS125:AS136)+SUM(AS139:AS148)+SUM(AS151:AS159)+SUM(AS162:AS171)+SUM(AS174:AS183)+SUM(AS186:AS196)+SUM(AS199:AS200)+SUM(AS203:AS212)+SUM(AS215:AS220)+SUM(AS223:AS227)+SUM(AS230:AS239)+SUM(AS242:AS252)+SUM(AS255:AS266)+SUM(AS269:AS273)+SUM(AS276:AS283)+SUM(AS286:AS293)+SUM(AS296:AS303)+SUM(AS306:AS312)+SUM(AS315:AS320)+SUM(AS323:AS330)+SUM(AS333:AS341)+SUM(AS344:AS349)+SUM(AS352:AS358)+SUM(AS361:AS371)+SUM(AS374:AS380)+SUM(AS383:AS387)</f>
        <v>0</v>
      </c>
      <c r="AT12" s="155"/>
      <c r="AU12" s="155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155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155"/>
      <c r="AX12" s="155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57576.999999999993</v>
      </c>
      <c r="AY12" s="155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23217.991850000002</v>
      </c>
      <c r="AZ12" s="155">
        <f t="shared" ref="AZ12:AZ13" si="26">AY12/AX12*100</f>
        <v>40.325115671188158</v>
      </c>
      <c r="BA12" s="155">
        <f>SUM(BA15:BA16)+SUM(BA19:BA25)+SUM(BA28:BA39)+SUM(BA42:BA53)+SUM(BA56:BA57)+SUM(BA60:BA74)+SUM(BA77:BA80)+SUM(BA83:BA96)+SUM(BA99:BA101)+SUM(BA104:BA113)+SUM(BA116:BA122)+SUM(BA125:BA136)+SUM(BA139:BA148)+SUM(BA151:BA159)+SUM(BA162:BA171)+SUM(BA174:BA183)+SUM(BA186:BA196)+SUM(BA199:BA200)+SUM(BA203:BA212)+SUM(BA215:BA220)+SUM(BA223:BA227)+SUM(BA230:BA239)+SUM(BA242:BA252)+SUM(BA255:BA266)+SUM(BA269:BA273)+SUM(BA276:BA283)+SUM(BA286:BA293)+SUM(BA296:BA303)+SUM(BA306:BA312)+SUM(BA315:BA320)+SUM(BA323:BA330)+SUM(BA333:BA341)+SUM(BA344:BA349)+SUM(BA352:BA358)+SUM(BA361:BA371)+SUM(BA374:BA380)+SUM(BA383:BA387)</f>
        <v>0</v>
      </c>
      <c r="BB12" s="155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155"/>
      <c r="BD12" s="155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155">
        <f>SUM(BE15:BE16)+SUM(BE19:BE25)+SUM(BE28:BE39)+SUM(BE42:BE53)+SUM(BE56:BE57)+SUM(BE60:BE74)+SUM(BE77:BE80)+SUM(BE83:BE96)+SUM(BE99:BE101)+SUM(BE104:BE113)+SUM(BE116:BE122)+SUM(BE125:BE136)+SUM(BE139:BE148)+SUM(BE151:BE159)+SUM(BE162:BE171)+SUM(BE174:BE183)+SUM(BE186:BE196)+SUM(BE199:BE200)+SUM(BE203:BE212)+SUM(BE215:BE220)+SUM(BE223:BE227)+SUM(BE230:BE239)+SUM(BE242:BE252)+SUM(BE255:BE266)+SUM(BE269:BE273)+SUM(BE276:BE283)+SUM(BE286:BE293)+SUM(BE296:BE303)+SUM(BE306:BE312)+SUM(BE315:BE320)+SUM(BE323:BE330)+SUM(BE333:BE341)+SUM(BE344:BE349)+SUM(BE352:BE358)+SUM(BE361:BE371)+SUM(BE374:BE380)+SUM(BE383:BE387)</f>
        <v>0</v>
      </c>
      <c r="BF12" s="155"/>
      <c r="BG12" s="155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155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155"/>
      <c r="BJ12" s="155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155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155"/>
      <c r="BM12" s="155">
        <f>SUM(BM15:BM16)+SUM(BM19:BM25)+SUM(BM28:BM39)+SUM(BM42:BM53)+SUM(BM56:BM57)+SUM(BM60:BM74)+SUM(BM77:BM80)+SUM(BM83:BM96)+SUM(BM99:BM101)+SUM(BM104:BM113)+SUM(BM116:BM122)+SUM(BM125:BM136)+SUM(BM139:BM148)+SUM(BM151:BM159)+SUM(BM162:BM171)+SUM(BM174:BM183)+SUM(BM186:BM196)+SUM(BM199:BM200)+SUM(BM203:BM212)+SUM(BM215:BM220)+SUM(BM223:BM227)+SUM(BM230:BM239)+SUM(BM242:BM252)+SUM(BM255:BM266)+SUM(BM269:BM273)+SUM(BM276:BM283)+SUM(BM286:BM293)+SUM(BM296:BM303)+SUM(BM306:BM312)+SUM(BM315:BM320)+SUM(BM323:BM330)+SUM(BM333:BM341)+SUM(BM344:BM349)+SUM(BM352:BM358)+SUM(BM361:BM371)+SUM(BM374:BM380)+SUM(BM383:BM387)</f>
        <v>0</v>
      </c>
      <c r="BN12" s="155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0</v>
      </c>
      <c r="BO12" s="155"/>
    </row>
    <row r="13" spans="1:67" s="58" customFormat="1" ht="30.75" customHeight="1" x14ac:dyDescent="0.25">
      <c r="A13" s="161" t="s">
        <v>198</v>
      </c>
      <c r="B13" s="73">
        <f>E13+H13+K13+N13+Q13+T13+W13+Z13+AC13+AF13+AI13+AL13+AO13+AR13+AU13+AX13+BA13+BD13+BG13+BJ13+BM13</f>
        <v>249080.685</v>
      </c>
      <c r="C13" s="73">
        <f>F13+I13+L13+O13+R13+U13+X13+AA13+AD13+AG13+AJ13+AM13+AP13+AS13+AV13+AY13+BB13+BE13+BH13+BK13+BN13</f>
        <v>132040.98203999997</v>
      </c>
      <c r="D13" s="55">
        <f t="shared" si="0"/>
        <v>53.011329256622197</v>
      </c>
      <c r="E13" s="73">
        <f>SUM(E14:E16)</f>
        <v>589.5</v>
      </c>
      <c r="F13" s="73">
        <f t="shared" ref="F13:BE13" si="27">SUM(F14:F16)</f>
        <v>252.125</v>
      </c>
      <c r="G13" s="55">
        <f>F13/E13*100</f>
        <v>42.769296013570823</v>
      </c>
      <c r="H13" s="73">
        <f t="shared" si="27"/>
        <v>120.1</v>
      </c>
      <c r="I13" s="73">
        <f t="shared" si="27"/>
        <v>39.338999999999999</v>
      </c>
      <c r="J13" s="55">
        <f t="shared" ref="J13:J17" si="28">I13/H13*100</f>
        <v>32.755203996669444</v>
      </c>
      <c r="K13" s="73">
        <f t="shared" si="27"/>
        <v>1698.3</v>
      </c>
      <c r="L13" s="73">
        <f t="shared" si="27"/>
        <v>193.01979999999998</v>
      </c>
      <c r="M13" s="55">
        <f t="shared" ref="M13:M17" si="29">L13/K13*100</f>
        <v>11.365471353706646</v>
      </c>
      <c r="N13" s="73">
        <f t="shared" si="27"/>
        <v>29381.485000000001</v>
      </c>
      <c r="O13" s="73">
        <f t="shared" si="27"/>
        <v>14367.174919999999</v>
      </c>
      <c r="P13" s="55">
        <f t="shared" ref="P13:P392" si="30">O13/N13*100</f>
        <v>48.898736466179294</v>
      </c>
      <c r="Q13" s="73">
        <f t="shared" si="27"/>
        <v>3972.4</v>
      </c>
      <c r="R13" s="73">
        <f t="shared" si="27"/>
        <v>1417.21938</v>
      </c>
      <c r="S13" s="55">
        <f>R13/Q13*100</f>
        <v>35.676653408518774</v>
      </c>
      <c r="T13" s="73">
        <f t="shared" si="27"/>
        <v>132.69999999999999</v>
      </c>
      <c r="U13" s="73">
        <f t="shared" si="27"/>
        <v>51.176120000000004</v>
      </c>
      <c r="V13" s="55">
        <f>U13/T13*100</f>
        <v>38.565275056518473</v>
      </c>
      <c r="W13" s="73">
        <f t="shared" si="27"/>
        <v>197981.2</v>
      </c>
      <c r="X13" s="73">
        <f t="shared" si="27"/>
        <v>106859.15395000001</v>
      </c>
      <c r="Y13" s="55">
        <f t="shared" ref="Y13:Y17" si="31">X13/W13*100</f>
        <v>53.974394513216403</v>
      </c>
      <c r="Z13" s="73">
        <f t="shared" si="27"/>
        <v>453.1</v>
      </c>
      <c r="AA13" s="73">
        <f t="shared" si="27"/>
        <v>212.89437000000001</v>
      </c>
      <c r="AB13" s="54">
        <f>AA13/Z13*100</f>
        <v>46.986177444272784</v>
      </c>
      <c r="AC13" s="73">
        <f t="shared" si="27"/>
        <v>0</v>
      </c>
      <c r="AD13" s="73">
        <f t="shared" si="27"/>
        <v>0</v>
      </c>
      <c r="AE13" s="73">
        <f t="shared" si="27"/>
        <v>0</v>
      </c>
      <c r="AF13" s="73">
        <f t="shared" si="27"/>
        <v>453.1</v>
      </c>
      <c r="AG13" s="73">
        <f t="shared" si="27"/>
        <v>222.06700000000001</v>
      </c>
      <c r="AH13" s="73">
        <f t="shared" si="27"/>
        <v>49.01059368792761</v>
      </c>
      <c r="AI13" s="73">
        <f t="shared" si="27"/>
        <v>577.5</v>
      </c>
      <c r="AJ13" s="73">
        <f t="shared" si="27"/>
        <v>199.90714000000003</v>
      </c>
      <c r="AK13" s="73">
        <f t="shared" si="27"/>
        <v>34.615954978354985</v>
      </c>
      <c r="AL13" s="73">
        <f t="shared" si="27"/>
        <v>453.1</v>
      </c>
      <c r="AM13" s="73">
        <f t="shared" si="27"/>
        <v>210.40798000000001</v>
      </c>
      <c r="AN13" s="73">
        <f t="shared" si="27"/>
        <v>46.43742661664092</v>
      </c>
      <c r="AO13" s="73">
        <f t="shared" si="27"/>
        <v>453.1</v>
      </c>
      <c r="AP13" s="73">
        <f t="shared" ref="AP13" si="32">SUM(AP14:AP16)</f>
        <v>198.20151000000001</v>
      </c>
      <c r="AQ13" s="73">
        <f t="shared" si="27"/>
        <v>43.743436327521515</v>
      </c>
      <c r="AR13" s="73">
        <f t="shared" si="27"/>
        <v>846.5</v>
      </c>
      <c r="AS13" s="73">
        <f t="shared" si="27"/>
        <v>423</v>
      </c>
      <c r="AT13" s="55">
        <f t="shared" ref="AT13:AT17" si="33">AS13/AR13*100</f>
        <v>49.970466627288836</v>
      </c>
      <c r="AU13" s="73">
        <f t="shared" si="27"/>
        <v>0</v>
      </c>
      <c r="AV13" s="73">
        <f t="shared" ref="AV13" si="34">SUM(AV14:AV16)</f>
        <v>0</v>
      </c>
      <c r="AW13" s="73">
        <f t="shared" si="27"/>
        <v>0</v>
      </c>
      <c r="AX13" s="73">
        <f t="shared" si="27"/>
        <v>1109.4000000000001</v>
      </c>
      <c r="AY13" s="73">
        <f t="shared" si="27"/>
        <v>402.02873999999997</v>
      </c>
      <c r="AZ13" s="54">
        <f t="shared" si="26"/>
        <v>36.238393726338558</v>
      </c>
      <c r="BA13" s="73">
        <f t="shared" si="27"/>
        <v>10790.4</v>
      </c>
      <c r="BB13" s="73">
        <f t="shared" si="27"/>
        <v>6944.0379999999996</v>
      </c>
      <c r="BC13" s="55">
        <f t="shared" ref="BC13:BC360" si="35">BB13/BA13*100</f>
        <v>64.353851571767493</v>
      </c>
      <c r="BD13" s="73">
        <f t="shared" si="27"/>
        <v>37.4</v>
      </c>
      <c r="BE13" s="73">
        <f t="shared" si="27"/>
        <v>36.875</v>
      </c>
      <c r="BF13" s="55">
        <f>BE13/BD13*100</f>
        <v>98.596256684491976</v>
      </c>
      <c r="BG13" s="73">
        <f t="shared" ref="BG13" si="36">SUM(BG14:BG16)</f>
        <v>1.5</v>
      </c>
      <c r="BH13" s="73">
        <f t="shared" ref="BH13" si="37">SUM(BH14:BH16)</f>
        <v>1</v>
      </c>
      <c r="BI13" s="55">
        <f t="shared" ref="BI13:BI14" si="38">BH13/BG13*100</f>
        <v>66.666666666666657</v>
      </c>
      <c r="BJ13" s="73"/>
      <c r="BK13" s="73"/>
      <c r="BL13" s="55"/>
      <c r="BM13" s="73">
        <f>SUM(BM14:BM16)</f>
        <v>29.9</v>
      </c>
      <c r="BN13" s="73">
        <f t="shared" ref="BN13" si="39">SUM(BN14:BN16)</f>
        <v>11.35413</v>
      </c>
      <c r="BO13" s="55">
        <f>BN13/BM13*100</f>
        <v>37.973678929765889</v>
      </c>
    </row>
    <row r="14" spans="1:67" ht="30" customHeight="1" x14ac:dyDescent="0.25">
      <c r="A14" s="162" t="s">
        <v>197</v>
      </c>
      <c r="B14" s="56">
        <f t="shared" ref="B14:B77" si="40">E14+H14+K14+N14+Q14+T14+W14+Z14+AC14+AF14+AI14+AL14+AO14+AR14+AU14+AX14+BA14+BD14+BG14+BJ14+BM14</f>
        <v>247971.285</v>
      </c>
      <c r="C14" s="56">
        <f t="shared" ref="C14:C77" si="41">F14+I14+L14+O14+R14+U14+X14+AA14+AD14+AG14+AJ14+AM14+AP14+AS14+AV14+AY14+BB14+BE14+BH14+BK14+BN14</f>
        <v>131638.95329999999</v>
      </c>
      <c r="D14" s="52">
        <f t="shared" si="0"/>
        <v>53.086369778662068</v>
      </c>
      <c r="E14" s="52">
        <v>589.5</v>
      </c>
      <c r="F14" s="52">
        <v>252.125</v>
      </c>
      <c r="G14" s="52">
        <f>F14/E14*100</f>
        <v>42.769296013570823</v>
      </c>
      <c r="H14" s="52">
        <v>120.1</v>
      </c>
      <c r="I14" s="52">
        <v>39.338999999999999</v>
      </c>
      <c r="J14" s="52">
        <f t="shared" si="28"/>
        <v>32.755203996669444</v>
      </c>
      <c r="K14" s="52">
        <v>1698.3</v>
      </c>
      <c r="L14" s="52">
        <v>193.01979999999998</v>
      </c>
      <c r="M14" s="52">
        <f t="shared" si="29"/>
        <v>11.365471353706646</v>
      </c>
      <c r="N14" s="52">
        <v>29381.485000000001</v>
      </c>
      <c r="O14" s="52">
        <v>14367.174919999999</v>
      </c>
      <c r="P14" s="52">
        <f t="shared" si="30"/>
        <v>48.898736466179294</v>
      </c>
      <c r="Q14" s="52">
        <v>3972.4</v>
      </c>
      <c r="R14" s="52">
        <v>1417.21938</v>
      </c>
      <c r="S14" s="52">
        <f>R14/Q14*100</f>
        <v>35.676653408518774</v>
      </c>
      <c r="T14" s="52">
        <v>132.69999999999999</v>
      </c>
      <c r="U14" s="52">
        <v>51.176120000000004</v>
      </c>
      <c r="V14" s="52">
        <f>U14/T14*100</f>
        <v>38.565275056518473</v>
      </c>
      <c r="W14" s="52">
        <v>197981.2</v>
      </c>
      <c r="X14" s="52">
        <v>106859.15395000001</v>
      </c>
      <c r="Y14" s="52">
        <f t="shared" si="31"/>
        <v>53.974394513216403</v>
      </c>
      <c r="Z14" s="52">
        <v>453.1</v>
      </c>
      <c r="AA14" s="52">
        <v>212.89437000000001</v>
      </c>
      <c r="AB14" s="48">
        <f>AA14/Z14*100</f>
        <v>46.986177444272784</v>
      </c>
      <c r="AC14" s="52"/>
      <c r="AD14" s="52"/>
      <c r="AE14" s="52"/>
      <c r="AF14" s="52">
        <v>453.1</v>
      </c>
      <c r="AG14" s="52">
        <v>222.06700000000001</v>
      </c>
      <c r="AH14" s="52">
        <f>AG14/AF14*100</f>
        <v>49.01059368792761</v>
      </c>
      <c r="AI14" s="52">
        <v>577.5</v>
      </c>
      <c r="AJ14" s="52">
        <v>199.90714000000003</v>
      </c>
      <c r="AK14" s="52">
        <f>AJ14/AI14*100</f>
        <v>34.615954978354985</v>
      </c>
      <c r="AL14" s="52">
        <v>453.1</v>
      </c>
      <c r="AM14" s="52">
        <v>210.40798000000001</v>
      </c>
      <c r="AN14" s="52">
        <f>AM14/AL14*100</f>
        <v>46.43742661664092</v>
      </c>
      <c r="AO14" s="52">
        <v>453.1</v>
      </c>
      <c r="AP14" s="52">
        <v>198.20151000000001</v>
      </c>
      <c r="AQ14" s="52">
        <f>AP14/AO14*100</f>
        <v>43.743436327521515</v>
      </c>
      <c r="AR14" s="52">
        <v>846.5</v>
      </c>
      <c r="AS14" s="52">
        <v>423</v>
      </c>
      <c r="AT14" s="52">
        <f t="shared" si="33"/>
        <v>49.970466627288836</v>
      </c>
      <c r="AU14" s="52">
        <v>0</v>
      </c>
      <c r="AV14" s="52">
        <v>0</v>
      </c>
      <c r="AW14" s="52"/>
      <c r="AX14" s="52"/>
      <c r="AY14" s="52"/>
      <c r="AZ14" s="48"/>
      <c r="BA14" s="52">
        <v>10790.4</v>
      </c>
      <c r="BB14" s="52">
        <v>6944.0379999999996</v>
      </c>
      <c r="BC14" s="52">
        <f t="shared" si="35"/>
        <v>64.353851571767493</v>
      </c>
      <c r="BD14" s="52">
        <v>37.4</v>
      </c>
      <c r="BE14" s="52">
        <v>36.875</v>
      </c>
      <c r="BF14" s="52">
        <f>BE14/BD14*100</f>
        <v>98.596256684491976</v>
      </c>
      <c r="BG14" s="52">
        <v>1.5</v>
      </c>
      <c r="BH14" s="52">
        <v>1</v>
      </c>
      <c r="BI14" s="52">
        <f t="shared" si="38"/>
        <v>66.666666666666657</v>
      </c>
      <c r="BJ14" s="52"/>
      <c r="BK14" s="52"/>
      <c r="BL14" s="52"/>
      <c r="BM14" s="52">
        <v>29.9</v>
      </c>
      <c r="BN14" s="52">
        <v>11.35413</v>
      </c>
      <c r="BO14" s="52">
        <f>BN14/BM14*100</f>
        <v>37.973678929765889</v>
      </c>
    </row>
    <row r="15" spans="1:67" x14ac:dyDescent="0.25">
      <c r="A15" s="162" t="s">
        <v>199</v>
      </c>
      <c r="B15" s="56">
        <f t="shared" si="40"/>
        <v>978.9</v>
      </c>
      <c r="C15" s="56">
        <f t="shared" si="41"/>
        <v>363.11809999999997</v>
      </c>
      <c r="D15" s="48">
        <f>C15/B15*100</f>
        <v>37.094504035141483</v>
      </c>
      <c r="E15" s="48"/>
      <c r="F15" s="48"/>
      <c r="G15" s="48"/>
      <c r="H15" s="48"/>
      <c r="I15" s="48"/>
      <c r="J15" s="52"/>
      <c r="K15" s="48"/>
      <c r="L15" s="48"/>
      <c r="M15" s="52"/>
      <c r="N15" s="48"/>
      <c r="O15" s="48"/>
      <c r="P15" s="52"/>
      <c r="Q15" s="48"/>
      <c r="R15" s="48"/>
      <c r="S15" s="48"/>
      <c r="T15" s="48"/>
      <c r="U15" s="48"/>
      <c r="V15" s="48"/>
      <c r="W15" s="48"/>
      <c r="X15" s="48"/>
      <c r="Y15" s="52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52"/>
      <c r="AU15" s="48"/>
      <c r="AV15" s="48"/>
      <c r="AW15" s="48"/>
      <c r="AX15" s="48">
        <v>978.9</v>
      </c>
      <c r="AY15" s="48">
        <v>363.11809999999997</v>
      </c>
      <c r="AZ15" s="48">
        <f>AY15/AX15*100</f>
        <v>37.094504035141483</v>
      </c>
      <c r="BA15" s="48"/>
      <c r="BB15" s="48"/>
      <c r="BC15" s="52"/>
      <c r="BD15" s="48"/>
      <c r="BE15" s="48"/>
      <c r="BF15" s="52"/>
      <c r="BG15" s="48"/>
      <c r="BH15" s="48"/>
      <c r="BI15" s="52"/>
      <c r="BJ15" s="48"/>
      <c r="BK15" s="48"/>
      <c r="BL15" s="52"/>
      <c r="BM15" s="48"/>
      <c r="BN15" s="48"/>
      <c r="BO15" s="52"/>
    </row>
    <row r="16" spans="1:67" x14ac:dyDescent="0.25">
      <c r="A16" s="162" t="s">
        <v>358</v>
      </c>
      <c r="B16" s="56">
        <f t="shared" si="40"/>
        <v>130.5</v>
      </c>
      <c r="C16" s="56">
        <f t="shared" si="41"/>
        <v>38.910640000000001</v>
      </c>
      <c r="D16" s="48">
        <f>C16/B16*100</f>
        <v>29.81658237547893</v>
      </c>
      <c r="E16" s="48"/>
      <c r="F16" s="48"/>
      <c r="G16" s="48"/>
      <c r="H16" s="48"/>
      <c r="I16" s="48"/>
      <c r="J16" s="52"/>
      <c r="K16" s="48"/>
      <c r="L16" s="48"/>
      <c r="M16" s="52"/>
      <c r="N16" s="48"/>
      <c r="O16" s="48"/>
      <c r="P16" s="52"/>
      <c r="Q16" s="48"/>
      <c r="R16" s="48"/>
      <c r="S16" s="48"/>
      <c r="T16" s="48"/>
      <c r="U16" s="48"/>
      <c r="V16" s="48"/>
      <c r="W16" s="48"/>
      <c r="X16" s="48"/>
      <c r="Y16" s="52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52"/>
      <c r="AU16" s="48"/>
      <c r="AV16" s="48"/>
      <c r="AW16" s="48"/>
      <c r="AX16" s="48">
        <v>130.5</v>
      </c>
      <c r="AY16" s="48">
        <v>38.910640000000001</v>
      </c>
      <c r="AZ16" s="48">
        <f>AY16/AX16*100</f>
        <v>29.81658237547893</v>
      </c>
      <c r="BA16" s="48"/>
      <c r="BB16" s="48"/>
      <c r="BC16" s="52"/>
      <c r="BD16" s="48"/>
      <c r="BE16" s="48"/>
      <c r="BF16" s="52"/>
      <c r="BG16" s="48"/>
      <c r="BH16" s="48"/>
      <c r="BI16" s="52"/>
      <c r="BJ16" s="48"/>
      <c r="BK16" s="48"/>
      <c r="BL16" s="52"/>
      <c r="BM16" s="48"/>
      <c r="BN16" s="48"/>
      <c r="BO16" s="52"/>
    </row>
    <row r="17" spans="1:67" s="59" customFormat="1" ht="30" customHeight="1" x14ac:dyDescent="0.25">
      <c r="A17" s="163" t="s">
        <v>201</v>
      </c>
      <c r="B17" s="73">
        <f t="shared" si="40"/>
        <v>258875.85279999999</v>
      </c>
      <c r="C17" s="73">
        <f t="shared" si="41"/>
        <v>163574.42042999997</v>
      </c>
      <c r="D17" s="55">
        <f t="shared" ref="D17" si="42">C17/B17*100</f>
        <v>63.186434215775556</v>
      </c>
      <c r="E17" s="55">
        <f>SUM(E18:E25)</f>
        <v>949.2</v>
      </c>
      <c r="F17" s="55">
        <f t="shared" ref="F17:BE17" si="43">SUM(F18:F25)</f>
        <v>474.6</v>
      </c>
      <c r="G17" s="55">
        <f t="shared" ref="G17:G391" si="44">F17/E17*100</f>
        <v>50</v>
      </c>
      <c r="H17" s="55">
        <f t="shared" si="43"/>
        <v>135.80000000000001</v>
      </c>
      <c r="I17" s="55">
        <f t="shared" si="43"/>
        <v>55.274279999999997</v>
      </c>
      <c r="J17" s="55">
        <f t="shared" si="28"/>
        <v>40.702709867452128</v>
      </c>
      <c r="K17" s="55">
        <f t="shared" si="43"/>
        <v>1894.1</v>
      </c>
      <c r="L17" s="55">
        <f t="shared" si="43"/>
        <v>977.84199999999998</v>
      </c>
      <c r="M17" s="55">
        <f t="shared" si="29"/>
        <v>51.625679742357853</v>
      </c>
      <c r="N17" s="55">
        <f t="shared" si="43"/>
        <v>34679.852800000001</v>
      </c>
      <c r="O17" s="55">
        <f t="shared" si="43"/>
        <v>18849.87456</v>
      </c>
      <c r="P17" s="55">
        <f t="shared" si="30"/>
        <v>54.353963578530525</v>
      </c>
      <c r="Q17" s="55">
        <f t="shared" si="43"/>
        <v>4353.7</v>
      </c>
      <c r="R17" s="55">
        <f t="shared" si="43"/>
        <v>1582.104</v>
      </c>
      <c r="S17" s="55">
        <f t="shared" ref="S17:S391" si="45">R17/Q17*100</f>
        <v>36.339297608930337</v>
      </c>
      <c r="T17" s="55">
        <f t="shared" si="43"/>
        <v>117</v>
      </c>
      <c r="U17" s="55">
        <f t="shared" si="43"/>
        <v>50.358339999999998</v>
      </c>
      <c r="V17" s="55">
        <f t="shared" ref="V17:V391" si="46">U17/T17*100</f>
        <v>43.041316239316238</v>
      </c>
      <c r="W17" s="55">
        <f t="shared" si="43"/>
        <v>196416</v>
      </c>
      <c r="X17" s="55">
        <f t="shared" si="43"/>
        <v>130358.73212999999</v>
      </c>
      <c r="Y17" s="55">
        <f t="shared" si="31"/>
        <v>66.368693044354828</v>
      </c>
      <c r="Z17" s="55">
        <f t="shared" si="43"/>
        <v>394</v>
      </c>
      <c r="AA17" s="55">
        <f t="shared" si="43"/>
        <v>185.13159999999999</v>
      </c>
      <c r="AB17" s="54">
        <f t="shared" ref="AB17:AB76" si="47">AA17/Z17*100</f>
        <v>46.987715736040606</v>
      </c>
      <c r="AC17" s="55">
        <f t="shared" si="43"/>
        <v>25.5</v>
      </c>
      <c r="AD17" s="55">
        <f t="shared" si="43"/>
        <v>3.8100500000000004</v>
      </c>
      <c r="AE17" s="55">
        <f t="shared" si="43"/>
        <v>14.94137254901961</v>
      </c>
      <c r="AF17" s="55">
        <f t="shared" si="43"/>
        <v>394</v>
      </c>
      <c r="AG17" s="55">
        <f t="shared" si="43"/>
        <v>178.89180999999999</v>
      </c>
      <c r="AH17" s="55">
        <f t="shared" si="43"/>
        <v>45.40401269035533</v>
      </c>
      <c r="AI17" s="55">
        <f t="shared" si="43"/>
        <v>2831.7</v>
      </c>
      <c r="AJ17" s="55">
        <f t="shared" si="43"/>
        <v>1482.3458600000001</v>
      </c>
      <c r="AK17" s="55">
        <f t="shared" si="43"/>
        <v>52.348266412402452</v>
      </c>
      <c r="AL17" s="55">
        <f t="shared" si="43"/>
        <v>394</v>
      </c>
      <c r="AM17" s="55">
        <f t="shared" si="43"/>
        <v>188.60120999999998</v>
      </c>
      <c r="AN17" s="55">
        <f t="shared" si="43"/>
        <v>47.868327411167506</v>
      </c>
      <c r="AO17" s="55">
        <f t="shared" si="43"/>
        <v>394</v>
      </c>
      <c r="AP17" s="55">
        <f t="shared" ref="AP17" si="48">SUM(AP18:AP25)</f>
        <v>161.01520000000002</v>
      </c>
      <c r="AQ17" s="55">
        <f t="shared" si="43"/>
        <v>40.866802030456853</v>
      </c>
      <c r="AR17" s="55">
        <f t="shared" si="43"/>
        <v>1189.4000000000001</v>
      </c>
      <c r="AS17" s="55">
        <f t="shared" si="43"/>
        <v>594.6</v>
      </c>
      <c r="AT17" s="55">
        <f t="shared" si="33"/>
        <v>49.991592399529175</v>
      </c>
      <c r="AU17" s="55">
        <f t="shared" si="43"/>
        <v>0</v>
      </c>
      <c r="AV17" s="55">
        <f t="shared" ref="AV17" si="49">SUM(AV18:AV25)</f>
        <v>0</v>
      </c>
      <c r="AW17" s="55">
        <f t="shared" si="43"/>
        <v>0</v>
      </c>
      <c r="AX17" s="55">
        <f>SUM(AX18:AX25)</f>
        <v>1267.8000000000002</v>
      </c>
      <c r="AY17" s="55">
        <f>SUM(AY18:AY25)</f>
        <v>561.05151999999998</v>
      </c>
      <c r="AZ17" s="54">
        <f t="shared" ref="AZ17:AZ26" si="50">AY17/AX17*100</f>
        <v>44.253945417258237</v>
      </c>
      <c r="BA17" s="55">
        <f t="shared" si="43"/>
        <v>13337.7</v>
      </c>
      <c r="BB17" s="55">
        <f t="shared" si="43"/>
        <v>7812.777</v>
      </c>
      <c r="BC17" s="55">
        <f t="shared" si="35"/>
        <v>58.576643649204883</v>
      </c>
      <c r="BD17" s="55">
        <f t="shared" si="43"/>
        <v>37.4</v>
      </c>
      <c r="BE17" s="55">
        <f t="shared" si="43"/>
        <v>37.4</v>
      </c>
      <c r="BF17" s="55">
        <f t="shared" ref="BF17:BF76" si="51">BE17/BD17*100</f>
        <v>100</v>
      </c>
      <c r="BG17" s="55">
        <f t="shared" ref="BG17" si="52">SUM(BG18:BG25)</f>
        <v>3.1</v>
      </c>
      <c r="BH17" s="55">
        <f t="shared" ref="BH17" si="53">SUM(BH18:BH25)</f>
        <v>0</v>
      </c>
      <c r="BI17" s="55">
        <f t="shared" ref="BI17:BI18" si="54">BH17/BG17*100</f>
        <v>0</v>
      </c>
      <c r="BJ17" s="55"/>
      <c r="BK17" s="55"/>
      <c r="BL17" s="55"/>
      <c r="BM17" s="55">
        <f>SUM(BM18:BM25)</f>
        <v>61.6</v>
      </c>
      <c r="BN17" s="55">
        <f>SUM(BN18:BN25)</f>
        <v>20.010870000000001</v>
      </c>
      <c r="BO17" s="55">
        <f t="shared" ref="BO17:BO18" si="55">BN17/BM17*100</f>
        <v>32.48517857142857</v>
      </c>
    </row>
    <row r="18" spans="1:67" x14ac:dyDescent="0.25">
      <c r="A18" s="162" t="s">
        <v>200</v>
      </c>
      <c r="B18" s="56">
        <f t="shared" si="40"/>
        <v>257608.0528</v>
      </c>
      <c r="C18" s="56">
        <f t="shared" si="41"/>
        <v>163013.36890999996</v>
      </c>
      <c r="D18" s="52">
        <f t="shared" si="0"/>
        <v>63.27960913417531</v>
      </c>
      <c r="E18" s="52">
        <v>949.2</v>
      </c>
      <c r="F18" s="52">
        <v>474.6</v>
      </c>
      <c r="G18" s="52">
        <f t="shared" si="44"/>
        <v>50</v>
      </c>
      <c r="H18" s="52">
        <v>135.80000000000001</v>
      </c>
      <c r="I18" s="52">
        <v>55.274279999999997</v>
      </c>
      <c r="J18" s="52">
        <f t="shared" ref="J18:J391" si="56">I18/H18*100</f>
        <v>40.702709867452128</v>
      </c>
      <c r="K18" s="52">
        <v>1894.1</v>
      </c>
      <c r="L18" s="52">
        <v>977.84199999999998</v>
      </c>
      <c r="M18" s="52">
        <f t="shared" ref="M18:M391" si="57">L18/K18*100</f>
        <v>51.625679742357853</v>
      </c>
      <c r="N18" s="52">
        <v>34679.852800000001</v>
      </c>
      <c r="O18" s="52">
        <v>18849.87456</v>
      </c>
      <c r="P18" s="52">
        <f t="shared" si="30"/>
        <v>54.353963578530525</v>
      </c>
      <c r="Q18" s="52">
        <v>4353.7</v>
      </c>
      <c r="R18" s="52">
        <v>1582.104</v>
      </c>
      <c r="S18" s="52">
        <f t="shared" si="45"/>
        <v>36.339297608930337</v>
      </c>
      <c r="T18" s="52">
        <v>117</v>
      </c>
      <c r="U18" s="52">
        <v>50.358339999999998</v>
      </c>
      <c r="V18" s="52">
        <f t="shared" si="46"/>
        <v>43.041316239316238</v>
      </c>
      <c r="W18" s="52">
        <v>196416</v>
      </c>
      <c r="X18" s="52">
        <v>130358.73212999999</v>
      </c>
      <c r="Y18" s="52">
        <f t="shared" ref="Y18:Y391" si="58">X18/W18*100</f>
        <v>66.368693044354828</v>
      </c>
      <c r="Z18" s="52">
        <v>394</v>
      </c>
      <c r="AA18" s="52">
        <v>185.13159999999999</v>
      </c>
      <c r="AB18" s="48">
        <f t="shared" si="47"/>
        <v>46.987715736040606</v>
      </c>
      <c r="AC18" s="48">
        <v>25.5</v>
      </c>
      <c r="AD18" s="52">
        <v>3.8100500000000004</v>
      </c>
      <c r="AE18" s="52">
        <f>AD18/AC18*100</f>
        <v>14.94137254901961</v>
      </c>
      <c r="AF18" s="52">
        <v>394</v>
      </c>
      <c r="AG18" s="52">
        <v>178.89180999999999</v>
      </c>
      <c r="AH18" s="52">
        <f t="shared" ref="AH18:AH391" si="59">AG18/AF18*100</f>
        <v>45.40401269035533</v>
      </c>
      <c r="AI18" s="52">
        <v>2831.7</v>
      </c>
      <c r="AJ18" s="52">
        <v>1482.3458600000001</v>
      </c>
      <c r="AK18" s="52">
        <f t="shared" ref="AK18:AK391" si="60">AJ18/AI18*100</f>
        <v>52.348266412402452</v>
      </c>
      <c r="AL18" s="52">
        <v>394</v>
      </c>
      <c r="AM18" s="52">
        <v>188.60120999999998</v>
      </c>
      <c r="AN18" s="52">
        <f t="shared" ref="AN18:AN391" si="61">AM18/AL18*100</f>
        <v>47.868327411167506</v>
      </c>
      <c r="AO18" s="52">
        <v>394</v>
      </c>
      <c r="AP18" s="52">
        <v>161.01520000000002</v>
      </c>
      <c r="AQ18" s="52">
        <f t="shared" ref="AQ18:AQ391" si="62">AP18/AO18*100</f>
        <v>40.866802030456853</v>
      </c>
      <c r="AR18" s="52">
        <v>1189.4000000000001</v>
      </c>
      <c r="AS18" s="52">
        <v>594.6</v>
      </c>
      <c r="AT18" s="52">
        <f t="shared" ref="AT18:AT382" si="63">AS18/AR18*100</f>
        <v>49.991592399529175</v>
      </c>
      <c r="AU18" s="52">
        <v>0</v>
      </c>
      <c r="AV18" s="52">
        <v>0</v>
      </c>
      <c r="AW18" s="52"/>
      <c r="AX18" s="52"/>
      <c r="AY18" s="52"/>
      <c r="AZ18" s="48"/>
      <c r="BA18" s="52">
        <v>13337.7</v>
      </c>
      <c r="BB18" s="52">
        <v>7812.777</v>
      </c>
      <c r="BC18" s="52">
        <f t="shared" si="35"/>
        <v>58.576643649204883</v>
      </c>
      <c r="BD18" s="52">
        <v>37.4</v>
      </c>
      <c r="BE18" s="52">
        <v>37.4</v>
      </c>
      <c r="BF18" s="52">
        <f t="shared" si="51"/>
        <v>100</v>
      </c>
      <c r="BG18" s="52">
        <v>3.1</v>
      </c>
      <c r="BH18" s="52"/>
      <c r="BI18" s="52">
        <f t="shared" si="54"/>
        <v>0</v>
      </c>
      <c r="BJ18" s="52"/>
      <c r="BK18" s="52"/>
      <c r="BL18" s="52"/>
      <c r="BM18" s="52">
        <v>61.6</v>
      </c>
      <c r="BN18" s="52">
        <v>20.010870000000001</v>
      </c>
      <c r="BO18" s="52">
        <f t="shared" si="55"/>
        <v>32.48517857142857</v>
      </c>
    </row>
    <row r="19" spans="1:67" x14ac:dyDescent="0.25">
      <c r="A19" s="162" t="s">
        <v>359</v>
      </c>
      <c r="B19" s="56">
        <f t="shared" si="40"/>
        <v>576.6</v>
      </c>
      <c r="C19" s="56">
        <f t="shared" si="41"/>
        <v>267.07163000000003</v>
      </c>
      <c r="D19" s="48">
        <f t="shared" ref="D19:D25" si="64">C19/B19*100</f>
        <v>46.318354144987865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>
        <v>576.6</v>
      </c>
      <c r="AY19" s="48">
        <v>267.07163000000003</v>
      </c>
      <c r="AZ19" s="48">
        <f t="shared" si="50"/>
        <v>46.318354144987865</v>
      </c>
      <c r="BA19" s="48"/>
      <c r="BB19" s="48"/>
      <c r="BC19" s="48"/>
      <c r="BD19" s="48"/>
      <c r="BE19" s="48"/>
      <c r="BF19" s="52"/>
      <c r="BG19" s="48"/>
      <c r="BH19" s="48"/>
      <c r="BI19" s="52"/>
      <c r="BJ19" s="48"/>
      <c r="BK19" s="48"/>
      <c r="BL19" s="52"/>
      <c r="BM19" s="48"/>
      <c r="BN19" s="48"/>
      <c r="BO19" s="48"/>
    </row>
    <row r="20" spans="1:67" x14ac:dyDescent="0.25">
      <c r="A20" s="162" t="s">
        <v>360</v>
      </c>
      <c r="B20" s="56">
        <f t="shared" si="40"/>
        <v>115.2</v>
      </c>
      <c r="C20" s="56">
        <f t="shared" si="41"/>
        <v>51.519069999999999</v>
      </c>
      <c r="D20" s="48">
        <f t="shared" si="64"/>
        <v>44.721414930555554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>
        <v>115.2</v>
      </c>
      <c r="AY20" s="48">
        <v>51.519069999999999</v>
      </c>
      <c r="AZ20" s="48">
        <f t="shared" si="50"/>
        <v>44.721414930555554</v>
      </c>
      <c r="BA20" s="48"/>
      <c r="BB20" s="48"/>
      <c r="BC20" s="48"/>
      <c r="BD20" s="48"/>
      <c r="BE20" s="48"/>
      <c r="BF20" s="52"/>
      <c r="BG20" s="48"/>
      <c r="BH20" s="48"/>
      <c r="BI20" s="52"/>
      <c r="BJ20" s="48"/>
      <c r="BK20" s="48"/>
      <c r="BL20" s="52"/>
      <c r="BM20" s="48"/>
      <c r="BN20" s="48"/>
      <c r="BO20" s="48"/>
    </row>
    <row r="21" spans="1:67" x14ac:dyDescent="0.25">
      <c r="A21" s="162" t="s">
        <v>361</v>
      </c>
      <c r="B21" s="56">
        <f t="shared" si="40"/>
        <v>115.2</v>
      </c>
      <c r="C21" s="56">
        <f t="shared" si="41"/>
        <v>50.752980000000001</v>
      </c>
      <c r="D21" s="48">
        <f t="shared" si="64"/>
        <v>44.056406250000002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>
        <v>115.2</v>
      </c>
      <c r="AY21" s="48">
        <v>50.752980000000001</v>
      </c>
      <c r="AZ21" s="48">
        <f t="shared" si="50"/>
        <v>44.056406250000002</v>
      </c>
      <c r="BA21" s="48"/>
      <c r="BB21" s="48"/>
      <c r="BC21" s="48"/>
      <c r="BD21" s="48"/>
      <c r="BE21" s="48"/>
      <c r="BF21" s="52"/>
      <c r="BG21" s="48"/>
      <c r="BH21" s="48"/>
      <c r="BI21" s="52"/>
      <c r="BJ21" s="48"/>
      <c r="BK21" s="48"/>
      <c r="BL21" s="52"/>
      <c r="BM21" s="48"/>
      <c r="BN21" s="48"/>
      <c r="BO21" s="48"/>
    </row>
    <row r="22" spans="1:67" x14ac:dyDescent="0.25">
      <c r="A22" s="162" t="s">
        <v>362</v>
      </c>
      <c r="B22" s="56">
        <f t="shared" si="40"/>
        <v>115.2</v>
      </c>
      <c r="C22" s="56">
        <f t="shared" si="41"/>
        <v>50.752980000000001</v>
      </c>
      <c r="D22" s="48">
        <f t="shared" si="64"/>
        <v>44.056406250000002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>
        <v>115.2</v>
      </c>
      <c r="AY22" s="48">
        <v>50.752980000000001</v>
      </c>
      <c r="AZ22" s="48">
        <f t="shared" si="50"/>
        <v>44.056406250000002</v>
      </c>
      <c r="BA22" s="48"/>
      <c r="BB22" s="48"/>
      <c r="BC22" s="48"/>
      <c r="BD22" s="48"/>
      <c r="BE22" s="48"/>
      <c r="BF22" s="52"/>
      <c r="BG22" s="48"/>
      <c r="BH22" s="48"/>
      <c r="BI22" s="52"/>
      <c r="BJ22" s="48"/>
      <c r="BK22" s="48"/>
      <c r="BL22" s="52"/>
      <c r="BM22" s="48"/>
      <c r="BN22" s="48"/>
      <c r="BO22" s="48"/>
    </row>
    <row r="23" spans="1:67" x14ac:dyDescent="0.25">
      <c r="A23" s="162" t="s">
        <v>363</v>
      </c>
      <c r="B23" s="56">
        <f t="shared" si="40"/>
        <v>115.2</v>
      </c>
      <c r="C23" s="56">
        <f t="shared" si="41"/>
        <v>49.599499999999999</v>
      </c>
      <c r="D23" s="48">
        <f t="shared" si="64"/>
        <v>43.055121527777771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>
        <v>115.2</v>
      </c>
      <c r="AY23" s="48">
        <v>49.599499999999999</v>
      </c>
      <c r="AZ23" s="48">
        <f t="shared" si="50"/>
        <v>43.055121527777771</v>
      </c>
      <c r="BA23" s="48"/>
      <c r="BB23" s="48"/>
      <c r="BC23" s="48"/>
      <c r="BD23" s="48"/>
      <c r="BE23" s="48"/>
      <c r="BF23" s="52"/>
      <c r="BG23" s="48"/>
      <c r="BH23" s="48"/>
      <c r="BI23" s="52"/>
      <c r="BJ23" s="48"/>
      <c r="BK23" s="48"/>
      <c r="BL23" s="52"/>
      <c r="BM23" s="48"/>
      <c r="BN23" s="48"/>
      <c r="BO23" s="48"/>
    </row>
    <row r="24" spans="1:67" x14ac:dyDescent="0.25">
      <c r="A24" s="162" t="s">
        <v>365</v>
      </c>
      <c r="B24" s="56">
        <f t="shared" si="40"/>
        <v>115.2</v>
      </c>
      <c r="C24" s="56">
        <f t="shared" si="41"/>
        <v>50.752980000000001</v>
      </c>
      <c r="D24" s="48">
        <f t="shared" si="64"/>
        <v>44.056406250000002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>
        <v>115.2</v>
      </c>
      <c r="AY24" s="48">
        <v>50.752980000000001</v>
      </c>
      <c r="AZ24" s="48">
        <f t="shared" si="50"/>
        <v>44.056406250000002</v>
      </c>
      <c r="BA24" s="48"/>
      <c r="BB24" s="48"/>
      <c r="BC24" s="48"/>
      <c r="BD24" s="48"/>
      <c r="BE24" s="48"/>
      <c r="BF24" s="52"/>
      <c r="BG24" s="48"/>
      <c r="BH24" s="48"/>
      <c r="BI24" s="52"/>
      <c r="BJ24" s="48"/>
      <c r="BK24" s="48"/>
      <c r="BL24" s="52"/>
      <c r="BM24" s="48"/>
      <c r="BN24" s="48"/>
      <c r="BO24" s="48"/>
    </row>
    <row r="25" spans="1:67" x14ac:dyDescent="0.25">
      <c r="A25" s="162" t="s">
        <v>364</v>
      </c>
      <c r="B25" s="56">
        <f t="shared" si="40"/>
        <v>115.2</v>
      </c>
      <c r="C25" s="56">
        <f t="shared" si="41"/>
        <v>40.602379999999997</v>
      </c>
      <c r="D25" s="48">
        <f t="shared" si="64"/>
        <v>35.245121527777776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>
        <v>115.2</v>
      </c>
      <c r="AY25" s="48">
        <v>40.602379999999997</v>
      </c>
      <c r="AZ25" s="48">
        <f t="shared" si="50"/>
        <v>35.245121527777776</v>
      </c>
      <c r="BA25" s="48"/>
      <c r="BB25" s="48"/>
      <c r="BC25" s="48"/>
      <c r="BD25" s="48"/>
      <c r="BE25" s="48"/>
      <c r="BF25" s="52"/>
      <c r="BG25" s="48"/>
      <c r="BH25" s="48"/>
      <c r="BI25" s="52"/>
      <c r="BJ25" s="48"/>
      <c r="BK25" s="48"/>
      <c r="BL25" s="52"/>
      <c r="BM25" s="48"/>
      <c r="BN25" s="48"/>
      <c r="BO25" s="48"/>
    </row>
    <row r="26" spans="1:67" s="59" customFormat="1" ht="31.5" x14ac:dyDescent="0.25">
      <c r="A26" s="164" t="s">
        <v>204</v>
      </c>
      <c r="B26" s="73">
        <f t="shared" si="40"/>
        <v>464389.2</v>
      </c>
      <c r="C26" s="73">
        <f t="shared" si="41"/>
        <v>254071.804</v>
      </c>
      <c r="D26" s="55">
        <f t="shared" ref="D26" si="65">C26/B26*100</f>
        <v>54.710963131786869</v>
      </c>
      <c r="E26" s="55">
        <f>SUM(E27:E39)</f>
        <v>1028.7</v>
      </c>
      <c r="F26" s="55">
        <f t="shared" ref="F26:BE26" si="66">SUM(F27:F39)</f>
        <v>323.56900000000002</v>
      </c>
      <c r="G26" s="55">
        <f t="shared" si="44"/>
        <v>31.454165451540778</v>
      </c>
      <c r="H26" s="55">
        <f t="shared" si="66"/>
        <v>284.7</v>
      </c>
      <c r="I26" s="55">
        <f t="shared" si="66"/>
        <v>138.02123</v>
      </c>
      <c r="J26" s="55">
        <f t="shared" si="56"/>
        <v>48.479532841587641</v>
      </c>
      <c r="K26" s="55">
        <f t="shared" si="66"/>
        <v>4346.8999999999996</v>
      </c>
      <c r="L26" s="55">
        <f t="shared" si="66"/>
        <v>1932.242</v>
      </c>
      <c r="M26" s="55">
        <f t="shared" si="57"/>
        <v>44.451034070256966</v>
      </c>
      <c r="N26" s="55">
        <f t="shared" si="66"/>
        <v>0</v>
      </c>
      <c r="O26" s="55">
        <f t="shared" si="66"/>
        <v>0</v>
      </c>
      <c r="P26" s="55">
        <f t="shared" si="66"/>
        <v>0</v>
      </c>
      <c r="Q26" s="55">
        <f t="shared" si="66"/>
        <v>6434.8</v>
      </c>
      <c r="R26" s="55">
        <f t="shared" si="66"/>
        <v>3197.2892999999999</v>
      </c>
      <c r="S26" s="55">
        <f t="shared" si="45"/>
        <v>49.687469696027847</v>
      </c>
      <c r="T26" s="55">
        <f t="shared" si="66"/>
        <v>297.39999999999998</v>
      </c>
      <c r="U26" s="55">
        <f t="shared" si="66"/>
        <v>147.83735000000001</v>
      </c>
      <c r="V26" s="55">
        <f t="shared" si="46"/>
        <v>49.709936112979165</v>
      </c>
      <c r="W26" s="55">
        <f t="shared" si="66"/>
        <v>418545.6</v>
      </c>
      <c r="X26" s="55">
        <f t="shared" si="66"/>
        <v>226990</v>
      </c>
      <c r="Y26" s="55">
        <f t="shared" si="58"/>
        <v>54.233039362975035</v>
      </c>
      <c r="Z26" s="55">
        <f t="shared" si="66"/>
        <v>1181.9000000000001</v>
      </c>
      <c r="AA26" s="55">
        <f t="shared" si="66"/>
        <v>555.42002000000002</v>
      </c>
      <c r="AB26" s="54">
        <f t="shared" si="47"/>
        <v>46.993825196717147</v>
      </c>
      <c r="AC26" s="55">
        <f t="shared" si="66"/>
        <v>71.7</v>
      </c>
      <c r="AD26" s="55">
        <f t="shared" si="66"/>
        <v>0</v>
      </c>
      <c r="AE26" s="55">
        <f>AD26/AC26*100</f>
        <v>0</v>
      </c>
      <c r="AF26" s="55">
        <f t="shared" si="66"/>
        <v>394</v>
      </c>
      <c r="AG26" s="55">
        <f t="shared" si="66"/>
        <v>191.23594</v>
      </c>
      <c r="AH26" s="55">
        <f t="shared" si="66"/>
        <v>48.537040609137058</v>
      </c>
      <c r="AI26" s="55">
        <f t="shared" si="66"/>
        <v>4645.5</v>
      </c>
      <c r="AJ26" s="55">
        <f t="shared" si="66"/>
        <v>3152.9487799999997</v>
      </c>
      <c r="AK26" s="55">
        <f t="shared" si="66"/>
        <v>67.871031751157034</v>
      </c>
      <c r="AL26" s="55">
        <f t="shared" si="66"/>
        <v>787.9</v>
      </c>
      <c r="AM26" s="55">
        <f t="shared" si="66"/>
        <v>273.39146999999997</v>
      </c>
      <c r="AN26" s="55">
        <f t="shared" si="66"/>
        <v>34.698752379743617</v>
      </c>
      <c r="AO26" s="55">
        <f t="shared" si="66"/>
        <v>394</v>
      </c>
      <c r="AP26" s="55">
        <f t="shared" ref="AP26" si="67">SUM(AP27:AP39)</f>
        <v>178.50026</v>
      </c>
      <c r="AQ26" s="55">
        <f t="shared" si="62"/>
        <v>45.304634517766495</v>
      </c>
      <c r="AR26" s="55">
        <f t="shared" si="66"/>
        <v>2150.6999999999998</v>
      </c>
      <c r="AS26" s="55">
        <f t="shared" si="66"/>
        <v>1075.2</v>
      </c>
      <c r="AT26" s="55">
        <f t="shared" si="63"/>
        <v>49.993025526572751</v>
      </c>
      <c r="AU26" s="55">
        <f t="shared" si="66"/>
        <v>0</v>
      </c>
      <c r="AV26" s="55">
        <f t="shared" ref="AV26" si="68">SUM(AV27:AV39)</f>
        <v>0</v>
      </c>
      <c r="AW26" s="55">
        <f t="shared" si="66"/>
        <v>0</v>
      </c>
      <c r="AX26" s="55">
        <f t="shared" si="66"/>
        <v>2190</v>
      </c>
      <c r="AY26" s="55">
        <f t="shared" si="66"/>
        <v>837.86729000000003</v>
      </c>
      <c r="AZ26" s="54">
        <f t="shared" si="50"/>
        <v>38.258780365296808</v>
      </c>
      <c r="BA26" s="55">
        <f t="shared" si="66"/>
        <v>21169.8</v>
      </c>
      <c r="BB26" s="55">
        <f t="shared" si="66"/>
        <v>15010.45</v>
      </c>
      <c r="BC26" s="55">
        <f t="shared" si="35"/>
        <v>70.905015635480737</v>
      </c>
      <c r="BD26" s="55">
        <f t="shared" si="66"/>
        <v>104.8</v>
      </c>
      <c r="BE26" s="55">
        <f t="shared" si="66"/>
        <v>57.3</v>
      </c>
      <c r="BF26" s="55">
        <f t="shared" si="51"/>
        <v>54.675572519083971</v>
      </c>
      <c r="BG26" s="55">
        <f t="shared" ref="BG26" si="69">SUM(BG27:BG39)</f>
        <v>4.5</v>
      </c>
      <c r="BH26" s="55">
        <f t="shared" ref="BH26" si="70">SUM(BH27:BH39)</f>
        <v>0</v>
      </c>
      <c r="BI26" s="55">
        <f t="shared" ref="BI26:BI27" si="71">BH26/BG26*100</f>
        <v>0</v>
      </c>
      <c r="BJ26" s="55"/>
      <c r="BK26" s="55"/>
      <c r="BL26" s="55"/>
      <c r="BM26" s="55">
        <f>SUM(BM27:BM39)</f>
        <v>356.3</v>
      </c>
      <c r="BN26" s="55">
        <f t="shared" ref="BN26" si="72">SUM(BN27:BN39)</f>
        <v>10.531360000000001</v>
      </c>
      <c r="BO26" s="55">
        <f t="shared" ref="BO26:BO27" si="73">BN26/BM26*100</f>
        <v>2.9557563850687627</v>
      </c>
    </row>
    <row r="27" spans="1:67" x14ac:dyDescent="0.25">
      <c r="A27" s="162" t="s">
        <v>203</v>
      </c>
      <c r="B27" s="56">
        <f t="shared" si="40"/>
        <v>462199.2</v>
      </c>
      <c r="C27" s="56">
        <f t="shared" si="41"/>
        <v>253233.93671000001</v>
      </c>
      <c r="D27" s="52">
        <f t="shared" si="0"/>
        <v>54.788917140055624</v>
      </c>
      <c r="E27" s="52">
        <v>1028.7</v>
      </c>
      <c r="F27" s="52">
        <v>323.56900000000002</v>
      </c>
      <c r="G27" s="52">
        <f t="shared" si="44"/>
        <v>31.454165451540778</v>
      </c>
      <c r="H27" s="52">
        <v>284.7</v>
      </c>
      <c r="I27" s="52">
        <v>138.02123</v>
      </c>
      <c r="J27" s="52">
        <f t="shared" si="56"/>
        <v>48.479532841587641</v>
      </c>
      <c r="K27" s="52">
        <v>4346.8999999999996</v>
      </c>
      <c r="L27" s="52">
        <v>1932.242</v>
      </c>
      <c r="M27" s="52">
        <f t="shared" si="57"/>
        <v>44.451034070256966</v>
      </c>
      <c r="N27" s="52"/>
      <c r="O27" s="52">
        <v>0</v>
      </c>
      <c r="P27" s="52"/>
      <c r="Q27" s="52">
        <v>6434.8</v>
      </c>
      <c r="R27" s="52">
        <v>3197.2892999999999</v>
      </c>
      <c r="S27" s="52">
        <f t="shared" si="45"/>
        <v>49.687469696027847</v>
      </c>
      <c r="T27" s="52">
        <v>297.39999999999998</v>
      </c>
      <c r="U27" s="52">
        <v>147.83735000000001</v>
      </c>
      <c r="V27" s="52">
        <f t="shared" si="46"/>
        <v>49.709936112979165</v>
      </c>
      <c r="W27" s="52">
        <v>418545.6</v>
      </c>
      <c r="X27" s="52">
        <v>226990</v>
      </c>
      <c r="Y27" s="52">
        <f t="shared" si="58"/>
        <v>54.233039362975035</v>
      </c>
      <c r="Z27" s="52">
        <v>1181.9000000000001</v>
      </c>
      <c r="AA27" s="52">
        <v>555.42002000000002</v>
      </c>
      <c r="AB27" s="48">
        <f t="shared" si="47"/>
        <v>46.993825196717147</v>
      </c>
      <c r="AC27" s="48">
        <v>71.7</v>
      </c>
      <c r="AD27" s="52">
        <v>0</v>
      </c>
      <c r="AE27" s="52">
        <f>AD27/AC27*100</f>
        <v>0</v>
      </c>
      <c r="AF27" s="52">
        <v>394</v>
      </c>
      <c r="AG27" s="52">
        <v>191.23594</v>
      </c>
      <c r="AH27" s="52">
        <f t="shared" si="59"/>
        <v>48.537040609137058</v>
      </c>
      <c r="AI27" s="52">
        <v>4645.5</v>
      </c>
      <c r="AJ27" s="52">
        <v>3152.9487799999997</v>
      </c>
      <c r="AK27" s="52">
        <f t="shared" si="60"/>
        <v>67.871031751157034</v>
      </c>
      <c r="AL27" s="52">
        <v>787.9</v>
      </c>
      <c r="AM27" s="52">
        <v>273.39146999999997</v>
      </c>
      <c r="AN27" s="52">
        <f t="shared" si="61"/>
        <v>34.698752379743617</v>
      </c>
      <c r="AO27" s="52">
        <v>394</v>
      </c>
      <c r="AP27" s="52">
        <v>178.50026</v>
      </c>
      <c r="AQ27" s="52">
        <f t="shared" si="62"/>
        <v>45.304634517766495</v>
      </c>
      <c r="AR27" s="52">
        <v>2150.6999999999998</v>
      </c>
      <c r="AS27" s="52">
        <v>1075.2</v>
      </c>
      <c r="AT27" s="52">
        <f t="shared" si="63"/>
        <v>49.993025526572751</v>
      </c>
      <c r="AU27" s="52"/>
      <c r="AV27" s="52"/>
      <c r="AW27" s="52"/>
      <c r="AX27" s="52"/>
      <c r="AY27" s="52"/>
      <c r="AZ27" s="48"/>
      <c r="BA27" s="52">
        <v>21169.8</v>
      </c>
      <c r="BB27" s="52">
        <v>15010.45</v>
      </c>
      <c r="BC27" s="52">
        <f t="shared" si="35"/>
        <v>70.905015635480737</v>
      </c>
      <c r="BD27" s="52">
        <v>104.8</v>
      </c>
      <c r="BE27" s="52">
        <v>57.3</v>
      </c>
      <c r="BF27" s="52">
        <f t="shared" si="51"/>
        <v>54.675572519083971</v>
      </c>
      <c r="BG27" s="52">
        <v>4.5</v>
      </c>
      <c r="BH27" s="52"/>
      <c r="BI27" s="52">
        <f t="shared" si="71"/>
        <v>0</v>
      </c>
      <c r="BJ27" s="52"/>
      <c r="BK27" s="52"/>
      <c r="BL27" s="52"/>
      <c r="BM27" s="52">
        <v>356.3</v>
      </c>
      <c r="BN27" s="52">
        <v>10.531360000000001</v>
      </c>
      <c r="BO27" s="52">
        <f t="shared" si="73"/>
        <v>2.9557563850687627</v>
      </c>
    </row>
    <row r="28" spans="1:67" x14ac:dyDescent="0.25">
      <c r="A28" s="162" t="s">
        <v>375</v>
      </c>
      <c r="B28" s="56">
        <f t="shared" si="40"/>
        <v>1153</v>
      </c>
      <c r="C28" s="56">
        <f t="shared" si="41"/>
        <v>391.13040000000001</v>
      </c>
      <c r="D28" s="48">
        <f>C28/B28*100</f>
        <v>33.92284475281874</v>
      </c>
      <c r="E28" s="48"/>
      <c r="F28" s="48"/>
      <c r="G28" s="48"/>
      <c r="H28" s="48"/>
      <c r="I28" s="48"/>
      <c r="J28" s="52"/>
      <c r="K28" s="48"/>
      <c r="L28" s="48"/>
      <c r="M28" s="52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52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52"/>
      <c r="AU28" s="48"/>
      <c r="AV28" s="48"/>
      <c r="AW28" s="48"/>
      <c r="AX28" s="48">
        <v>1153</v>
      </c>
      <c r="AY28" s="48">
        <v>391.13040000000001</v>
      </c>
      <c r="AZ28" s="48">
        <f>AY28/AX28*100</f>
        <v>33.92284475281874</v>
      </c>
      <c r="BA28" s="48"/>
      <c r="BB28" s="48"/>
      <c r="BC28" s="52"/>
      <c r="BD28" s="48"/>
      <c r="BE28" s="48"/>
      <c r="BF28" s="52"/>
      <c r="BG28" s="48"/>
      <c r="BH28" s="48"/>
      <c r="BI28" s="52"/>
      <c r="BJ28" s="48"/>
      <c r="BK28" s="48"/>
      <c r="BL28" s="52"/>
      <c r="BM28" s="48"/>
      <c r="BN28" s="48"/>
      <c r="BO28" s="48"/>
    </row>
    <row r="29" spans="1:67" x14ac:dyDescent="0.25">
      <c r="A29" s="162" t="s">
        <v>206</v>
      </c>
      <c r="B29" s="56">
        <f t="shared" si="40"/>
        <v>115.2</v>
      </c>
      <c r="C29" s="56">
        <f t="shared" si="41"/>
        <v>52.398800000000001</v>
      </c>
      <c r="D29" s="48">
        <f>C29/B29*100</f>
        <v>45.485069444444441</v>
      </c>
      <c r="E29" s="48"/>
      <c r="F29" s="48"/>
      <c r="G29" s="48"/>
      <c r="H29" s="48"/>
      <c r="I29" s="48"/>
      <c r="J29" s="52"/>
      <c r="K29" s="48"/>
      <c r="L29" s="48"/>
      <c r="M29" s="52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52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52"/>
      <c r="AU29" s="48"/>
      <c r="AV29" s="48"/>
      <c r="AW29" s="48"/>
      <c r="AX29" s="48">
        <v>115.2</v>
      </c>
      <c r="AY29" s="48">
        <v>52.398800000000001</v>
      </c>
      <c r="AZ29" s="48">
        <f>AY29/AX29*100</f>
        <v>45.485069444444441</v>
      </c>
      <c r="BA29" s="48"/>
      <c r="BB29" s="48"/>
      <c r="BC29" s="52"/>
      <c r="BD29" s="48"/>
      <c r="BE29" s="48"/>
      <c r="BF29" s="52"/>
      <c r="BG29" s="48"/>
      <c r="BH29" s="48"/>
      <c r="BI29" s="52"/>
      <c r="BJ29" s="48"/>
      <c r="BK29" s="48"/>
      <c r="BL29" s="52"/>
      <c r="BM29" s="48"/>
      <c r="BN29" s="48"/>
      <c r="BO29" s="48"/>
    </row>
    <row r="30" spans="1:67" x14ac:dyDescent="0.25">
      <c r="A30" s="162" t="s">
        <v>373</v>
      </c>
      <c r="B30" s="56">
        <f t="shared" si="40"/>
        <v>0</v>
      </c>
      <c r="C30" s="56">
        <f t="shared" si="41"/>
        <v>0</v>
      </c>
      <c r="D30" s="48"/>
      <c r="E30" s="48"/>
      <c r="F30" s="48"/>
      <c r="G30" s="48"/>
      <c r="H30" s="48"/>
      <c r="I30" s="48"/>
      <c r="J30" s="52"/>
      <c r="K30" s="48"/>
      <c r="L30" s="48"/>
      <c r="M30" s="52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52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52"/>
      <c r="AU30" s="48"/>
      <c r="AV30" s="48"/>
      <c r="AW30" s="48"/>
      <c r="AX30" s="48"/>
      <c r="AY30" s="48"/>
      <c r="AZ30" s="48"/>
      <c r="BA30" s="48"/>
      <c r="BB30" s="48"/>
      <c r="BC30" s="52"/>
      <c r="BD30" s="48"/>
      <c r="BE30" s="48"/>
      <c r="BF30" s="52"/>
      <c r="BG30" s="48"/>
      <c r="BH30" s="48"/>
      <c r="BI30" s="52"/>
      <c r="BJ30" s="48"/>
      <c r="BK30" s="48"/>
      <c r="BL30" s="52"/>
      <c r="BM30" s="48"/>
      <c r="BN30" s="48"/>
      <c r="BO30" s="48"/>
    </row>
    <row r="31" spans="1:67" x14ac:dyDescent="0.25">
      <c r="A31" s="162" t="s">
        <v>207</v>
      </c>
      <c r="B31" s="56">
        <f t="shared" si="40"/>
        <v>288.10000000000002</v>
      </c>
      <c r="C31" s="56">
        <f t="shared" si="41"/>
        <v>137.14929000000001</v>
      </c>
      <c r="D31" s="48">
        <f>C31/B31*100</f>
        <v>47.60475182228393</v>
      </c>
      <c r="E31" s="48"/>
      <c r="F31" s="48"/>
      <c r="G31" s="48"/>
      <c r="H31" s="48"/>
      <c r="I31" s="48"/>
      <c r="J31" s="52"/>
      <c r="K31" s="48"/>
      <c r="L31" s="48"/>
      <c r="M31" s="52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52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52"/>
      <c r="AU31" s="48"/>
      <c r="AV31" s="48"/>
      <c r="AW31" s="48"/>
      <c r="AX31" s="48">
        <v>288.10000000000002</v>
      </c>
      <c r="AY31" s="48">
        <v>137.14929000000001</v>
      </c>
      <c r="AZ31" s="48">
        <f>AY31/AX31*100</f>
        <v>47.60475182228393</v>
      </c>
      <c r="BA31" s="48"/>
      <c r="BB31" s="48"/>
      <c r="BC31" s="52"/>
      <c r="BD31" s="48"/>
      <c r="BE31" s="48"/>
      <c r="BF31" s="52"/>
      <c r="BG31" s="48"/>
      <c r="BH31" s="48"/>
      <c r="BI31" s="52"/>
      <c r="BJ31" s="48"/>
      <c r="BK31" s="48"/>
      <c r="BL31" s="52"/>
      <c r="BM31" s="48"/>
      <c r="BN31" s="48"/>
      <c r="BO31" s="48"/>
    </row>
    <row r="32" spans="1:67" x14ac:dyDescent="0.25">
      <c r="A32" s="162" t="s">
        <v>372</v>
      </c>
      <c r="B32" s="56">
        <f t="shared" si="40"/>
        <v>115.2</v>
      </c>
      <c r="C32" s="56">
        <f t="shared" si="41"/>
        <v>47.987079999999999</v>
      </c>
      <c r="D32" s="48">
        <f>C32/B32*100</f>
        <v>41.655451388888885</v>
      </c>
      <c r="E32" s="48"/>
      <c r="F32" s="48"/>
      <c r="G32" s="48"/>
      <c r="H32" s="48"/>
      <c r="I32" s="48"/>
      <c r="J32" s="52"/>
      <c r="K32" s="48"/>
      <c r="L32" s="48"/>
      <c r="M32" s="52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52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52"/>
      <c r="AU32" s="48"/>
      <c r="AV32" s="48"/>
      <c r="AW32" s="48"/>
      <c r="AX32" s="48">
        <v>115.2</v>
      </c>
      <c r="AY32" s="48">
        <v>47.987079999999999</v>
      </c>
      <c r="AZ32" s="48">
        <f>AY32/AX32*100</f>
        <v>41.655451388888885</v>
      </c>
      <c r="BA32" s="48"/>
      <c r="BB32" s="48"/>
      <c r="BC32" s="52"/>
      <c r="BD32" s="48"/>
      <c r="BE32" s="48"/>
      <c r="BF32" s="52"/>
      <c r="BG32" s="48"/>
      <c r="BH32" s="48"/>
      <c r="BI32" s="52"/>
      <c r="BJ32" s="48"/>
      <c r="BK32" s="48"/>
      <c r="BL32" s="52"/>
      <c r="BM32" s="48"/>
      <c r="BN32" s="48"/>
      <c r="BO32" s="48"/>
    </row>
    <row r="33" spans="1:67" x14ac:dyDescent="0.25">
      <c r="A33" s="162" t="s">
        <v>371</v>
      </c>
      <c r="B33" s="56">
        <f t="shared" si="40"/>
        <v>288.10000000000002</v>
      </c>
      <c r="C33" s="56">
        <f t="shared" si="41"/>
        <v>136.52269000000001</v>
      </c>
      <c r="D33" s="48">
        <f>C33/B33*100</f>
        <v>47.387257896563696</v>
      </c>
      <c r="E33" s="48"/>
      <c r="F33" s="48"/>
      <c r="G33" s="48"/>
      <c r="H33" s="48"/>
      <c r="I33" s="48"/>
      <c r="J33" s="52"/>
      <c r="K33" s="48"/>
      <c r="L33" s="48"/>
      <c r="M33" s="52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52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52"/>
      <c r="AU33" s="48"/>
      <c r="AV33" s="48"/>
      <c r="AW33" s="48"/>
      <c r="AX33" s="48">
        <v>288.10000000000002</v>
      </c>
      <c r="AY33" s="48">
        <v>136.52269000000001</v>
      </c>
      <c r="AZ33" s="48">
        <f>AY33/AX33*100</f>
        <v>47.387257896563696</v>
      </c>
      <c r="BA33" s="48"/>
      <c r="BB33" s="48"/>
      <c r="BC33" s="52"/>
      <c r="BD33" s="48"/>
      <c r="BE33" s="48"/>
      <c r="BF33" s="52"/>
      <c r="BG33" s="48"/>
      <c r="BH33" s="48"/>
      <c r="BI33" s="52"/>
      <c r="BJ33" s="48"/>
      <c r="BK33" s="48"/>
      <c r="BL33" s="52"/>
      <c r="BM33" s="48"/>
      <c r="BN33" s="48"/>
      <c r="BO33" s="48"/>
    </row>
    <row r="34" spans="1:67" x14ac:dyDescent="0.25">
      <c r="A34" s="162" t="s">
        <v>374</v>
      </c>
      <c r="B34" s="56">
        <f t="shared" si="40"/>
        <v>115.2</v>
      </c>
      <c r="C34" s="56">
        <f t="shared" si="41"/>
        <v>48.820709999999998</v>
      </c>
      <c r="D34" s="48">
        <f>C34/B34*100</f>
        <v>42.379088541666668</v>
      </c>
      <c r="E34" s="48"/>
      <c r="F34" s="48"/>
      <c r="G34" s="48"/>
      <c r="H34" s="48"/>
      <c r="I34" s="48"/>
      <c r="J34" s="52"/>
      <c r="K34" s="48"/>
      <c r="L34" s="48"/>
      <c r="M34" s="52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52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52"/>
      <c r="AU34" s="48"/>
      <c r="AV34" s="48"/>
      <c r="AW34" s="48"/>
      <c r="AX34" s="48">
        <v>115.2</v>
      </c>
      <c r="AY34" s="48">
        <v>48.820709999999998</v>
      </c>
      <c r="AZ34" s="48">
        <f>AY34/AX34*100</f>
        <v>42.379088541666668</v>
      </c>
      <c r="BA34" s="48"/>
      <c r="BB34" s="48"/>
      <c r="BC34" s="52"/>
      <c r="BD34" s="48"/>
      <c r="BE34" s="48"/>
      <c r="BF34" s="52"/>
      <c r="BG34" s="48"/>
      <c r="BH34" s="48"/>
      <c r="BI34" s="52"/>
      <c r="BJ34" s="48"/>
      <c r="BK34" s="48"/>
      <c r="BL34" s="52"/>
      <c r="BM34" s="48"/>
      <c r="BN34" s="48"/>
      <c r="BO34" s="48"/>
    </row>
    <row r="35" spans="1:67" x14ac:dyDescent="0.25">
      <c r="A35" s="162" t="s">
        <v>370</v>
      </c>
      <c r="B35" s="56">
        <f t="shared" si="40"/>
        <v>115.2</v>
      </c>
      <c r="C35" s="56">
        <f t="shared" si="41"/>
        <v>23.858319999999999</v>
      </c>
      <c r="D35" s="48">
        <f>C35/B35*100</f>
        <v>20.710347222222218</v>
      </c>
      <c r="E35" s="48"/>
      <c r="F35" s="48"/>
      <c r="G35" s="48"/>
      <c r="H35" s="48"/>
      <c r="I35" s="48"/>
      <c r="J35" s="52"/>
      <c r="K35" s="48"/>
      <c r="L35" s="48"/>
      <c r="M35" s="52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52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52"/>
      <c r="AU35" s="48"/>
      <c r="AV35" s="48"/>
      <c r="AW35" s="48"/>
      <c r="AX35" s="48">
        <v>115.2</v>
      </c>
      <c r="AY35" s="48">
        <v>23.858319999999999</v>
      </c>
      <c r="AZ35" s="48">
        <f>AY35/AX35*100</f>
        <v>20.710347222222218</v>
      </c>
      <c r="BA35" s="48"/>
      <c r="BB35" s="48"/>
      <c r="BC35" s="52"/>
      <c r="BD35" s="48"/>
      <c r="BE35" s="48"/>
      <c r="BF35" s="52"/>
      <c r="BG35" s="48"/>
      <c r="BH35" s="48"/>
      <c r="BI35" s="52"/>
      <c r="BJ35" s="48"/>
      <c r="BK35" s="48"/>
      <c r="BL35" s="52"/>
      <c r="BM35" s="48"/>
      <c r="BN35" s="48"/>
      <c r="BO35" s="48"/>
    </row>
    <row r="36" spans="1:67" x14ac:dyDescent="0.25">
      <c r="A36" s="162" t="s">
        <v>369</v>
      </c>
      <c r="B36" s="56">
        <f t="shared" si="40"/>
        <v>0</v>
      </c>
      <c r="C36" s="56">
        <f t="shared" si="41"/>
        <v>0</v>
      </c>
      <c r="D36" s="48"/>
      <c r="E36" s="48"/>
      <c r="F36" s="48"/>
      <c r="G36" s="48"/>
      <c r="H36" s="48"/>
      <c r="I36" s="48"/>
      <c r="J36" s="52"/>
      <c r="K36" s="48"/>
      <c r="L36" s="48"/>
      <c r="M36" s="52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52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52"/>
      <c r="AU36" s="48"/>
      <c r="AV36" s="48"/>
      <c r="AW36" s="48"/>
      <c r="AX36" s="48"/>
      <c r="AY36" s="48"/>
      <c r="AZ36" s="48"/>
      <c r="BA36" s="48"/>
      <c r="BB36" s="48"/>
      <c r="BC36" s="52"/>
      <c r="BD36" s="48"/>
      <c r="BE36" s="48"/>
      <c r="BF36" s="52"/>
      <c r="BG36" s="48"/>
      <c r="BH36" s="48"/>
      <c r="BI36" s="52"/>
      <c r="BJ36" s="48"/>
      <c r="BK36" s="48"/>
      <c r="BL36" s="52"/>
      <c r="BM36" s="48"/>
      <c r="BN36" s="48"/>
      <c r="BO36" s="48"/>
    </row>
    <row r="37" spans="1:67" x14ac:dyDescent="0.25">
      <c r="A37" s="162" t="s">
        <v>368</v>
      </c>
      <c r="B37" s="56">
        <f t="shared" si="40"/>
        <v>0</v>
      </c>
      <c r="C37" s="56">
        <f t="shared" si="41"/>
        <v>0</v>
      </c>
      <c r="D37" s="48"/>
      <c r="E37" s="48"/>
      <c r="F37" s="48"/>
      <c r="G37" s="48"/>
      <c r="H37" s="48"/>
      <c r="I37" s="48"/>
      <c r="J37" s="52"/>
      <c r="K37" s="48"/>
      <c r="L37" s="48"/>
      <c r="M37" s="52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52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52"/>
      <c r="AU37" s="48"/>
      <c r="AV37" s="48"/>
      <c r="AW37" s="48"/>
      <c r="AX37" s="48"/>
      <c r="AY37" s="48"/>
      <c r="AZ37" s="48"/>
      <c r="BA37" s="48"/>
      <c r="BB37" s="48"/>
      <c r="BC37" s="52"/>
      <c r="BD37" s="48"/>
      <c r="BE37" s="48"/>
      <c r="BF37" s="52"/>
      <c r="BG37" s="48"/>
      <c r="BH37" s="48"/>
      <c r="BI37" s="52"/>
      <c r="BJ37" s="48"/>
      <c r="BK37" s="48"/>
      <c r="BL37" s="52"/>
      <c r="BM37" s="48"/>
      <c r="BN37" s="48"/>
      <c r="BO37" s="48"/>
    </row>
    <row r="38" spans="1:67" x14ac:dyDescent="0.25">
      <c r="A38" s="162" t="s">
        <v>367</v>
      </c>
      <c r="B38" s="56">
        <f t="shared" si="40"/>
        <v>0</v>
      </c>
      <c r="C38" s="56">
        <f t="shared" si="41"/>
        <v>0</v>
      </c>
      <c r="D38" s="48"/>
      <c r="E38" s="48"/>
      <c r="F38" s="48"/>
      <c r="G38" s="48"/>
      <c r="H38" s="48"/>
      <c r="I38" s="48"/>
      <c r="J38" s="52"/>
      <c r="K38" s="48"/>
      <c r="L38" s="48"/>
      <c r="M38" s="52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52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52"/>
      <c r="AU38" s="48"/>
      <c r="AV38" s="48"/>
      <c r="AW38" s="48"/>
      <c r="AX38" s="48"/>
      <c r="AY38" s="48"/>
      <c r="AZ38" s="48"/>
      <c r="BA38" s="48"/>
      <c r="BB38" s="48"/>
      <c r="BC38" s="52"/>
      <c r="BD38" s="48"/>
      <c r="BE38" s="48"/>
      <c r="BF38" s="52"/>
      <c r="BG38" s="48"/>
      <c r="BH38" s="48"/>
      <c r="BI38" s="52"/>
      <c r="BJ38" s="48"/>
      <c r="BK38" s="48"/>
      <c r="BL38" s="52"/>
      <c r="BM38" s="48"/>
      <c r="BN38" s="48"/>
      <c r="BO38" s="48"/>
    </row>
    <row r="39" spans="1:67" x14ac:dyDescent="0.25">
      <c r="A39" s="162" t="s">
        <v>366</v>
      </c>
      <c r="B39" s="56">
        <f t="shared" si="40"/>
        <v>0</v>
      </c>
      <c r="C39" s="56">
        <f t="shared" si="41"/>
        <v>0</v>
      </c>
      <c r="D39" s="48"/>
      <c r="E39" s="48"/>
      <c r="F39" s="48"/>
      <c r="G39" s="48"/>
      <c r="H39" s="48"/>
      <c r="I39" s="48"/>
      <c r="J39" s="52"/>
      <c r="K39" s="48"/>
      <c r="L39" s="48"/>
      <c r="M39" s="52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52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52"/>
      <c r="AU39" s="48"/>
      <c r="AV39" s="48"/>
      <c r="AW39" s="48"/>
      <c r="AX39" s="48"/>
      <c r="AY39" s="48"/>
      <c r="AZ39" s="48"/>
      <c r="BA39" s="48"/>
      <c r="BB39" s="48"/>
      <c r="BC39" s="52"/>
      <c r="BD39" s="48"/>
      <c r="BE39" s="48"/>
      <c r="BF39" s="52"/>
      <c r="BG39" s="48"/>
      <c r="BH39" s="48"/>
      <c r="BI39" s="52"/>
      <c r="BJ39" s="48"/>
      <c r="BK39" s="48"/>
      <c r="BL39" s="52"/>
      <c r="BM39" s="48"/>
      <c r="BN39" s="48"/>
      <c r="BO39" s="48"/>
    </row>
    <row r="40" spans="1:67" s="59" customFormat="1" ht="31.5" x14ac:dyDescent="0.25">
      <c r="A40" s="165" t="s">
        <v>212</v>
      </c>
      <c r="B40" s="73">
        <f t="shared" si="40"/>
        <v>350154.8014</v>
      </c>
      <c r="C40" s="73">
        <f t="shared" si="41"/>
        <v>201412.62050999998</v>
      </c>
      <c r="D40" s="55">
        <f t="shared" ref="D40" si="74">C40/B40*100</f>
        <v>57.521022046450788</v>
      </c>
      <c r="E40" s="55">
        <f>SUM(E41:E53)</f>
        <v>944.2</v>
      </c>
      <c r="F40" s="55">
        <f t="shared" ref="F40:BE40" si="75">SUM(F41:F53)</f>
        <v>326.31920000000002</v>
      </c>
      <c r="G40" s="55">
        <f t="shared" si="44"/>
        <v>34.560389747934764</v>
      </c>
      <c r="H40" s="55">
        <f t="shared" si="75"/>
        <v>223.8</v>
      </c>
      <c r="I40" s="55">
        <f t="shared" si="75"/>
        <v>111.9</v>
      </c>
      <c r="J40" s="55">
        <f t="shared" si="56"/>
        <v>50</v>
      </c>
      <c r="K40" s="55">
        <f t="shared" si="75"/>
        <v>3732.8</v>
      </c>
      <c r="L40" s="55">
        <f t="shared" si="75"/>
        <v>2111.067</v>
      </c>
      <c r="M40" s="55">
        <f t="shared" si="57"/>
        <v>56.55451671667381</v>
      </c>
      <c r="N40" s="55">
        <f t="shared" si="75"/>
        <v>64450.201399999998</v>
      </c>
      <c r="O40" s="55">
        <f t="shared" si="75"/>
        <v>33802.411919999999</v>
      </c>
      <c r="P40" s="55">
        <f t="shared" si="30"/>
        <v>52.447333267759191</v>
      </c>
      <c r="Q40" s="55">
        <f t="shared" si="75"/>
        <v>5398.9</v>
      </c>
      <c r="R40" s="55">
        <f t="shared" si="75"/>
        <v>2343.6246000000001</v>
      </c>
      <c r="S40" s="55">
        <f t="shared" si="45"/>
        <v>43.40929819037212</v>
      </c>
      <c r="T40" s="55">
        <f t="shared" si="75"/>
        <v>175.4</v>
      </c>
      <c r="U40" s="55">
        <f t="shared" si="75"/>
        <v>86.755859999999998</v>
      </c>
      <c r="V40" s="55">
        <f t="shared" si="46"/>
        <v>49.461721778791336</v>
      </c>
      <c r="W40" s="55">
        <f t="shared" si="75"/>
        <v>246081.6</v>
      </c>
      <c r="X40" s="55">
        <f t="shared" si="75"/>
        <v>146943.15099000002</v>
      </c>
      <c r="Y40" s="55">
        <f t="shared" si="58"/>
        <v>59.713180908284095</v>
      </c>
      <c r="Z40" s="55">
        <f t="shared" si="75"/>
        <v>788</v>
      </c>
      <c r="AA40" s="55">
        <f t="shared" si="75"/>
        <v>349.44794999999999</v>
      </c>
      <c r="AB40" s="54">
        <f t="shared" si="47"/>
        <v>44.346186548223351</v>
      </c>
      <c r="AC40" s="55">
        <f t="shared" si="75"/>
        <v>0</v>
      </c>
      <c r="AD40" s="55">
        <f t="shared" si="75"/>
        <v>0</v>
      </c>
      <c r="AE40" s="55">
        <f t="shared" si="75"/>
        <v>0</v>
      </c>
      <c r="AF40" s="55">
        <f t="shared" si="75"/>
        <v>394</v>
      </c>
      <c r="AG40" s="55">
        <f t="shared" si="75"/>
        <v>188.29537999999999</v>
      </c>
      <c r="AH40" s="55">
        <f t="shared" si="75"/>
        <v>47.790705583756342</v>
      </c>
      <c r="AI40" s="55">
        <f t="shared" si="75"/>
        <v>4784.3999999999996</v>
      </c>
      <c r="AJ40" s="55">
        <f t="shared" si="75"/>
        <v>2022.7162599999999</v>
      </c>
      <c r="AK40" s="55">
        <f t="shared" si="75"/>
        <v>42.277323384332419</v>
      </c>
      <c r="AL40" s="55">
        <f t="shared" si="75"/>
        <v>394</v>
      </c>
      <c r="AM40" s="55">
        <f t="shared" si="75"/>
        <v>182.37873999999999</v>
      </c>
      <c r="AN40" s="55">
        <f t="shared" si="75"/>
        <v>46.289020304568531</v>
      </c>
      <c r="AO40" s="55">
        <f t="shared" si="75"/>
        <v>394</v>
      </c>
      <c r="AP40" s="55">
        <f t="shared" ref="AP40" si="76">SUM(AP41:AP53)</f>
        <v>189.28813</v>
      </c>
      <c r="AQ40" s="55">
        <f t="shared" si="75"/>
        <v>48.042672588832488</v>
      </c>
      <c r="AR40" s="55">
        <f t="shared" si="75"/>
        <v>1556.9</v>
      </c>
      <c r="AS40" s="55">
        <f t="shared" si="75"/>
        <v>778.2</v>
      </c>
      <c r="AT40" s="55">
        <f t="shared" si="63"/>
        <v>49.983942449739864</v>
      </c>
      <c r="AU40" s="55">
        <f t="shared" si="75"/>
        <v>0</v>
      </c>
      <c r="AV40" s="55">
        <f t="shared" ref="AV40" si="77">SUM(AV41:AV53)</f>
        <v>0</v>
      </c>
      <c r="AW40" s="55">
        <f t="shared" si="75"/>
        <v>0</v>
      </c>
      <c r="AX40" s="55">
        <f t="shared" si="75"/>
        <v>1728.4000000000003</v>
      </c>
      <c r="AY40" s="55">
        <f t="shared" si="75"/>
        <v>780.89255000000003</v>
      </c>
      <c r="AZ40" s="54">
        <f t="shared" ref="AZ40" si="78">AY40/AX40*100</f>
        <v>45.180082735477896</v>
      </c>
      <c r="BA40" s="55">
        <f t="shared" si="75"/>
        <v>18688.3</v>
      </c>
      <c r="BB40" s="55">
        <f t="shared" si="75"/>
        <v>10804.895</v>
      </c>
      <c r="BC40" s="55">
        <f t="shared" si="35"/>
        <v>57.816361038724772</v>
      </c>
      <c r="BD40" s="55">
        <f t="shared" si="75"/>
        <v>374.3</v>
      </c>
      <c r="BE40" s="55">
        <f t="shared" si="75"/>
        <v>368.75</v>
      </c>
      <c r="BF40" s="55">
        <f t="shared" si="51"/>
        <v>98.517232166711182</v>
      </c>
      <c r="BG40" s="55">
        <f t="shared" ref="BG40" si="79">SUM(BG41:BG53)</f>
        <v>6</v>
      </c>
      <c r="BH40" s="55">
        <f t="shared" ref="BH40" si="80">SUM(BH41:BH53)</f>
        <v>3.17693</v>
      </c>
      <c r="BI40" s="55">
        <f t="shared" ref="BI40:BI41" si="81">BH40/BG40*100</f>
        <v>52.948833333333333</v>
      </c>
      <c r="BJ40" s="55"/>
      <c r="BK40" s="55"/>
      <c r="BL40" s="55"/>
      <c r="BM40" s="55">
        <f>SUM(BM41:BM53)</f>
        <v>39.6</v>
      </c>
      <c r="BN40" s="55">
        <f t="shared" ref="BN40" si="82">SUM(BN41:BN53)</f>
        <v>19.350000000000001</v>
      </c>
      <c r="BO40" s="55">
        <f t="shared" ref="BO40:BO41" si="83">BN40/BM40*100</f>
        <v>48.863636363636367</v>
      </c>
    </row>
    <row r="41" spans="1:67" ht="31.5" x14ac:dyDescent="0.25">
      <c r="A41" s="162" t="s">
        <v>211</v>
      </c>
      <c r="B41" s="56">
        <f t="shared" si="40"/>
        <v>348426.40139999997</v>
      </c>
      <c r="C41" s="56">
        <f t="shared" si="41"/>
        <v>200631.72795999999</v>
      </c>
      <c r="D41" s="52">
        <f t="shared" si="0"/>
        <v>57.582240368080221</v>
      </c>
      <c r="E41" s="52">
        <v>944.2</v>
      </c>
      <c r="F41" s="52">
        <v>326.31920000000002</v>
      </c>
      <c r="G41" s="52">
        <f t="shared" si="44"/>
        <v>34.560389747934764</v>
      </c>
      <c r="H41" s="52">
        <v>223.8</v>
      </c>
      <c r="I41" s="52">
        <v>111.9</v>
      </c>
      <c r="J41" s="52">
        <f t="shared" si="56"/>
        <v>50</v>
      </c>
      <c r="K41" s="52">
        <v>3732.8</v>
      </c>
      <c r="L41" s="52">
        <v>2111.067</v>
      </c>
      <c r="M41" s="52">
        <f t="shared" si="57"/>
        <v>56.55451671667381</v>
      </c>
      <c r="N41" s="52">
        <v>64450.201399999998</v>
      </c>
      <c r="O41" s="52">
        <v>33802.411919999999</v>
      </c>
      <c r="P41" s="52">
        <f t="shared" si="30"/>
        <v>52.447333267759191</v>
      </c>
      <c r="Q41" s="52">
        <v>5398.9</v>
      </c>
      <c r="R41" s="52">
        <v>2343.6246000000001</v>
      </c>
      <c r="S41" s="52">
        <f t="shared" si="45"/>
        <v>43.40929819037212</v>
      </c>
      <c r="T41" s="52">
        <v>175.4</v>
      </c>
      <c r="U41" s="52">
        <v>86.755859999999998</v>
      </c>
      <c r="V41" s="52">
        <f t="shared" si="46"/>
        <v>49.461721778791336</v>
      </c>
      <c r="W41" s="52">
        <v>246081.6</v>
      </c>
      <c r="X41" s="52">
        <v>146943.15099000002</v>
      </c>
      <c r="Y41" s="52">
        <f t="shared" si="58"/>
        <v>59.713180908284095</v>
      </c>
      <c r="Z41" s="52">
        <v>788</v>
      </c>
      <c r="AA41" s="52">
        <v>349.44794999999999</v>
      </c>
      <c r="AB41" s="48">
        <f t="shared" si="47"/>
        <v>44.346186548223351</v>
      </c>
      <c r="AC41" s="48"/>
      <c r="AD41" s="52"/>
      <c r="AE41" s="52"/>
      <c r="AF41" s="52">
        <v>394</v>
      </c>
      <c r="AG41" s="52">
        <v>188.29537999999999</v>
      </c>
      <c r="AH41" s="52">
        <f t="shared" si="59"/>
        <v>47.790705583756342</v>
      </c>
      <c r="AI41" s="52">
        <v>4784.3999999999996</v>
      </c>
      <c r="AJ41" s="52">
        <v>2022.7162599999999</v>
      </c>
      <c r="AK41" s="52">
        <f t="shared" si="60"/>
        <v>42.277323384332419</v>
      </c>
      <c r="AL41" s="52">
        <v>394</v>
      </c>
      <c r="AM41" s="52">
        <v>182.37873999999999</v>
      </c>
      <c r="AN41" s="52">
        <f t="shared" si="61"/>
        <v>46.289020304568531</v>
      </c>
      <c r="AO41" s="52">
        <v>394</v>
      </c>
      <c r="AP41" s="52">
        <v>189.28813</v>
      </c>
      <c r="AQ41" s="52">
        <f t="shared" si="62"/>
        <v>48.042672588832488</v>
      </c>
      <c r="AR41" s="52">
        <v>1556.9</v>
      </c>
      <c r="AS41" s="52">
        <v>778.2</v>
      </c>
      <c r="AT41" s="52">
        <f t="shared" si="63"/>
        <v>49.983942449739864</v>
      </c>
      <c r="AU41" s="52"/>
      <c r="AV41" s="52"/>
      <c r="AW41" s="52"/>
      <c r="AX41" s="52"/>
      <c r="AY41" s="52"/>
      <c r="AZ41" s="48"/>
      <c r="BA41" s="52">
        <v>18688.3</v>
      </c>
      <c r="BB41" s="52">
        <v>10804.895</v>
      </c>
      <c r="BC41" s="52">
        <f t="shared" si="35"/>
        <v>57.816361038724772</v>
      </c>
      <c r="BD41" s="52">
        <v>374.3</v>
      </c>
      <c r="BE41" s="52">
        <v>368.75</v>
      </c>
      <c r="BF41" s="52">
        <f t="shared" si="51"/>
        <v>98.517232166711182</v>
      </c>
      <c r="BG41" s="52">
        <v>6</v>
      </c>
      <c r="BH41" s="52">
        <v>3.17693</v>
      </c>
      <c r="BI41" s="52">
        <f t="shared" si="81"/>
        <v>52.948833333333333</v>
      </c>
      <c r="BJ41" s="52"/>
      <c r="BK41" s="52"/>
      <c r="BL41" s="52"/>
      <c r="BM41" s="52">
        <v>39.6</v>
      </c>
      <c r="BN41" s="52">
        <v>19.350000000000001</v>
      </c>
      <c r="BO41" s="52">
        <f t="shared" si="83"/>
        <v>48.863636363636367</v>
      </c>
    </row>
    <row r="42" spans="1:67" x14ac:dyDescent="0.25">
      <c r="A42" s="162" t="s">
        <v>376</v>
      </c>
      <c r="B42" s="56">
        <f t="shared" si="40"/>
        <v>288.10000000000002</v>
      </c>
      <c r="C42" s="56">
        <f t="shared" si="41"/>
        <v>126.27798</v>
      </c>
      <c r="D42" s="48">
        <f>C42/B42*100</f>
        <v>43.83130163137799</v>
      </c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52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>
        <v>288.10000000000002</v>
      </c>
      <c r="AY42" s="48">
        <v>126.27798</v>
      </c>
      <c r="AZ42" s="48">
        <f>AY42/AX42*100</f>
        <v>43.83130163137799</v>
      </c>
      <c r="BA42" s="48"/>
      <c r="BB42" s="48"/>
      <c r="BC42" s="48"/>
      <c r="BD42" s="48"/>
      <c r="BE42" s="48"/>
      <c r="BF42" s="52"/>
      <c r="BG42" s="48"/>
      <c r="BH42" s="48"/>
      <c r="BI42" s="52"/>
      <c r="BJ42" s="48"/>
      <c r="BK42" s="48"/>
      <c r="BL42" s="52"/>
      <c r="BM42" s="48"/>
      <c r="BN42" s="48"/>
      <c r="BO42" s="48"/>
    </row>
    <row r="43" spans="1:67" x14ac:dyDescent="0.25">
      <c r="A43" s="162" t="s">
        <v>377</v>
      </c>
      <c r="B43" s="56">
        <f t="shared" si="40"/>
        <v>115.2</v>
      </c>
      <c r="C43" s="56">
        <f t="shared" si="41"/>
        <v>50.842680000000001</v>
      </c>
      <c r="D43" s="48">
        <f>C43/B43*100</f>
        <v>44.134270833333332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52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>
        <v>115.2</v>
      </c>
      <c r="AY43" s="48">
        <v>50.842680000000001</v>
      </c>
      <c r="AZ43" s="48">
        <f>AY43/AX43*100</f>
        <v>44.134270833333332</v>
      </c>
      <c r="BA43" s="48"/>
      <c r="BB43" s="48"/>
      <c r="BC43" s="48"/>
      <c r="BD43" s="48"/>
      <c r="BE43" s="48"/>
      <c r="BF43" s="52"/>
      <c r="BG43" s="48"/>
      <c r="BH43" s="48"/>
      <c r="BI43" s="52"/>
      <c r="BJ43" s="48"/>
      <c r="BK43" s="48"/>
      <c r="BL43" s="52"/>
      <c r="BM43" s="48"/>
      <c r="BN43" s="48"/>
      <c r="BO43" s="48"/>
    </row>
    <row r="44" spans="1:67" x14ac:dyDescent="0.25">
      <c r="A44" s="162" t="s">
        <v>540</v>
      </c>
      <c r="B44" s="56">
        <f t="shared" si="40"/>
        <v>0</v>
      </c>
      <c r="C44" s="56">
        <f t="shared" si="41"/>
        <v>0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52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52"/>
      <c r="BG44" s="48"/>
      <c r="BH44" s="48"/>
      <c r="BI44" s="52"/>
      <c r="BJ44" s="48"/>
      <c r="BK44" s="48"/>
      <c r="BL44" s="52"/>
      <c r="BM44" s="48"/>
      <c r="BN44" s="48"/>
      <c r="BO44" s="48"/>
    </row>
    <row r="45" spans="1:67" x14ac:dyDescent="0.25">
      <c r="A45" s="162" t="s">
        <v>302</v>
      </c>
      <c r="B45" s="56">
        <f t="shared" si="40"/>
        <v>288.10000000000002</v>
      </c>
      <c r="C45" s="56">
        <f t="shared" si="41"/>
        <v>140.86663000000001</v>
      </c>
      <c r="D45" s="48">
        <f>C45/B45*100</f>
        <v>48.895046858729607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52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>
        <v>288.10000000000002</v>
      </c>
      <c r="AY45" s="48">
        <v>140.86663000000001</v>
      </c>
      <c r="AZ45" s="48">
        <f>AY45/AX45*100</f>
        <v>48.895046858729607</v>
      </c>
      <c r="BA45" s="48"/>
      <c r="BB45" s="48"/>
      <c r="BC45" s="48"/>
      <c r="BD45" s="48"/>
      <c r="BE45" s="48"/>
      <c r="BF45" s="52"/>
      <c r="BG45" s="48"/>
      <c r="BH45" s="48"/>
      <c r="BI45" s="52"/>
      <c r="BJ45" s="48"/>
      <c r="BK45" s="48"/>
      <c r="BL45" s="52"/>
      <c r="BM45" s="48"/>
      <c r="BN45" s="48"/>
      <c r="BO45" s="48"/>
    </row>
    <row r="46" spans="1:67" x14ac:dyDescent="0.25">
      <c r="A46" s="162" t="s">
        <v>378</v>
      </c>
      <c r="B46" s="56">
        <f t="shared" si="40"/>
        <v>288.10000000000002</v>
      </c>
      <c r="C46" s="56">
        <f t="shared" si="41"/>
        <v>121.29707000000001</v>
      </c>
      <c r="D46" s="48">
        <f>C46/B46*100</f>
        <v>42.102419298854564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52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>
        <v>288.10000000000002</v>
      </c>
      <c r="AY46" s="48">
        <v>121.29707000000001</v>
      </c>
      <c r="AZ46" s="48">
        <f>AY46/AX46*100</f>
        <v>42.102419298854564</v>
      </c>
      <c r="BA46" s="48"/>
      <c r="BB46" s="48"/>
      <c r="BC46" s="48"/>
      <c r="BD46" s="48"/>
      <c r="BE46" s="48"/>
      <c r="BF46" s="52"/>
      <c r="BG46" s="48"/>
      <c r="BH46" s="48"/>
      <c r="BI46" s="52"/>
      <c r="BJ46" s="48"/>
      <c r="BK46" s="48"/>
      <c r="BL46" s="52"/>
      <c r="BM46" s="48"/>
      <c r="BN46" s="48"/>
      <c r="BO46" s="48"/>
    </row>
    <row r="47" spans="1:67" x14ac:dyDescent="0.25">
      <c r="A47" s="162" t="s">
        <v>217</v>
      </c>
      <c r="B47" s="56">
        <f t="shared" si="40"/>
        <v>288.10000000000002</v>
      </c>
      <c r="C47" s="56">
        <f t="shared" si="41"/>
        <v>123.91080000000001</v>
      </c>
      <c r="D47" s="48">
        <f>C47/B47*100</f>
        <v>43.009649427282191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52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>
        <v>288.10000000000002</v>
      </c>
      <c r="AY47" s="48">
        <v>123.91080000000001</v>
      </c>
      <c r="AZ47" s="48">
        <f>AY47/AX47*100</f>
        <v>43.009649427282191</v>
      </c>
      <c r="BA47" s="48"/>
      <c r="BB47" s="48"/>
      <c r="BC47" s="48"/>
      <c r="BD47" s="48"/>
      <c r="BE47" s="48"/>
      <c r="BF47" s="52"/>
      <c r="BG47" s="48"/>
      <c r="BH47" s="48"/>
      <c r="BI47" s="52"/>
      <c r="BJ47" s="48"/>
      <c r="BK47" s="48"/>
      <c r="BL47" s="52"/>
      <c r="BM47" s="48"/>
      <c r="BN47" s="48"/>
      <c r="BO47" s="48"/>
    </row>
    <row r="48" spans="1:67" x14ac:dyDescent="0.25">
      <c r="A48" s="162" t="s">
        <v>379</v>
      </c>
      <c r="B48" s="56">
        <f t="shared" si="40"/>
        <v>115.2</v>
      </c>
      <c r="C48" s="56">
        <f t="shared" si="41"/>
        <v>54.170449999999995</v>
      </c>
      <c r="D48" s="48">
        <f>C48/B48*100</f>
        <v>47.022960069444444</v>
      </c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52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>
        <v>115.2</v>
      </c>
      <c r="AY48" s="48">
        <v>54.170449999999995</v>
      </c>
      <c r="AZ48" s="48">
        <f>AY48/AX48*100</f>
        <v>47.022960069444444</v>
      </c>
      <c r="BA48" s="48"/>
      <c r="BB48" s="48"/>
      <c r="BC48" s="48"/>
      <c r="BD48" s="48"/>
      <c r="BE48" s="48"/>
      <c r="BF48" s="52"/>
      <c r="BG48" s="48"/>
      <c r="BH48" s="48"/>
      <c r="BI48" s="52"/>
      <c r="BJ48" s="48"/>
      <c r="BK48" s="48"/>
      <c r="BL48" s="52"/>
      <c r="BM48" s="48"/>
      <c r="BN48" s="48"/>
      <c r="BO48" s="48"/>
    </row>
    <row r="49" spans="1:67" x14ac:dyDescent="0.25">
      <c r="A49" s="162" t="s">
        <v>380</v>
      </c>
      <c r="B49" s="56">
        <f t="shared" si="40"/>
        <v>115.2</v>
      </c>
      <c r="C49" s="56">
        <f t="shared" si="41"/>
        <v>56.965519999999998</v>
      </c>
      <c r="D49" s="48">
        <f>C49/B49*100</f>
        <v>49.449236111111105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52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>
        <v>115.2</v>
      </c>
      <c r="AY49" s="48">
        <v>56.965519999999998</v>
      </c>
      <c r="AZ49" s="48">
        <f>AY49/AX49*100</f>
        <v>49.449236111111105</v>
      </c>
      <c r="BA49" s="48"/>
      <c r="BB49" s="48"/>
      <c r="BC49" s="48"/>
      <c r="BD49" s="48"/>
      <c r="BE49" s="48"/>
      <c r="BF49" s="52"/>
      <c r="BG49" s="48"/>
      <c r="BH49" s="48"/>
      <c r="BI49" s="52"/>
      <c r="BJ49" s="48"/>
      <c r="BK49" s="48"/>
      <c r="BL49" s="52"/>
      <c r="BM49" s="48"/>
      <c r="BN49" s="48"/>
      <c r="BO49" s="48"/>
    </row>
    <row r="50" spans="1:67" x14ac:dyDescent="0.25">
      <c r="A50" s="162" t="s">
        <v>559</v>
      </c>
      <c r="B50" s="56">
        <f t="shared" si="40"/>
        <v>0</v>
      </c>
      <c r="C50" s="56">
        <f t="shared" si="41"/>
        <v>0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52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52"/>
      <c r="BG50" s="48"/>
      <c r="BH50" s="48"/>
      <c r="BI50" s="52"/>
      <c r="BJ50" s="48"/>
      <c r="BK50" s="48"/>
      <c r="BL50" s="52"/>
      <c r="BM50" s="48"/>
      <c r="BN50" s="48"/>
      <c r="BO50" s="48"/>
    </row>
    <row r="51" spans="1:67" x14ac:dyDescent="0.25">
      <c r="A51" s="162" t="s">
        <v>558</v>
      </c>
      <c r="B51" s="56">
        <f t="shared" si="40"/>
        <v>0</v>
      </c>
      <c r="C51" s="56">
        <f t="shared" si="41"/>
        <v>0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52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52"/>
      <c r="BG51" s="48"/>
      <c r="BH51" s="48"/>
      <c r="BI51" s="52"/>
      <c r="BJ51" s="48"/>
      <c r="BK51" s="48"/>
      <c r="BL51" s="52"/>
      <c r="BM51" s="48"/>
      <c r="BN51" s="48"/>
      <c r="BO51" s="48"/>
    </row>
    <row r="52" spans="1:67" x14ac:dyDescent="0.25">
      <c r="A52" s="162" t="s">
        <v>560</v>
      </c>
      <c r="B52" s="56">
        <f t="shared" si="40"/>
        <v>115.2</v>
      </c>
      <c r="C52" s="56">
        <f t="shared" si="41"/>
        <v>49.956330000000001</v>
      </c>
      <c r="D52" s="48">
        <f>C52/B52*100</f>
        <v>43.364869791666663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52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>
        <v>115.2</v>
      </c>
      <c r="AY52" s="48">
        <v>49.956330000000001</v>
      </c>
      <c r="AZ52" s="48">
        <f>AY52/AX52*100</f>
        <v>43.364869791666663</v>
      </c>
      <c r="BA52" s="48"/>
      <c r="BB52" s="48"/>
      <c r="BC52" s="48"/>
      <c r="BD52" s="48"/>
      <c r="BE52" s="48"/>
      <c r="BF52" s="52"/>
      <c r="BG52" s="48"/>
      <c r="BH52" s="48"/>
      <c r="BI52" s="52"/>
      <c r="BJ52" s="48"/>
      <c r="BK52" s="48"/>
      <c r="BL52" s="52"/>
      <c r="BM52" s="48"/>
      <c r="BN52" s="48"/>
      <c r="BO52" s="48"/>
    </row>
    <row r="53" spans="1:67" x14ac:dyDescent="0.25">
      <c r="A53" s="162" t="s">
        <v>381</v>
      </c>
      <c r="B53" s="56">
        <f t="shared" si="40"/>
        <v>115.2</v>
      </c>
      <c r="C53" s="56">
        <f t="shared" si="41"/>
        <v>56.605089999999997</v>
      </c>
      <c r="D53" s="48">
        <f>C53/B53*100</f>
        <v>49.136362847222223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52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>
        <v>115.2</v>
      </c>
      <c r="AY53" s="48">
        <v>56.605089999999997</v>
      </c>
      <c r="AZ53" s="48">
        <f>AY53/AX53*100</f>
        <v>49.136362847222223</v>
      </c>
      <c r="BA53" s="48"/>
      <c r="BB53" s="48"/>
      <c r="BC53" s="48"/>
      <c r="BD53" s="48"/>
      <c r="BE53" s="48"/>
      <c r="BF53" s="52"/>
      <c r="BG53" s="48"/>
      <c r="BH53" s="48"/>
      <c r="BI53" s="52"/>
      <c r="BJ53" s="48"/>
      <c r="BK53" s="48"/>
      <c r="BL53" s="52"/>
      <c r="BM53" s="48"/>
      <c r="BN53" s="48"/>
      <c r="BO53" s="48"/>
    </row>
    <row r="54" spans="1:67" s="59" customFormat="1" ht="31.5" x14ac:dyDescent="0.25">
      <c r="A54" s="164" t="s">
        <v>384</v>
      </c>
      <c r="B54" s="73">
        <f t="shared" si="40"/>
        <v>2141773.9707999998</v>
      </c>
      <c r="C54" s="73">
        <f t="shared" si="41"/>
        <v>1126192.0728000002</v>
      </c>
      <c r="D54" s="55">
        <f t="shared" ref="D54" si="84">C54/B54*100</f>
        <v>52.582209334598588</v>
      </c>
      <c r="E54" s="55">
        <f>SUM(E55:E57)</f>
        <v>6754.8</v>
      </c>
      <c r="F54" s="55">
        <f t="shared" ref="F54:BE54" si="85">SUM(F55:F57)</f>
        <v>3263.27171</v>
      </c>
      <c r="G54" s="55">
        <f t="shared" si="44"/>
        <v>48.310412003316159</v>
      </c>
      <c r="H54" s="55">
        <f t="shared" si="85"/>
        <v>1994.9</v>
      </c>
      <c r="I54" s="55">
        <f t="shared" si="85"/>
        <v>1049.9058600000001</v>
      </c>
      <c r="J54" s="55">
        <f t="shared" si="56"/>
        <v>52.629498220462182</v>
      </c>
      <c r="K54" s="55">
        <f t="shared" si="85"/>
        <v>55031.6</v>
      </c>
      <c r="L54" s="55">
        <f t="shared" si="85"/>
        <v>22426.088940000001</v>
      </c>
      <c r="M54" s="55">
        <f t="shared" si="57"/>
        <v>40.751293693078161</v>
      </c>
      <c r="N54" s="55">
        <f t="shared" si="85"/>
        <v>678611.57079999999</v>
      </c>
      <c r="O54" s="55">
        <f t="shared" si="85"/>
        <v>347510.85728</v>
      </c>
      <c r="P54" s="55">
        <f t="shared" si="30"/>
        <v>51.209096961068198</v>
      </c>
      <c r="Q54" s="55">
        <f t="shared" si="85"/>
        <v>25870.3</v>
      </c>
      <c r="R54" s="55">
        <f t="shared" si="85"/>
        <v>7146.3592600000002</v>
      </c>
      <c r="S54" s="55">
        <f t="shared" si="45"/>
        <v>27.623797404745986</v>
      </c>
      <c r="T54" s="55">
        <f t="shared" si="85"/>
        <v>1543.6</v>
      </c>
      <c r="U54" s="55">
        <f t="shared" si="85"/>
        <v>621.99941999999999</v>
      </c>
      <c r="V54" s="55">
        <f t="shared" si="46"/>
        <v>40.295375745011661</v>
      </c>
      <c r="W54" s="55">
        <f t="shared" si="85"/>
        <v>1183069.3</v>
      </c>
      <c r="X54" s="55">
        <f t="shared" si="85"/>
        <v>640507.75237</v>
      </c>
      <c r="Y54" s="55">
        <f t="shared" si="58"/>
        <v>54.139495663525373</v>
      </c>
      <c r="Z54" s="55">
        <f t="shared" si="85"/>
        <v>8457.2000000000007</v>
      </c>
      <c r="AA54" s="55">
        <f t="shared" si="85"/>
        <v>3399.2866300000001</v>
      </c>
      <c r="AB54" s="54">
        <f t="shared" si="47"/>
        <v>40.193996003405381</v>
      </c>
      <c r="AC54" s="55">
        <f t="shared" si="85"/>
        <v>253.9</v>
      </c>
      <c r="AD54" s="55">
        <f t="shared" si="85"/>
        <v>27.09</v>
      </c>
      <c r="AE54" s="55">
        <f t="shared" ref="AE54:AE241" si="86">AD54/AC54*100</f>
        <v>10.669554942890901</v>
      </c>
      <c r="AF54" s="55">
        <f t="shared" si="85"/>
        <v>7987.3</v>
      </c>
      <c r="AG54" s="55">
        <f t="shared" si="85"/>
        <v>2997.3281699999998</v>
      </c>
      <c r="AH54" s="55">
        <f t="shared" si="85"/>
        <v>37.526174927697717</v>
      </c>
      <c r="AI54" s="55">
        <f t="shared" si="85"/>
        <v>80509.100000000006</v>
      </c>
      <c r="AJ54" s="55">
        <f t="shared" si="85"/>
        <v>43608.508969999995</v>
      </c>
      <c r="AK54" s="55">
        <f t="shared" si="85"/>
        <v>54.165937726294288</v>
      </c>
      <c r="AL54" s="55">
        <f t="shared" si="85"/>
        <v>2819.1</v>
      </c>
      <c r="AM54" s="55">
        <f t="shared" si="85"/>
        <v>1151.09953</v>
      </c>
      <c r="AN54" s="55">
        <f t="shared" si="85"/>
        <v>40.832163811145399</v>
      </c>
      <c r="AO54" s="55">
        <f t="shared" si="85"/>
        <v>1409.6</v>
      </c>
      <c r="AP54" s="55">
        <f t="shared" ref="AP54" si="87">SUM(AP55:AP57)</f>
        <v>606.44006999999999</v>
      </c>
      <c r="AQ54" s="55">
        <f t="shared" si="85"/>
        <v>43.022138904653808</v>
      </c>
      <c r="AR54" s="55">
        <f t="shared" si="85"/>
        <v>11709.5</v>
      </c>
      <c r="AS54" s="55">
        <f t="shared" si="85"/>
        <v>5854.8</v>
      </c>
      <c r="AT54" s="55">
        <f t="shared" si="63"/>
        <v>50.000427003714933</v>
      </c>
      <c r="AU54" s="55">
        <f>SUM(AU55:AU57)</f>
        <v>3758.8</v>
      </c>
      <c r="AV54" s="55">
        <f>SUM(AV55:AV57)</f>
        <v>1636.7293</v>
      </c>
      <c r="AW54" s="55">
        <f>AV54/AU54*100</f>
        <v>43.543931573906562</v>
      </c>
      <c r="AX54" s="55">
        <f t="shared" si="85"/>
        <v>864.7</v>
      </c>
      <c r="AY54" s="55">
        <f t="shared" si="85"/>
        <v>379.67532999999997</v>
      </c>
      <c r="AZ54" s="54">
        <f t="shared" ref="AZ54" si="88">AY54/AX54*100</f>
        <v>43.908330056667047</v>
      </c>
      <c r="BA54" s="55">
        <f t="shared" si="85"/>
        <v>68937.600000000006</v>
      </c>
      <c r="BB54" s="55">
        <f t="shared" si="85"/>
        <v>43632.421280000002</v>
      </c>
      <c r="BC54" s="55">
        <f t="shared" si="35"/>
        <v>63.292631713317547</v>
      </c>
      <c r="BD54" s="55">
        <f t="shared" si="85"/>
        <v>299.39999999999998</v>
      </c>
      <c r="BE54" s="55">
        <f t="shared" si="85"/>
        <v>132.75</v>
      </c>
      <c r="BF54" s="55">
        <f t="shared" si="51"/>
        <v>44.338677354709418</v>
      </c>
      <c r="BG54" s="55">
        <f t="shared" ref="BG54" si="89">SUM(BG55:BG57)</f>
        <v>21.6</v>
      </c>
      <c r="BH54" s="55">
        <f t="shared" ref="BH54" si="90">SUM(BH55:BH57)</f>
        <v>0</v>
      </c>
      <c r="BI54" s="55">
        <f t="shared" ref="BI54:BI55" si="91">BH54/BG54*100</f>
        <v>0</v>
      </c>
      <c r="BJ54" s="55">
        <f>BJ55+BJ56+BJ57</f>
        <v>469.8</v>
      </c>
      <c r="BK54" s="55">
        <f>BK55+BK56+BK57</f>
        <v>215.62035999999998</v>
      </c>
      <c r="BL54" s="55">
        <f>BK54/BJ54*100</f>
        <v>45.896202639421027</v>
      </c>
      <c r="BM54" s="55">
        <f>SUM(BM55:BM57)</f>
        <v>1400.3</v>
      </c>
      <c r="BN54" s="55">
        <f t="shared" ref="BN54" si="92">SUM(BN55:BN57)</f>
        <v>24.08832</v>
      </c>
      <c r="BO54" s="55">
        <f t="shared" ref="BO54:BO55" si="93">BN54/BM54*100</f>
        <v>1.7202256659287298</v>
      </c>
    </row>
    <row r="55" spans="1:67" x14ac:dyDescent="0.25">
      <c r="A55" s="162" t="s">
        <v>215</v>
      </c>
      <c r="B55" s="56">
        <f>E55+H55+K55+N55+Q55+T55+W55+Z55+AC55+AF55+AI55+AL55+AO55+AR55+AU55+AX55+BA55+BD55+BG55+BJ55+BM55</f>
        <v>2140909.2708000001</v>
      </c>
      <c r="C55" s="56">
        <f>F55+I55+L55+O55+R55+U55+X55+AA55+AD55+AG55+AJ55+AM55+AP55+AS55+AV55+AY55+BB55+BE55+BH55+BK55+BN55</f>
        <v>1125812.3974700002</v>
      </c>
      <c r="D55" s="52">
        <f t="shared" si="0"/>
        <v>52.585712660738515</v>
      </c>
      <c r="E55" s="52">
        <v>6754.8</v>
      </c>
      <c r="F55" s="52">
        <v>3263.27171</v>
      </c>
      <c r="G55" s="52">
        <f t="shared" si="44"/>
        <v>48.310412003316159</v>
      </c>
      <c r="H55" s="52">
        <v>1994.9</v>
      </c>
      <c r="I55" s="52">
        <v>1049.9058600000001</v>
      </c>
      <c r="J55" s="52">
        <f t="shared" si="56"/>
        <v>52.629498220462182</v>
      </c>
      <c r="K55" s="52">
        <v>55031.6</v>
      </c>
      <c r="L55" s="52">
        <v>22426.088940000001</v>
      </c>
      <c r="M55" s="52">
        <f t="shared" si="57"/>
        <v>40.751293693078161</v>
      </c>
      <c r="N55" s="52">
        <v>678611.57079999999</v>
      </c>
      <c r="O55" s="52">
        <v>347510.85728</v>
      </c>
      <c r="P55" s="52">
        <f t="shared" si="30"/>
        <v>51.209096961068198</v>
      </c>
      <c r="Q55" s="52">
        <v>25870.3</v>
      </c>
      <c r="R55" s="52">
        <v>7146.3592600000002</v>
      </c>
      <c r="S55" s="52">
        <f t="shared" si="45"/>
        <v>27.623797404745986</v>
      </c>
      <c r="T55" s="52">
        <v>1543.6</v>
      </c>
      <c r="U55" s="52">
        <v>621.99941999999999</v>
      </c>
      <c r="V55" s="52">
        <f t="shared" si="46"/>
        <v>40.295375745011661</v>
      </c>
      <c r="W55" s="52">
        <v>1183069.3</v>
      </c>
      <c r="X55" s="52">
        <v>640507.75237</v>
      </c>
      <c r="Y55" s="52">
        <f t="shared" si="58"/>
        <v>54.139495663525373</v>
      </c>
      <c r="Z55" s="52">
        <v>8457.2000000000007</v>
      </c>
      <c r="AA55" s="52">
        <v>3399.2866300000001</v>
      </c>
      <c r="AB55" s="48">
        <f t="shared" si="47"/>
        <v>40.193996003405381</v>
      </c>
      <c r="AC55" s="48">
        <v>253.9</v>
      </c>
      <c r="AD55" s="52">
        <v>27.09</v>
      </c>
      <c r="AE55" s="52">
        <f t="shared" si="86"/>
        <v>10.669554942890901</v>
      </c>
      <c r="AF55" s="52">
        <v>7987.3</v>
      </c>
      <c r="AG55" s="52">
        <v>2997.3281699999998</v>
      </c>
      <c r="AH55" s="52">
        <f t="shared" si="59"/>
        <v>37.526174927697717</v>
      </c>
      <c r="AI55" s="52">
        <v>80509.100000000006</v>
      </c>
      <c r="AJ55" s="52">
        <v>43608.508969999995</v>
      </c>
      <c r="AK55" s="52">
        <f t="shared" si="60"/>
        <v>54.165937726294288</v>
      </c>
      <c r="AL55" s="52">
        <v>2819.1</v>
      </c>
      <c r="AM55" s="52">
        <v>1151.09953</v>
      </c>
      <c r="AN55" s="52">
        <f t="shared" si="61"/>
        <v>40.832163811145399</v>
      </c>
      <c r="AO55" s="52">
        <v>1409.6</v>
      </c>
      <c r="AP55" s="52">
        <v>606.44006999999999</v>
      </c>
      <c r="AQ55" s="52">
        <f t="shared" si="62"/>
        <v>43.022138904653808</v>
      </c>
      <c r="AR55" s="52">
        <v>11709.5</v>
      </c>
      <c r="AS55" s="52">
        <v>5854.8</v>
      </c>
      <c r="AT55" s="52">
        <f t="shared" si="63"/>
        <v>50.000427003714933</v>
      </c>
      <c r="AU55" s="52">
        <v>3758.8</v>
      </c>
      <c r="AV55" s="52">
        <v>1636.7293</v>
      </c>
      <c r="AW55" s="52">
        <f>AV55/AU55*100</f>
        <v>43.543931573906562</v>
      </c>
      <c r="AX55" s="52"/>
      <c r="AY55" s="52"/>
      <c r="AZ55" s="48"/>
      <c r="BA55" s="52">
        <v>68937.600000000006</v>
      </c>
      <c r="BB55" s="52">
        <v>43632.421280000002</v>
      </c>
      <c r="BC55" s="52">
        <f t="shared" si="35"/>
        <v>63.292631713317547</v>
      </c>
      <c r="BD55" s="52">
        <v>299.39999999999998</v>
      </c>
      <c r="BE55" s="52">
        <v>132.75</v>
      </c>
      <c r="BF55" s="52">
        <f t="shared" si="51"/>
        <v>44.338677354709418</v>
      </c>
      <c r="BG55" s="52">
        <v>21.6</v>
      </c>
      <c r="BH55" s="52"/>
      <c r="BI55" s="52">
        <f t="shared" si="91"/>
        <v>0</v>
      </c>
      <c r="BJ55" s="52">
        <v>469.8</v>
      </c>
      <c r="BK55" s="52">
        <v>215.62035999999998</v>
      </c>
      <c r="BL55" s="52">
        <f>BK55/BJ55*100</f>
        <v>45.896202639421027</v>
      </c>
      <c r="BM55" s="52">
        <v>1400.3</v>
      </c>
      <c r="BN55" s="52">
        <v>24.08832</v>
      </c>
      <c r="BO55" s="52">
        <f t="shared" si="93"/>
        <v>1.7202256659287298</v>
      </c>
    </row>
    <row r="56" spans="1:67" x14ac:dyDescent="0.25">
      <c r="A56" s="162" t="s">
        <v>561</v>
      </c>
      <c r="B56" s="56">
        <f t="shared" si="40"/>
        <v>576.6</v>
      </c>
      <c r="C56" s="56">
        <f t="shared" si="41"/>
        <v>266.15773999999999</v>
      </c>
      <c r="D56" s="48">
        <f>C56/B56*100</f>
        <v>46.159857787027399</v>
      </c>
      <c r="E56" s="48"/>
      <c r="F56" s="48"/>
      <c r="G56" s="48"/>
      <c r="H56" s="48"/>
      <c r="I56" s="48"/>
      <c r="J56" s="52"/>
      <c r="K56" s="48"/>
      <c r="L56" s="48"/>
      <c r="M56" s="52"/>
      <c r="N56" s="48"/>
      <c r="O56" s="48"/>
      <c r="P56" s="48"/>
      <c r="Q56" s="48"/>
      <c r="R56" s="48"/>
      <c r="S56" s="48"/>
      <c r="T56" s="48"/>
      <c r="U56" s="48"/>
      <c r="V56" s="52"/>
      <c r="W56" s="48"/>
      <c r="X56" s="48"/>
      <c r="Y56" s="52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52"/>
      <c r="AU56" s="48"/>
      <c r="AV56" s="48"/>
      <c r="AW56" s="48"/>
      <c r="AX56" s="48">
        <v>576.6</v>
      </c>
      <c r="AY56" s="48">
        <v>266.15773999999999</v>
      </c>
      <c r="AZ56" s="48">
        <f t="shared" ref="AZ56:AZ58" si="94">AY56/AX56*100</f>
        <v>46.159857787027399</v>
      </c>
      <c r="BA56" s="48"/>
      <c r="BB56" s="48"/>
      <c r="BC56" s="52"/>
      <c r="BD56" s="48"/>
      <c r="BE56" s="48"/>
      <c r="BF56" s="52"/>
      <c r="BG56" s="48"/>
      <c r="BH56" s="48"/>
      <c r="BI56" s="52"/>
      <c r="BJ56" s="48"/>
      <c r="BK56" s="48"/>
      <c r="BL56" s="52"/>
      <c r="BM56" s="48"/>
      <c r="BN56" s="48"/>
      <c r="BO56" s="48"/>
    </row>
    <row r="57" spans="1:67" x14ac:dyDescent="0.25">
      <c r="A57" s="162" t="s">
        <v>214</v>
      </c>
      <c r="B57" s="56">
        <f t="shared" si="40"/>
        <v>288.10000000000002</v>
      </c>
      <c r="C57" s="56">
        <f t="shared" si="41"/>
        <v>113.51759</v>
      </c>
      <c r="D57" s="48">
        <f>C57/B57*100</f>
        <v>39.402148559527937</v>
      </c>
      <c r="E57" s="48"/>
      <c r="F57" s="48"/>
      <c r="G57" s="48"/>
      <c r="H57" s="48"/>
      <c r="I57" s="48"/>
      <c r="J57" s="52"/>
      <c r="K57" s="48"/>
      <c r="L57" s="48"/>
      <c r="M57" s="52"/>
      <c r="N57" s="48"/>
      <c r="O57" s="48"/>
      <c r="P57" s="48"/>
      <c r="Q57" s="48"/>
      <c r="R57" s="48"/>
      <c r="S57" s="48"/>
      <c r="T57" s="48"/>
      <c r="U57" s="48"/>
      <c r="V57" s="52"/>
      <c r="W57" s="48"/>
      <c r="X57" s="48"/>
      <c r="Y57" s="52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52"/>
      <c r="AU57" s="48"/>
      <c r="AV57" s="48"/>
      <c r="AW57" s="48"/>
      <c r="AX57" s="48">
        <v>288.10000000000002</v>
      </c>
      <c r="AY57" s="48">
        <v>113.51759</v>
      </c>
      <c r="AZ57" s="48">
        <f t="shared" si="94"/>
        <v>39.402148559527937</v>
      </c>
      <c r="BA57" s="48"/>
      <c r="BB57" s="48"/>
      <c r="BC57" s="52"/>
      <c r="BD57" s="48"/>
      <c r="BE57" s="48"/>
      <c r="BF57" s="52"/>
      <c r="BG57" s="48"/>
      <c r="BH57" s="48"/>
      <c r="BI57" s="52"/>
      <c r="BJ57" s="48"/>
      <c r="BK57" s="48"/>
      <c r="BL57" s="52"/>
      <c r="BM57" s="48"/>
      <c r="BN57" s="48"/>
      <c r="BO57" s="48"/>
    </row>
    <row r="58" spans="1:67" s="59" customFormat="1" ht="31.5" x14ac:dyDescent="0.25">
      <c r="A58" s="164" t="s">
        <v>225</v>
      </c>
      <c r="B58" s="73">
        <f t="shared" si="40"/>
        <v>1089299.8589000001</v>
      </c>
      <c r="C58" s="73">
        <f t="shared" si="41"/>
        <v>557899.3652</v>
      </c>
      <c r="D58" s="55">
        <f t="shared" ref="D58" si="95">C58/B58*100</f>
        <v>51.216325848364605</v>
      </c>
      <c r="E58" s="55">
        <f>SUM(E59:E74)</f>
        <v>4176.2</v>
      </c>
      <c r="F58" s="55">
        <f t="shared" ref="F58:BE58" si="96">SUM(F59:F74)</f>
        <v>1132.18073</v>
      </c>
      <c r="G58" s="55">
        <f t="shared" si="44"/>
        <v>27.110309132704373</v>
      </c>
      <c r="H58" s="55">
        <f t="shared" si="96"/>
        <v>708.8</v>
      </c>
      <c r="I58" s="55">
        <f t="shared" si="96"/>
        <v>181.80250000000001</v>
      </c>
      <c r="J58" s="55">
        <f t="shared" si="56"/>
        <v>25.649336907449211</v>
      </c>
      <c r="K58" s="55">
        <f t="shared" si="96"/>
        <v>9479.6</v>
      </c>
      <c r="L58" s="55">
        <f t="shared" si="96"/>
        <v>3116.1839500000001</v>
      </c>
      <c r="M58" s="55">
        <f t="shared" si="57"/>
        <v>32.872525739482676</v>
      </c>
      <c r="N58" s="55">
        <f t="shared" si="96"/>
        <v>233600.25890000002</v>
      </c>
      <c r="O58" s="55">
        <f t="shared" si="96"/>
        <v>130572.32156</v>
      </c>
      <c r="P58" s="55">
        <f t="shared" si="30"/>
        <v>55.895623649927387</v>
      </c>
      <c r="Q58" s="55">
        <f t="shared" si="96"/>
        <v>21728.6</v>
      </c>
      <c r="R58" s="55">
        <f t="shared" si="96"/>
        <v>4445.884</v>
      </c>
      <c r="S58" s="55">
        <f t="shared" si="45"/>
        <v>20.460977697596718</v>
      </c>
      <c r="T58" s="55">
        <f t="shared" si="96"/>
        <v>671.7</v>
      </c>
      <c r="U58" s="55">
        <f t="shared" si="96"/>
        <v>324.41831999999999</v>
      </c>
      <c r="V58" s="55">
        <f t="shared" si="46"/>
        <v>48.298097364895035</v>
      </c>
      <c r="W58" s="55">
        <f t="shared" si="96"/>
        <v>715750.3</v>
      </c>
      <c r="X58" s="55">
        <f t="shared" si="96"/>
        <v>360115.48522000003</v>
      </c>
      <c r="Y58" s="55">
        <f t="shared" si="58"/>
        <v>50.313005138803291</v>
      </c>
      <c r="Z58" s="55">
        <f t="shared" si="96"/>
        <v>3548.7</v>
      </c>
      <c r="AA58" s="55">
        <f t="shared" si="96"/>
        <v>1461.3801000000001</v>
      </c>
      <c r="AB58" s="54">
        <f t="shared" si="47"/>
        <v>41.180716882238571</v>
      </c>
      <c r="AC58" s="55">
        <f t="shared" si="96"/>
        <v>153.4</v>
      </c>
      <c r="AD58" s="55">
        <f t="shared" si="96"/>
        <v>0</v>
      </c>
      <c r="AE58" s="55">
        <f t="shared" si="86"/>
        <v>0</v>
      </c>
      <c r="AF58" s="55">
        <f t="shared" si="96"/>
        <v>4435.8</v>
      </c>
      <c r="AG58" s="55">
        <f t="shared" si="96"/>
        <v>2065.8271599999998</v>
      </c>
      <c r="AH58" s="55">
        <f t="shared" si="96"/>
        <v>46.571693042968569</v>
      </c>
      <c r="AI58" s="55">
        <f t="shared" si="96"/>
        <v>37508.6</v>
      </c>
      <c r="AJ58" s="55">
        <f t="shared" si="96"/>
        <v>22729.519670000001</v>
      </c>
      <c r="AK58" s="55">
        <f t="shared" si="96"/>
        <v>60.598155276389953</v>
      </c>
      <c r="AL58" s="55">
        <f t="shared" si="96"/>
        <v>1330.7</v>
      </c>
      <c r="AM58" s="55">
        <f t="shared" si="96"/>
        <v>481.40740999999997</v>
      </c>
      <c r="AN58" s="55">
        <f t="shared" si="96"/>
        <v>36.177005335537679</v>
      </c>
      <c r="AO58" s="55">
        <f t="shared" si="96"/>
        <v>887.1</v>
      </c>
      <c r="AP58" s="55">
        <f t="shared" ref="AP58" si="97">SUM(AP59:AP74)</f>
        <v>346.81528000000003</v>
      </c>
      <c r="AQ58" s="55">
        <f t="shared" si="96"/>
        <v>39.095398489460045</v>
      </c>
      <c r="AR58" s="55">
        <f t="shared" si="96"/>
        <v>5900.6</v>
      </c>
      <c r="AS58" s="55">
        <f t="shared" si="96"/>
        <v>2950.2</v>
      </c>
      <c r="AT58" s="55">
        <f t="shared" si="63"/>
        <v>49.99830525709249</v>
      </c>
      <c r="AU58" s="55">
        <f t="shared" si="96"/>
        <v>3548.6</v>
      </c>
      <c r="AV58" s="55">
        <f t="shared" ref="AV58" si="98">SUM(AV59:AV74)</f>
        <v>1545.3381100000001</v>
      </c>
      <c r="AW58" s="55">
        <f>AV58/AU58*100</f>
        <v>43.547824775967989</v>
      </c>
      <c r="AX58" s="55">
        <f t="shared" si="96"/>
        <v>2592.5</v>
      </c>
      <c r="AY58" s="55">
        <f t="shared" si="96"/>
        <v>1000.9810900000001</v>
      </c>
      <c r="AZ58" s="54">
        <f t="shared" si="94"/>
        <v>38.610649566055933</v>
      </c>
      <c r="BA58" s="55">
        <f t="shared" si="96"/>
        <v>42960</v>
      </c>
      <c r="BB58" s="55">
        <f t="shared" si="96"/>
        <v>25325.383320000001</v>
      </c>
      <c r="BC58" s="55">
        <f t="shared" si="35"/>
        <v>58.951078491620109</v>
      </c>
      <c r="BD58" s="55">
        <f t="shared" si="96"/>
        <v>179.6</v>
      </c>
      <c r="BE58" s="55">
        <f t="shared" si="96"/>
        <v>73.75</v>
      </c>
      <c r="BF58" s="55">
        <f t="shared" si="51"/>
        <v>41.06347438752784</v>
      </c>
      <c r="BG58" s="55">
        <f t="shared" ref="BG58" si="99">SUM(BG59:BG74)</f>
        <v>10.199999999999999</v>
      </c>
      <c r="BH58" s="55">
        <f t="shared" ref="BH58" si="100">SUM(BH59:BH74)</f>
        <v>0</v>
      </c>
      <c r="BI58" s="55">
        <f t="shared" ref="BI58:BI59" si="101">BH58/BG58*100</f>
        <v>0</v>
      </c>
      <c r="BJ58" s="55"/>
      <c r="BK58" s="55"/>
      <c r="BL58" s="55"/>
      <c r="BM58" s="55">
        <f>SUM(BM59:BM74)</f>
        <v>128.6</v>
      </c>
      <c r="BN58" s="55">
        <f t="shared" ref="BN58" si="102">SUM(BN59:BN74)</f>
        <v>30.48678</v>
      </c>
      <c r="BO58" s="55">
        <f t="shared" ref="BO58:BO59" si="103">BN58/BM58*100</f>
        <v>23.706671850699845</v>
      </c>
    </row>
    <row r="59" spans="1:67" ht="16.5" customHeight="1" x14ac:dyDescent="0.25">
      <c r="A59" s="162" t="s">
        <v>224</v>
      </c>
      <c r="B59" s="56">
        <f t="shared" si="40"/>
        <v>1086707.3589000001</v>
      </c>
      <c r="C59" s="56">
        <f t="shared" si="41"/>
        <v>556898.38410999998</v>
      </c>
      <c r="D59" s="52">
        <f t="shared" si="0"/>
        <v>51.246398540423087</v>
      </c>
      <c r="E59" s="52">
        <v>4176.2</v>
      </c>
      <c r="F59" s="52">
        <v>1132.18073</v>
      </c>
      <c r="G59" s="52">
        <f t="shared" si="44"/>
        <v>27.110309132704373</v>
      </c>
      <c r="H59" s="52">
        <v>708.8</v>
      </c>
      <c r="I59" s="52">
        <v>181.80250000000001</v>
      </c>
      <c r="J59" s="52">
        <f t="shared" si="56"/>
        <v>25.649336907449211</v>
      </c>
      <c r="K59" s="52">
        <v>9479.6</v>
      </c>
      <c r="L59" s="52">
        <v>3116.1839500000001</v>
      </c>
      <c r="M59" s="52">
        <f t="shared" si="57"/>
        <v>32.872525739482676</v>
      </c>
      <c r="N59" s="52">
        <v>233600.25890000002</v>
      </c>
      <c r="O59" s="52">
        <v>130572.32156</v>
      </c>
      <c r="P59" s="52">
        <f t="shared" si="30"/>
        <v>55.895623649927387</v>
      </c>
      <c r="Q59" s="52">
        <v>21728.6</v>
      </c>
      <c r="R59" s="52">
        <v>4445.884</v>
      </c>
      <c r="S59" s="52">
        <f t="shared" si="45"/>
        <v>20.460977697596718</v>
      </c>
      <c r="T59" s="52">
        <v>671.7</v>
      </c>
      <c r="U59" s="52">
        <v>324.41831999999999</v>
      </c>
      <c r="V59" s="52">
        <f t="shared" si="46"/>
        <v>48.298097364895035</v>
      </c>
      <c r="W59" s="52">
        <v>715750.3</v>
      </c>
      <c r="X59" s="52">
        <v>360115.48522000003</v>
      </c>
      <c r="Y59" s="52">
        <f t="shared" si="58"/>
        <v>50.313005138803291</v>
      </c>
      <c r="Z59" s="52">
        <v>3548.7</v>
      </c>
      <c r="AA59" s="52">
        <v>1461.3801000000001</v>
      </c>
      <c r="AB59" s="48">
        <f t="shared" si="47"/>
        <v>41.180716882238571</v>
      </c>
      <c r="AC59" s="48">
        <v>153.4</v>
      </c>
      <c r="AD59" s="52">
        <v>0</v>
      </c>
      <c r="AE59" s="52">
        <f t="shared" si="86"/>
        <v>0</v>
      </c>
      <c r="AF59" s="52">
        <v>4435.8</v>
      </c>
      <c r="AG59" s="52">
        <v>2065.8271599999998</v>
      </c>
      <c r="AH59" s="52">
        <f t="shared" si="59"/>
        <v>46.571693042968569</v>
      </c>
      <c r="AI59" s="52">
        <v>37508.6</v>
      </c>
      <c r="AJ59" s="52">
        <v>22729.519670000001</v>
      </c>
      <c r="AK59" s="52">
        <f t="shared" si="60"/>
        <v>60.598155276389953</v>
      </c>
      <c r="AL59" s="52">
        <v>1330.7</v>
      </c>
      <c r="AM59" s="52">
        <v>481.40740999999997</v>
      </c>
      <c r="AN59" s="52">
        <f t="shared" si="61"/>
        <v>36.177005335537679</v>
      </c>
      <c r="AO59" s="52">
        <v>887.1</v>
      </c>
      <c r="AP59" s="52">
        <v>346.81528000000003</v>
      </c>
      <c r="AQ59" s="52">
        <f t="shared" si="62"/>
        <v>39.095398489460045</v>
      </c>
      <c r="AR59" s="52">
        <v>5900.6</v>
      </c>
      <c r="AS59" s="52">
        <v>2950.2</v>
      </c>
      <c r="AT59" s="52">
        <f t="shared" si="63"/>
        <v>49.99830525709249</v>
      </c>
      <c r="AU59" s="52">
        <v>3548.6</v>
      </c>
      <c r="AV59" s="52">
        <v>1545.3381100000001</v>
      </c>
      <c r="AW59" s="52">
        <f>AV59/AU59*100</f>
        <v>43.547824775967989</v>
      </c>
      <c r="AX59" s="52"/>
      <c r="AY59" s="52"/>
      <c r="AZ59" s="48"/>
      <c r="BA59" s="52">
        <v>42960</v>
      </c>
      <c r="BB59" s="52">
        <v>25325.383320000001</v>
      </c>
      <c r="BC59" s="52">
        <f t="shared" si="35"/>
        <v>58.951078491620109</v>
      </c>
      <c r="BD59" s="52">
        <v>179.6</v>
      </c>
      <c r="BE59" s="52">
        <v>73.75</v>
      </c>
      <c r="BF59" s="52">
        <f t="shared" si="51"/>
        <v>41.06347438752784</v>
      </c>
      <c r="BG59" s="52">
        <v>10.199999999999999</v>
      </c>
      <c r="BH59" s="52"/>
      <c r="BI59" s="52">
        <f t="shared" si="101"/>
        <v>0</v>
      </c>
      <c r="BJ59" s="52"/>
      <c r="BK59" s="52"/>
      <c r="BL59" s="52"/>
      <c r="BM59" s="52">
        <v>128.6</v>
      </c>
      <c r="BN59" s="52">
        <v>30.48678</v>
      </c>
      <c r="BO59" s="52">
        <f t="shared" si="103"/>
        <v>23.706671850699845</v>
      </c>
    </row>
    <row r="60" spans="1:67" x14ac:dyDescent="0.25">
      <c r="A60" s="162" t="s">
        <v>385</v>
      </c>
      <c r="B60" s="56">
        <f t="shared" si="40"/>
        <v>115.2</v>
      </c>
      <c r="C60" s="56">
        <f t="shared" si="41"/>
        <v>37.144480000000001</v>
      </c>
      <c r="D60" s="48">
        <f t="shared" ref="D60:D74" si="104">C60/B60*100</f>
        <v>32.243472222222223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52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>
        <v>115.2</v>
      </c>
      <c r="AY60" s="48">
        <v>37.144480000000001</v>
      </c>
      <c r="AZ60" s="48">
        <f t="shared" ref="AZ60:AZ75" si="105">AY60/AX60*100</f>
        <v>32.243472222222223</v>
      </c>
      <c r="BA60" s="48"/>
      <c r="BB60" s="48"/>
      <c r="BC60" s="48"/>
      <c r="BD60" s="48"/>
      <c r="BE60" s="48"/>
      <c r="BF60" s="52"/>
      <c r="BG60" s="48"/>
      <c r="BH60" s="48"/>
      <c r="BI60" s="52"/>
      <c r="BJ60" s="48"/>
      <c r="BK60" s="48"/>
      <c r="BL60" s="52"/>
      <c r="BM60" s="48"/>
      <c r="BN60" s="48"/>
      <c r="BO60" s="48"/>
    </row>
    <row r="61" spans="1:67" x14ac:dyDescent="0.25">
      <c r="A61" s="162" t="s">
        <v>386</v>
      </c>
      <c r="B61" s="56">
        <f t="shared" si="40"/>
        <v>288.10000000000002</v>
      </c>
      <c r="C61" s="56">
        <f t="shared" si="41"/>
        <v>111.31189999999999</v>
      </c>
      <c r="D61" s="48">
        <f t="shared" si="104"/>
        <v>38.636549809094063</v>
      </c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52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>
        <v>288.10000000000002</v>
      </c>
      <c r="AY61" s="48">
        <v>111.31189999999999</v>
      </c>
      <c r="AZ61" s="48">
        <f t="shared" si="105"/>
        <v>38.636549809094063</v>
      </c>
      <c r="BA61" s="48"/>
      <c r="BB61" s="48"/>
      <c r="BC61" s="48"/>
      <c r="BD61" s="48"/>
      <c r="BE61" s="48"/>
      <c r="BF61" s="52"/>
      <c r="BG61" s="48"/>
      <c r="BH61" s="48"/>
      <c r="BI61" s="52"/>
      <c r="BJ61" s="48"/>
      <c r="BK61" s="48"/>
      <c r="BL61" s="52"/>
      <c r="BM61" s="48"/>
      <c r="BN61" s="48"/>
      <c r="BO61" s="48"/>
    </row>
    <row r="62" spans="1:67" x14ac:dyDescent="0.25">
      <c r="A62" s="162" t="s">
        <v>562</v>
      </c>
      <c r="B62" s="56">
        <f t="shared" si="40"/>
        <v>115.2</v>
      </c>
      <c r="C62" s="56">
        <f t="shared" si="41"/>
        <v>50.509149999999998</v>
      </c>
      <c r="D62" s="48">
        <f t="shared" si="104"/>
        <v>43.844748263888889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5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>
        <v>115.2</v>
      </c>
      <c r="AY62" s="48">
        <v>50.509149999999998</v>
      </c>
      <c r="AZ62" s="48">
        <f t="shared" si="105"/>
        <v>43.844748263888889</v>
      </c>
      <c r="BA62" s="48"/>
      <c r="BB62" s="48"/>
      <c r="BC62" s="48"/>
      <c r="BD62" s="48"/>
      <c r="BE62" s="48"/>
      <c r="BF62" s="52"/>
      <c r="BG62" s="48"/>
      <c r="BH62" s="48"/>
      <c r="BI62" s="52"/>
      <c r="BJ62" s="48"/>
      <c r="BK62" s="48"/>
      <c r="BL62" s="52"/>
      <c r="BM62" s="48"/>
      <c r="BN62" s="48"/>
      <c r="BO62" s="48"/>
    </row>
    <row r="63" spans="1:67" x14ac:dyDescent="0.25">
      <c r="A63" s="162" t="s">
        <v>563</v>
      </c>
      <c r="B63" s="56">
        <f t="shared" si="40"/>
        <v>115.2</v>
      </c>
      <c r="C63" s="56">
        <f t="shared" si="41"/>
        <v>37.364789999999999</v>
      </c>
      <c r="D63" s="48">
        <f t="shared" si="104"/>
        <v>32.434713541666667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52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>
        <v>115.2</v>
      </c>
      <c r="AY63" s="48">
        <v>37.364789999999999</v>
      </c>
      <c r="AZ63" s="48">
        <f t="shared" si="105"/>
        <v>32.434713541666667</v>
      </c>
      <c r="BA63" s="48"/>
      <c r="BB63" s="48"/>
      <c r="BC63" s="48"/>
      <c r="BD63" s="48"/>
      <c r="BE63" s="48"/>
      <c r="BF63" s="52"/>
      <c r="BG63" s="48"/>
      <c r="BH63" s="48"/>
      <c r="BI63" s="52"/>
      <c r="BJ63" s="48"/>
      <c r="BK63" s="48"/>
      <c r="BL63" s="52"/>
      <c r="BM63" s="48"/>
      <c r="BN63" s="48"/>
      <c r="BO63" s="48"/>
    </row>
    <row r="64" spans="1:67" x14ac:dyDescent="0.25">
      <c r="A64" s="162" t="s">
        <v>388</v>
      </c>
      <c r="B64" s="56">
        <f t="shared" si="40"/>
        <v>115.2</v>
      </c>
      <c r="C64" s="56">
        <f t="shared" si="41"/>
        <v>50.035419999999995</v>
      </c>
      <c r="D64" s="48">
        <f t="shared" si="104"/>
        <v>43.433524305555551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52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>
        <v>115.2</v>
      </c>
      <c r="AY64" s="48">
        <v>50.035419999999995</v>
      </c>
      <c r="AZ64" s="48">
        <f t="shared" si="105"/>
        <v>43.433524305555551</v>
      </c>
      <c r="BA64" s="48"/>
      <c r="BB64" s="48"/>
      <c r="BC64" s="48"/>
      <c r="BD64" s="48"/>
      <c r="BE64" s="48"/>
      <c r="BF64" s="52"/>
      <c r="BG64" s="48"/>
      <c r="BH64" s="48"/>
      <c r="BI64" s="52"/>
      <c r="BJ64" s="48"/>
      <c r="BK64" s="48"/>
      <c r="BL64" s="52"/>
      <c r="BM64" s="48"/>
      <c r="BN64" s="48"/>
      <c r="BO64" s="48"/>
    </row>
    <row r="65" spans="1:67" x14ac:dyDescent="0.25">
      <c r="A65" s="162" t="s">
        <v>223</v>
      </c>
      <c r="B65" s="56">
        <f t="shared" si="40"/>
        <v>115.2</v>
      </c>
      <c r="C65" s="56">
        <f t="shared" si="41"/>
        <v>52.273089999999996</v>
      </c>
      <c r="D65" s="48">
        <f t="shared" si="104"/>
        <v>45.375946180555552</v>
      </c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52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>
        <v>115.2</v>
      </c>
      <c r="AY65" s="48">
        <v>52.273089999999996</v>
      </c>
      <c r="AZ65" s="48">
        <f t="shared" si="105"/>
        <v>45.375946180555552</v>
      </c>
      <c r="BA65" s="48"/>
      <c r="BB65" s="48"/>
      <c r="BC65" s="48"/>
      <c r="BD65" s="48"/>
      <c r="BE65" s="48"/>
      <c r="BF65" s="52"/>
      <c r="BG65" s="48"/>
      <c r="BH65" s="48"/>
      <c r="BI65" s="52"/>
      <c r="BJ65" s="48"/>
      <c r="BK65" s="48"/>
      <c r="BL65" s="52"/>
      <c r="BM65" s="48"/>
      <c r="BN65" s="48"/>
      <c r="BO65" s="48"/>
    </row>
    <row r="66" spans="1:67" x14ac:dyDescent="0.25">
      <c r="A66" s="162" t="s">
        <v>320</v>
      </c>
      <c r="B66" s="56">
        <f t="shared" si="40"/>
        <v>115.2</v>
      </c>
      <c r="C66" s="56">
        <f t="shared" si="41"/>
        <v>25.981200000000001</v>
      </c>
      <c r="D66" s="48">
        <f t="shared" si="104"/>
        <v>22.553125000000001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52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>
        <v>115.2</v>
      </c>
      <c r="AY66" s="48">
        <v>25.981200000000001</v>
      </c>
      <c r="AZ66" s="48">
        <f t="shared" si="105"/>
        <v>22.553125000000001</v>
      </c>
      <c r="BA66" s="48"/>
      <c r="BB66" s="48"/>
      <c r="BC66" s="48"/>
      <c r="BD66" s="48"/>
      <c r="BE66" s="48"/>
      <c r="BF66" s="52"/>
      <c r="BG66" s="48"/>
      <c r="BH66" s="48"/>
      <c r="BI66" s="52"/>
      <c r="BJ66" s="48"/>
      <c r="BK66" s="48"/>
      <c r="BL66" s="52"/>
      <c r="BM66" s="48"/>
      <c r="BN66" s="48"/>
      <c r="BO66" s="48"/>
    </row>
    <row r="67" spans="1:67" x14ac:dyDescent="0.25">
      <c r="A67" s="162" t="s">
        <v>220</v>
      </c>
      <c r="B67" s="56">
        <f t="shared" si="40"/>
        <v>288.10000000000002</v>
      </c>
      <c r="C67" s="56">
        <f t="shared" si="41"/>
        <v>117.35122</v>
      </c>
      <c r="D67" s="48">
        <f t="shared" si="104"/>
        <v>40.732808052759459</v>
      </c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52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>
        <v>288.10000000000002</v>
      </c>
      <c r="AY67" s="48">
        <v>117.35122</v>
      </c>
      <c r="AZ67" s="48">
        <f t="shared" si="105"/>
        <v>40.732808052759459</v>
      </c>
      <c r="BA67" s="48"/>
      <c r="BB67" s="48"/>
      <c r="BC67" s="48"/>
      <c r="BD67" s="48"/>
      <c r="BE67" s="48"/>
      <c r="BF67" s="52"/>
      <c r="BG67" s="48"/>
      <c r="BH67" s="48"/>
      <c r="BI67" s="52"/>
      <c r="BJ67" s="48"/>
      <c r="BK67" s="48"/>
      <c r="BL67" s="52"/>
      <c r="BM67" s="48"/>
      <c r="BN67" s="48"/>
      <c r="BO67" s="48"/>
    </row>
    <row r="68" spans="1:67" x14ac:dyDescent="0.25">
      <c r="A68" s="162" t="s">
        <v>219</v>
      </c>
      <c r="B68" s="56">
        <f t="shared" si="40"/>
        <v>288.10000000000002</v>
      </c>
      <c r="C68" s="56">
        <f t="shared" si="41"/>
        <v>124.21601</v>
      </c>
      <c r="D68" s="48">
        <f t="shared" si="104"/>
        <v>43.115588337382846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52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>
        <v>288.10000000000002</v>
      </c>
      <c r="AY68" s="48">
        <v>124.21601</v>
      </c>
      <c r="AZ68" s="48">
        <f t="shared" si="105"/>
        <v>43.115588337382846</v>
      </c>
      <c r="BA68" s="48"/>
      <c r="BB68" s="48"/>
      <c r="BC68" s="48"/>
      <c r="BD68" s="48"/>
      <c r="BE68" s="48"/>
      <c r="BF68" s="52"/>
      <c r="BG68" s="48"/>
      <c r="BH68" s="48"/>
      <c r="BI68" s="52"/>
      <c r="BJ68" s="48"/>
      <c r="BK68" s="48"/>
      <c r="BL68" s="52"/>
      <c r="BM68" s="48"/>
      <c r="BN68" s="48"/>
      <c r="BO68" s="48"/>
    </row>
    <row r="69" spans="1:67" x14ac:dyDescent="0.25">
      <c r="A69" s="162" t="s">
        <v>221</v>
      </c>
      <c r="B69" s="56">
        <f t="shared" si="40"/>
        <v>115.2</v>
      </c>
      <c r="C69" s="56">
        <f t="shared" si="41"/>
        <v>45.403959999999998</v>
      </c>
      <c r="D69" s="48">
        <f t="shared" si="104"/>
        <v>39.413159722222218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52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>
        <v>115.2</v>
      </c>
      <c r="AY69" s="48">
        <v>45.403959999999998</v>
      </c>
      <c r="AZ69" s="48">
        <f t="shared" si="105"/>
        <v>39.413159722222218</v>
      </c>
      <c r="BA69" s="48"/>
      <c r="BB69" s="48"/>
      <c r="BC69" s="48"/>
      <c r="BD69" s="48"/>
      <c r="BE69" s="48"/>
      <c r="BF69" s="52"/>
      <c r="BG69" s="48"/>
      <c r="BH69" s="48"/>
      <c r="BI69" s="52"/>
      <c r="BJ69" s="48"/>
      <c r="BK69" s="48"/>
      <c r="BL69" s="52"/>
      <c r="BM69" s="48"/>
      <c r="BN69" s="48"/>
      <c r="BO69" s="48"/>
    </row>
    <row r="70" spans="1:67" x14ac:dyDescent="0.25">
      <c r="A70" s="162" t="s">
        <v>389</v>
      </c>
      <c r="B70" s="56">
        <f t="shared" si="40"/>
        <v>115.2</v>
      </c>
      <c r="C70" s="56">
        <f t="shared" si="41"/>
        <v>16.0075</v>
      </c>
      <c r="D70" s="48">
        <f t="shared" si="104"/>
        <v>13.895399305555555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52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>
        <v>115.2</v>
      </c>
      <c r="AY70" s="48">
        <v>16.0075</v>
      </c>
      <c r="AZ70" s="48">
        <f t="shared" si="105"/>
        <v>13.895399305555555</v>
      </c>
      <c r="BA70" s="48"/>
      <c r="BB70" s="48"/>
      <c r="BC70" s="48"/>
      <c r="BD70" s="48"/>
      <c r="BE70" s="48"/>
      <c r="BF70" s="52"/>
      <c r="BG70" s="48"/>
      <c r="BH70" s="48"/>
      <c r="BI70" s="52"/>
      <c r="BJ70" s="48"/>
      <c r="BK70" s="48"/>
      <c r="BL70" s="52"/>
      <c r="BM70" s="48"/>
      <c r="BN70" s="48"/>
      <c r="BO70" s="48"/>
    </row>
    <row r="71" spans="1:67" x14ac:dyDescent="0.25">
      <c r="A71" s="162" t="s">
        <v>392</v>
      </c>
      <c r="B71" s="56">
        <f t="shared" si="40"/>
        <v>115.2</v>
      </c>
      <c r="C71" s="56">
        <f t="shared" si="41"/>
        <v>52.497999999999998</v>
      </c>
      <c r="D71" s="48">
        <f t="shared" si="104"/>
        <v>45.57118055555555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52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>
        <v>115.2</v>
      </c>
      <c r="AY71" s="48">
        <v>52.497999999999998</v>
      </c>
      <c r="AZ71" s="48">
        <f t="shared" si="105"/>
        <v>45.57118055555555</v>
      </c>
      <c r="BA71" s="48"/>
      <c r="BB71" s="48"/>
      <c r="BC71" s="48"/>
      <c r="BD71" s="48"/>
      <c r="BE71" s="48"/>
      <c r="BF71" s="52"/>
      <c r="BG71" s="48"/>
      <c r="BH71" s="48"/>
      <c r="BI71" s="52"/>
      <c r="BJ71" s="48"/>
      <c r="BK71" s="48"/>
      <c r="BL71" s="52"/>
      <c r="BM71" s="48"/>
      <c r="BN71" s="48"/>
      <c r="BO71" s="48"/>
    </row>
    <row r="72" spans="1:67" ht="20.25" customHeight="1" x14ac:dyDescent="0.25">
      <c r="A72" s="162" t="s">
        <v>222</v>
      </c>
      <c r="B72" s="56">
        <f t="shared" si="40"/>
        <v>115.2</v>
      </c>
      <c r="C72" s="56">
        <f t="shared" si="41"/>
        <v>53.549639999999997</v>
      </c>
      <c r="D72" s="48">
        <f t="shared" si="104"/>
        <v>46.484062499999993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5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>
        <v>115.2</v>
      </c>
      <c r="AY72" s="48">
        <v>53.549639999999997</v>
      </c>
      <c r="AZ72" s="48">
        <f t="shared" si="105"/>
        <v>46.484062499999993</v>
      </c>
      <c r="BA72" s="48"/>
      <c r="BB72" s="48"/>
      <c r="BC72" s="48"/>
      <c r="BD72" s="48"/>
      <c r="BE72" s="48"/>
      <c r="BF72" s="52"/>
      <c r="BG72" s="48"/>
      <c r="BH72" s="48"/>
      <c r="BI72" s="52"/>
      <c r="BJ72" s="48"/>
      <c r="BK72" s="48"/>
      <c r="BL72" s="52"/>
      <c r="BM72" s="48"/>
      <c r="BN72" s="48"/>
      <c r="BO72" s="48"/>
    </row>
    <row r="73" spans="1:67" x14ac:dyDescent="0.25">
      <c r="A73" s="162" t="s">
        <v>391</v>
      </c>
      <c r="B73" s="56">
        <f t="shared" si="40"/>
        <v>288.10000000000002</v>
      </c>
      <c r="C73" s="56">
        <f t="shared" si="41"/>
        <v>113.59752999999999</v>
      </c>
      <c r="D73" s="48">
        <f t="shared" si="104"/>
        <v>39.429895869489755</v>
      </c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52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>
        <v>288.10000000000002</v>
      </c>
      <c r="AY73" s="48">
        <v>113.59752999999999</v>
      </c>
      <c r="AZ73" s="48">
        <f t="shared" si="105"/>
        <v>39.429895869489755</v>
      </c>
      <c r="BA73" s="48"/>
      <c r="BB73" s="48"/>
      <c r="BC73" s="48"/>
      <c r="BD73" s="48"/>
      <c r="BE73" s="48"/>
      <c r="BF73" s="52"/>
      <c r="BG73" s="48"/>
      <c r="BH73" s="48"/>
      <c r="BI73" s="52"/>
      <c r="BJ73" s="48"/>
      <c r="BK73" s="48"/>
      <c r="BL73" s="52"/>
      <c r="BM73" s="48"/>
      <c r="BN73" s="48"/>
      <c r="BO73" s="48"/>
    </row>
    <row r="74" spans="1:67" x14ac:dyDescent="0.25">
      <c r="A74" s="162" t="s">
        <v>390</v>
      </c>
      <c r="B74" s="56">
        <f t="shared" si="40"/>
        <v>288.10000000000002</v>
      </c>
      <c r="C74" s="56">
        <f t="shared" si="41"/>
        <v>113.7372</v>
      </c>
      <c r="D74" s="48">
        <f t="shared" si="104"/>
        <v>39.478375564040263</v>
      </c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52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>
        <v>288.10000000000002</v>
      </c>
      <c r="AY74" s="48">
        <v>113.7372</v>
      </c>
      <c r="AZ74" s="48">
        <f t="shared" si="105"/>
        <v>39.478375564040263</v>
      </c>
      <c r="BA74" s="48"/>
      <c r="BB74" s="48"/>
      <c r="BC74" s="48"/>
      <c r="BD74" s="48"/>
      <c r="BE74" s="48"/>
      <c r="BF74" s="52"/>
      <c r="BG74" s="48"/>
      <c r="BH74" s="48"/>
      <c r="BI74" s="52"/>
      <c r="BJ74" s="48"/>
      <c r="BK74" s="48"/>
      <c r="BL74" s="52"/>
      <c r="BM74" s="48"/>
      <c r="BN74" s="48"/>
      <c r="BO74" s="48"/>
    </row>
    <row r="75" spans="1:67" s="59" customFormat="1" ht="31.5" x14ac:dyDescent="0.25">
      <c r="A75" s="164" t="s">
        <v>229</v>
      </c>
      <c r="B75" s="73">
        <f t="shared" si="40"/>
        <v>154988.01009999998</v>
      </c>
      <c r="C75" s="73">
        <f t="shared" si="41"/>
        <v>93872.216639999984</v>
      </c>
      <c r="D75" s="55">
        <f t="shared" ref="D75" si="106">C75/B75*100</f>
        <v>60.567405555715304</v>
      </c>
      <c r="E75" s="54">
        <f>SUM(E76:E80)</f>
        <v>372.1</v>
      </c>
      <c r="F75" s="54">
        <f t="shared" ref="F75:BE75" si="107">SUM(F76:F80)</f>
        <v>94.508300000000006</v>
      </c>
      <c r="G75" s="55">
        <f t="shared" si="44"/>
        <v>25.398629400698734</v>
      </c>
      <c r="H75" s="54">
        <f t="shared" si="107"/>
        <v>75</v>
      </c>
      <c r="I75" s="54">
        <f t="shared" si="107"/>
        <v>25.253830000000001</v>
      </c>
      <c r="J75" s="55">
        <f t="shared" si="56"/>
        <v>33.671773333333334</v>
      </c>
      <c r="K75" s="54">
        <f t="shared" si="107"/>
        <v>1496</v>
      </c>
      <c r="L75" s="54">
        <f t="shared" si="107"/>
        <v>599.01956000000007</v>
      </c>
      <c r="M75" s="55">
        <f t="shared" si="57"/>
        <v>40.041414438502677</v>
      </c>
      <c r="N75" s="54">
        <f t="shared" si="107"/>
        <v>23663.110100000002</v>
      </c>
      <c r="O75" s="54">
        <f t="shared" si="107"/>
        <v>13733.6</v>
      </c>
      <c r="P75" s="55">
        <f t="shared" si="30"/>
        <v>58.038017580791291</v>
      </c>
      <c r="Q75" s="54">
        <f t="shared" si="107"/>
        <v>1754.7</v>
      </c>
      <c r="R75" s="54">
        <f t="shared" si="107"/>
        <v>502.22500000000002</v>
      </c>
      <c r="S75" s="55">
        <f t="shared" si="45"/>
        <v>28.621701715392945</v>
      </c>
      <c r="T75" s="54">
        <f t="shared" si="107"/>
        <v>58.5</v>
      </c>
      <c r="U75" s="54">
        <f t="shared" si="107"/>
        <v>22.164549999999998</v>
      </c>
      <c r="V75" s="55">
        <f t="shared" si="46"/>
        <v>37.888119658119656</v>
      </c>
      <c r="W75" s="54">
        <f t="shared" si="107"/>
        <v>115322.4</v>
      </c>
      <c r="X75" s="54">
        <f t="shared" si="107"/>
        <v>71796.899999999994</v>
      </c>
      <c r="Y75" s="55">
        <f t="shared" si="58"/>
        <v>62.257549270566692</v>
      </c>
      <c r="Z75" s="54">
        <f t="shared" si="107"/>
        <v>394</v>
      </c>
      <c r="AA75" s="54">
        <f t="shared" si="107"/>
        <v>152.80776</v>
      </c>
      <c r="AB75" s="54">
        <f t="shared" si="47"/>
        <v>38.783695431472083</v>
      </c>
      <c r="AC75" s="54">
        <f t="shared" si="107"/>
        <v>0</v>
      </c>
      <c r="AD75" s="54">
        <f t="shared" si="107"/>
        <v>0</v>
      </c>
      <c r="AE75" s="54">
        <f t="shared" si="107"/>
        <v>0</v>
      </c>
      <c r="AF75" s="54">
        <f t="shared" si="107"/>
        <v>394</v>
      </c>
      <c r="AG75" s="54">
        <f t="shared" si="107"/>
        <v>179.27328</v>
      </c>
      <c r="AH75" s="54">
        <f t="shared" si="107"/>
        <v>45.500832487309644</v>
      </c>
      <c r="AI75" s="54">
        <f t="shared" si="107"/>
        <v>1577.3</v>
      </c>
      <c r="AJ75" s="54">
        <f t="shared" si="107"/>
        <v>862.39242000000002</v>
      </c>
      <c r="AK75" s="54">
        <f t="shared" si="107"/>
        <v>54.675231091105061</v>
      </c>
      <c r="AL75" s="54">
        <f t="shared" si="107"/>
        <v>394</v>
      </c>
      <c r="AM75" s="54">
        <f t="shared" si="107"/>
        <v>174.03257000000002</v>
      </c>
      <c r="AN75" s="54">
        <f t="shared" si="107"/>
        <v>44.170703045685286</v>
      </c>
      <c r="AO75" s="54">
        <f t="shared" si="107"/>
        <v>394</v>
      </c>
      <c r="AP75" s="54">
        <f t="shared" ref="AP75" si="108">SUM(AP76:AP80)</f>
        <v>167.98305999999999</v>
      </c>
      <c r="AQ75" s="54">
        <f t="shared" si="107"/>
        <v>42.635294416243653</v>
      </c>
      <c r="AR75" s="54">
        <f t="shared" si="107"/>
        <v>602.5</v>
      </c>
      <c r="AS75" s="54">
        <f t="shared" si="107"/>
        <v>301.2</v>
      </c>
      <c r="AT75" s="55">
        <f t="shared" si="63"/>
        <v>49.991701244813278</v>
      </c>
      <c r="AU75" s="54">
        <f t="shared" si="107"/>
        <v>0</v>
      </c>
      <c r="AV75" s="54">
        <f t="shared" ref="AV75" si="109">SUM(AV76:AV80)</f>
        <v>0</v>
      </c>
      <c r="AW75" s="54">
        <f t="shared" si="107"/>
        <v>0</v>
      </c>
      <c r="AX75" s="54">
        <f t="shared" si="107"/>
        <v>806.6</v>
      </c>
      <c r="AY75" s="54">
        <f t="shared" si="107"/>
        <v>333.54633999999999</v>
      </c>
      <c r="AZ75" s="54">
        <f t="shared" si="105"/>
        <v>41.35213736672452</v>
      </c>
      <c r="BA75" s="54">
        <f t="shared" si="107"/>
        <v>7599.5</v>
      </c>
      <c r="BB75" s="54">
        <f t="shared" si="107"/>
        <v>4919.3077999999996</v>
      </c>
      <c r="BC75" s="55">
        <f t="shared" si="35"/>
        <v>64.731992894269354</v>
      </c>
      <c r="BD75" s="54">
        <f t="shared" si="107"/>
        <v>52.4</v>
      </c>
      <c r="BE75" s="54">
        <f t="shared" si="107"/>
        <v>0</v>
      </c>
      <c r="BF75" s="55">
        <f t="shared" si="51"/>
        <v>0</v>
      </c>
      <c r="BG75" s="54">
        <f t="shared" ref="BG75" si="110">SUM(BG76:BG80)</f>
        <v>2</v>
      </c>
      <c r="BH75" s="54">
        <f t="shared" ref="BH75" si="111">SUM(BH76:BH80)</f>
        <v>0</v>
      </c>
      <c r="BI75" s="55">
        <f t="shared" ref="BI75:BI76" si="112">BH75/BG75*100</f>
        <v>0</v>
      </c>
      <c r="BJ75" s="54"/>
      <c r="BK75" s="54"/>
      <c r="BL75" s="55"/>
      <c r="BM75" s="54">
        <f>SUM(BM76:BM80)</f>
        <v>29.9</v>
      </c>
      <c r="BN75" s="54">
        <f t="shared" ref="BN75" si="113">SUM(BN76:BN80)</f>
        <v>8.0021699999999996</v>
      </c>
      <c r="BO75" s="55">
        <f t="shared" ref="BO75:BO76" si="114">BN75/BM75*100</f>
        <v>26.763110367892978</v>
      </c>
    </row>
    <row r="76" spans="1:67" x14ac:dyDescent="0.25">
      <c r="A76" s="162" t="s">
        <v>228</v>
      </c>
      <c r="B76" s="56">
        <f t="shared" si="40"/>
        <v>154181.41009999998</v>
      </c>
      <c r="C76" s="56">
        <f t="shared" si="41"/>
        <v>93538.670299999983</v>
      </c>
      <c r="D76" s="52">
        <f t="shared" si="0"/>
        <v>60.667930225396219</v>
      </c>
      <c r="E76" s="52">
        <v>372.1</v>
      </c>
      <c r="F76" s="52">
        <v>94.508300000000006</v>
      </c>
      <c r="G76" s="52">
        <f t="shared" si="44"/>
        <v>25.398629400698734</v>
      </c>
      <c r="H76" s="52">
        <v>75</v>
      </c>
      <c r="I76" s="52">
        <v>25.253830000000001</v>
      </c>
      <c r="J76" s="52">
        <f t="shared" si="56"/>
        <v>33.671773333333334</v>
      </c>
      <c r="K76" s="52">
        <v>1496</v>
      </c>
      <c r="L76" s="52">
        <v>599.01956000000007</v>
      </c>
      <c r="M76" s="52">
        <f t="shared" si="57"/>
        <v>40.041414438502677</v>
      </c>
      <c r="N76" s="52">
        <v>23663.110100000002</v>
      </c>
      <c r="O76" s="52">
        <v>13733.6</v>
      </c>
      <c r="P76" s="52">
        <f t="shared" si="30"/>
        <v>58.038017580791291</v>
      </c>
      <c r="Q76" s="52">
        <v>1754.7</v>
      </c>
      <c r="R76" s="52">
        <v>502.22500000000002</v>
      </c>
      <c r="S76" s="52">
        <f t="shared" si="45"/>
        <v>28.621701715392945</v>
      </c>
      <c r="T76" s="52">
        <v>58.5</v>
      </c>
      <c r="U76" s="52">
        <v>22.164549999999998</v>
      </c>
      <c r="V76" s="52">
        <f t="shared" si="46"/>
        <v>37.888119658119656</v>
      </c>
      <c r="W76" s="52">
        <v>115322.4</v>
      </c>
      <c r="X76" s="52">
        <v>71796.899999999994</v>
      </c>
      <c r="Y76" s="52">
        <f t="shared" si="58"/>
        <v>62.257549270566692</v>
      </c>
      <c r="Z76" s="52">
        <v>394</v>
      </c>
      <c r="AA76" s="52">
        <v>152.80776</v>
      </c>
      <c r="AB76" s="48">
        <f t="shared" si="47"/>
        <v>38.783695431472083</v>
      </c>
      <c r="AC76" s="48"/>
      <c r="AD76" s="52"/>
      <c r="AE76" s="52"/>
      <c r="AF76" s="52">
        <v>394</v>
      </c>
      <c r="AG76" s="52">
        <v>179.27328</v>
      </c>
      <c r="AH76" s="52">
        <f t="shared" si="59"/>
        <v>45.500832487309644</v>
      </c>
      <c r="AI76" s="52">
        <v>1577.3</v>
      </c>
      <c r="AJ76" s="52">
        <v>862.39242000000002</v>
      </c>
      <c r="AK76" s="52">
        <f t="shared" si="60"/>
        <v>54.675231091105061</v>
      </c>
      <c r="AL76" s="52">
        <v>394</v>
      </c>
      <c r="AM76" s="52">
        <v>174.03257000000002</v>
      </c>
      <c r="AN76" s="52">
        <f t="shared" si="61"/>
        <v>44.170703045685286</v>
      </c>
      <c r="AO76" s="52">
        <v>394</v>
      </c>
      <c r="AP76" s="52">
        <v>167.98305999999999</v>
      </c>
      <c r="AQ76" s="52">
        <f t="shared" si="62"/>
        <v>42.635294416243653</v>
      </c>
      <c r="AR76" s="52">
        <v>602.5</v>
      </c>
      <c r="AS76" s="52">
        <v>301.2</v>
      </c>
      <c r="AT76" s="52">
        <f t="shared" si="63"/>
        <v>49.991701244813278</v>
      </c>
      <c r="AU76" s="52"/>
      <c r="AV76" s="52"/>
      <c r="AW76" s="52"/>
      <c r="AX76" s="52"/>
      <c r="AY76" s="52"/>
      <c r="AZ76" s="48"/>
      <c r="BA76" s="52">
        <v>7599.5</v>
      </c>
      <c r="BB76" s="52">
        <v>4919.3077999999996</v>
      </c>
      <c r="BC76" s="52">
        <f t="shared" si="35"/>
        <v>64.731992894269354</v>
      </c>
      <c r="BD76" s="52">
        <v>52.4</v>
      </c>
      <c r="BE76" s="52"/>
      <c r="BF76" s="52">
        <f t="shared" si="51"/>
        <v>0</v>
      </c>
      <c r="BG76" s="52">
        <v>2</v>
      </c>
      <c r="BH76" s="52"/>
      <c r="BI76" s="52">
        <f t="shared" si="112"/>
        <v>0</v>
      </c>
      <c r="BJ76" s="52"/>
      <c r="BK76" s="52"/>
      <c r="BL76" s="52"/>
      <c r="BM76" s="52">
        <v>29.9</v>
      </c>
      <c r="BN76" s="52">
        <v>8.0021699999999996</v>
      </c>
      <c r="BO76" s="52">
        <f t="shared" si="114"/>
        <v>26.763110367892978</v>
      </c>
    </row>
    <row r="77" spans="1:67" x14ac:dyDescent="0.25">
      <c r="A77" s="162" t="s">
        <v>226</v>
      </c>
      <c r="B77" s="56">
        <f t="shared" si="40"/>
        <v>288.10000000000002</v>
      </c>
      <c r="C77" s="56">
        <f t="shared" si="41"/>
        <v>113.16980000000001</v>
      </c>
      <c r="D77" s="48">
        <f>C77/B77*100</f>
        <v>39.281430059007292</v>
      </c>
      <c r="E77" s="48"/>
      <c r="F77" s="48"/>
      <c r="G77" s="48"/>
      <c r="H77" s="48"/>
      <c r="I77" s="48"/>
      <c r="J77" s="52"/>
      <c r="K77" s="48"/>
      <c r="L77" s="48"/>
      <c r="M77" s="52"/>
      <c r="N77" s="48"/>
      <c r="O77" s="48"/>
      <c r="P77" s="48"/>
      <c r="Q77" s="48"/>
      <c r="R77" s="48"/>
      <c r="S77" s="48"/>
      <c r="T77" s="48"/>
      <c r="U77" s="48"/>
      <c r="V77" s="52"/>
      <c r="W77" s="48"/>
      <c r="X77" s="48"/>
      <c r="Y77" s="52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52"/>
      <c r="AU77" s="48"/>
      <c r="AV77" s="48"/>
      <c r="AW77" s="48"/>
      <c r="AX77" s="48">
        <v>288.10000000000002</v>
      </c>
      <c r="AY77" s="48">
        <v>113.16980000000001</v>
      </c>
      <c r="AZ77" s="48">
        <f>AY77/AX77*100</f>
        <v>39.281430059007292</v>
      </c>
      <c r="BA77" s="48"/>
      <c r="BB77" s="48"/>
      <c r="BC77" s="52"/>
      <c r="BD77" s="48"/>
      <c r="BE77" s="48"/>
      <c r="BF77" s="52"/>
      <c r="BG77" s="48"/>
      <c r="BH77" s="48"/>
      <c r="BI77" s="52"/>
      <c r="BJ77" s="48"/>
      <c r="BK77" s="48"/>
      <c r="BL77" s="52"/>
      <c r="BM77" s="48"/>
      <c r="BN77" s="48"/>
      <c r="BO77" s="48"/>
    </row>
    <row r="78" spans="1:67" x14ac:dyDescent="0.25">
      <c r="A78" s="162" t="s">
        <v>395</v>
      </c>
      <c r="B78" s="56">
        <f t="shared" ref="B78:B141" si="115">E78+H78+K78+N78+Q78+T78+W78+Z78+AC78+AF78+AI78+AL78+AO78+AR78+AU78+AX78+BA78+BD78+BG78+BJ78+BM78</f>
        <v>115.2</v>
      </c>
      <c r="C78" s="56">
        <f t="shared" ref="C78:C141" si="116">F78+I78+L78+O78+R78+U78+X78+AA78+AD78+AG78+AJ78+AM78+AP78+AS78+AV78+AY78+BB78+BE78+BH78+BK78+BN78</f>
        <v>46.681290000000004</v>
      </c>
      <c r="D78" s="48">
        <f>C78/B78*100</f>
        <v>40.521953125000003</v>
      </c>
      <c r="E78" s="48"/>
      <c r="F78" s="48"/>
      <c r="G78" s="48"/>
      <c r="H78" s="48"/>
      <c r="I78" s="48"/>
      <c r="J78" s="52"/>
      <c r="K78" s="48"/>
      <c r="L78" s="48"/>
      <c r="M78" s="52"/>
      <c r="N78" s="48"/>
      <c r="O78" s="48"/>
      <c r="P78" s="48"/>
      <c r="Q78" s="48"/>
      <c r="R78" s="48"/>
      <c r="S78" s="48"/>
      <c r="T78" s="48"/>
      <c r="U78" s="48"/>
      <c r="V78" s="52"/>
      <c r="W78" s="48"/>
      <c r="X78" s="48"/>
      <c r="Y78" s="52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52"/>
      <c r="AU78" s="48"/>
      <c r="AV78" s="48"/>
      <c r="AW78" s="48"/>
      <c r="AX78" s="48">
        <v>115.2</v>
      </c>
      <c r="AY78" s="48">
        <v>46.681290000000004</v>
      </c>
      <c r="AZ78" s="48">
        <f>AY78/AX78*100</f>
        <v>40.521953125000003</v>
      </c>
      <c r="BA78" s="48"/>
      <c r="BB78" s="48"/>
      <c r="BC78" s="52"/>
      <c r="BD78" s="48"/>
      <c r="BE78" s="48"/>
      <c r="BF78" s="52"/>
      <c r="BG78" s="48"/>
      <c r="BH78" s="48"/>
      <c r="BI78" s="52"/>
      <c r="BJ78" s="48"/>
      <c r="BK78" s="48"/>
      <c r="BL78" s="52"/>
      <c r="BM78" s="48"/>
      <c r="BN78" s="48"/>
      <c r="BO78" s="48"/>
    </row>
    <row r="79" spans="1:67" x14ac:dyDescent="0.25">
      <c r="A79" s="162" t="s">
        <v>394</v>
      </c>
      <c r="B79" s="56">
        <f t="shared" si="115"/>
        <v>115.2</v>
      </c>
      <c r="C79" s="56">
        <f t="shared" si="116"/>
        <v>54.373040000000003</v>
      </c>
      <c r="D79" s="48">
        <f>C79/B79*100</f>
        <v>47.198819444444446</v>
      </c>
      <c r="E79" s="48"/>
      <c r="F79" s="48"/>
      <c r="G79" s="48"/>
      <c r="H79" s="48"/>
      <c r="I79" s="48"/>
      <c r="J79" s="52"/>
      <c r="K79" s="48"/>
      <c r="L79" s="48"/>
      <c r="M79" s="52"/>
      <c r="N79" s="48"/>
      <c r="O79" s="48"/>
      <c r="P79" s="48"/>
      <c r="Q79" s="48"/>
      <c r="R79" s="48"/>
      <c r="S79" s="48"/>
      <c r="T79" s="48"/>
      <c r="U79" s="48"/>
      <c r="V79" s="52"/>
      <c r="W79" s="48"/>
      <c r="X79" s="48"/>
      <c r="Y79" s="52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52"/>
      <c r="AU79" s="48"/>
      <c r="AV79" s="48"/>
      <c r="AW79" s="48"/>
      <c r="AX79" s="48">
        <v>115.2</v>
      </c>
      <c r="AY79" s="48">
        <v>54.373040000000003</v>
      </c>
      <c r="AZ79" s="48">
        <f>AY79/AX79*100</f>
        <v>47.198819444444446</v>
      </c>
      <c r="BA79" s="48"/>
      <c r="BB79" s="48"/>
      <c r="BC79" s="52"/>
      <c r="BD79" s="48"/>
      <c r="BE79" s="48"/>
      <c r="BF79" s="52"/>
      <c r="BG79" s="48"/>
      <c r="BH79" s="48"/>
      <c r="BI79" s="52"/>
      <c r="BJ79" s="48"/>
      <c r="BK79" s="48"/>
      <c r="BL79" s="52"/>
      <c r="BM79" s="48"/>
      <c r="BN79" s="48"/>
      <c r="BO79" s="48"/>
    </row>
    <row r="80" spans="1:67" x14ac:dyDescent="0.25">
      <c r="A80" s="162" t="s">
        <v>227</v>
      </c>
      <c r="B80" s="56">
        <f t="shared" si="115"/>
        <v>288.10000000000002</v>
      </c>
      <c r="C80" s="56">
        <f t="shared" si="116"/>
        <v>119.32221000000001</v>
      </c>
      <c r="D80" s="48">
        <f>C80/B80*100</f>
        <v>41.416942034015968</v>
      </c>
      <c r="E80" s="48"/>
      <c r="F80" s="48"/>
      <c r="G80" s="48"/>
      <c r="H80" s="48"/>
      <c r="I80" s="48"/>
      <c r="J80" s="52"/>
      <c r="K80" s="48"/>
      <c r="L80" s="48"/>
      <c r="M80" s="52"/>
      <c r="N80" s="48"/>
      <c r="O80" s="48"/>
      <c r="P80" s="48"/>
      <c r="Q80" s="48"/>
      <c r="R80" s="48"/>
      <c r="S80" s="48"/>
      <c r="T80" s="48"/>
      <c r="U80" s="48"/>
      <c r="V80" s="52"/>
      <c r="W80" s="48"/>
      <c r="X80" s="48"/>
      <c r="Y80" s="52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52"/>
      <c r="AU80" s="48"/>
      <c r="AV80" s="48"/>
      <c r="AW80" s="48"/>
      <c r="AX80" s="48">
        <v>288.10000000000002</v>
      </c>
      <c r="AY80" s="48">
        <v>119.32221000000001</v>
      </c>
      <c r="AZ80" s="48">
        <f>AY80/AX80*100</f>
        <v>41.416942034015968</v>
      </c>
      <c r="BA80" s="48"/>
      <c r="BB80" s="48"/>
      <c r="BC80" s="52"/>
      <c r="BD80" s="48"/>
      <c r="BE80" s="48"/>
      <c r="BF80" s="52"/>
      <c r="BG80" s="48"/>
      <c r="BH80" s="48"/>
      <c r="BI80" s="52"/>
      <c r="BJ80" s="48"/>
      <c r="BK80" s="48"/>
      <c r="BL80" s="52"/>
      <c r="BM80" s="48"/>
      <c r="BN80" s="48"/>
      <c r="BO80" s="48"/>
    </row>
    <row r="81" spans="1:67" s="59" customFormat="1" ht="31.5" x14ac:dyDescent="0.25">
      <c r="A81" s="164" t="s">
        <v>407</v>
      </c>
      <c r="B81" s="73">
        <f t="shared" si="115"/>
        <v>863508.88010000007</v>
      </c>
      <c r="C81" s="73">
        <f t="shared" si="116"/>
        <v>489124.46814000001</v>
      </c>
      <c r="D81" s="55">
        <f t="shared" ref="D81" si="117">C81/B81*100</f>
        <v>56.643826069670077</v>
      </c>
      <c r="E81" s="55">
        <f>SUM(E82:E96)</f>
        <v>4298.8</v>
      </c>
      <c r="F81" s="55">
        <f t="shared" ref="F81:BE81" si="118">SUM(F82:F96)</f>
        <v>1798.0640000000001</v>
      </c>
      <c r="G81" s="55">
        <f t="shared" si="44"/>
        <v>41.827114543593567</v>
      </c>
      <c r="H81" s="55">
        <f t="shared" si="118"/>
        <v>853.1</v>
      </c>
      <c r="I81" s="55">
        <f t="shared" si="118"/>
        <v>463.97166999999996</v>
      </c>
      <c r="J81" s="55">
        <f t="shared" si="56"/>
        <v>54.386551400773641</v>
      </c>
      <c r="K81" s="55">
        <f t="shared" si="118"/>
        <v>17740.900000000001</v>
      </c>
      <c r="L81" s="55">
        <f t="shared" si="118"/>
        <v>7549.3211700000002</v>
      </c>
      <c r="M81" s="55">
        <f t="shared" si="57"/>
        <v>42.553202881477262</v>
      </c>
      <c r="N81" s="55">
        <f t="shared" si="118"/>
        <v>252014.2801</v>
      </c>
      <c r="O81" s="55">
        <f t="shared" si="118"/>
        <v>143968.61082</v>
      </c>
      <c r="P81" s="55">
        <f t="shared" si="30"/>
        <v>57.127163890424313</v>
      </c>
      <c r="Q81" s="55">
        <f t="shared" si="118"/>
        <v>13858.2</v>
      </c>
      <c r="R81" s="55">
        <f t="shared" si="118"/>
        <v>8176.3379999999997</v>
      </c>
      <c r="S81" s="55">
        <f t="shared" si="45"/>
        <v>59</v>
      </c>
      <c r="T81" s="55">
        <f t="shared" si="118"/>
        <v>549.5</v>
      </c>
      <c r="U81" s="55">
        <f t="shared" si="118"/>
        <v>261.66338999999999</v>
      </c>
      <c r="V81" s="55">
        <f t="shared" si="46"/>
        <v>47.618451319381258</v>
      </c>
      <c r="W81" s="55">
        <f t="shared" si="118"/>
        <v>501068.2</v>
      </c>
      <c r="X81" s="55">
        <f t="shared" si="118"/>
        <v>289196.04699</v>
      </c>
      <c r="Y81" s="55">
        <f t="shared" si="58"/>
        <v>57.715905138262613</v>
      </c>
      <c r="Z81" s="55">
        <f t="shared" si="118"/>
        <v>3105.1</v>
      </c>
      <c r="AA81" s="55">
        <f t="shared" si="118"/>
        <v>1576.1122700000001</v>
      </c>
      <c r="AB81" s="54">
        <f t="shared" ref="AB81:AB138" si="119">AA81/Z81*100</f>
        <v>50.758824836559214</v>
      </c>
      <c r="AC81" s="55">
        <f t="shared" si="118"/>
        <v>0</v>
      </c>
      <c r="AD81" s="55">
        <f t="shared" si="118"/>
        <v>0</v>
      </c>
      <c r="AE81" s="55"/>
      <c r="AF81" s="55">
        <f t="shared" si="118"/>
        <v>1774.3</v>
      </c>
      <c r="AG81" s="55">
        <f t="shared" si="118"/>
        <v>856.77224000000001</v>
      </c>
      <c r="AH81" s="55">
        <f t="shared" si="118"/>
        <v>48.287901707715719</v>
      </c>
      <c r="AI81" s="55">
        <f t="shared" si="118"/>
        <v>21772.1</v>
      </c>
      <c r="AJ81" s="55">
        <f t="shared" si="118"/>
        <v>12738.96127</v>
      </c>
      <c r="AK81" s="55">
        <f t="shared" si="118"/>
        <v>58.510484840690616</v>
      </c>
      <c r="AL81" s="55">
        <f t="shared" si="118"/>
        <v>1330.7</v>
      </c>
      <c r="AM81" s="55">
        <f t="shared" si="118"/>
        <v>629.45119999999997</v>
      </c>
      <c r="AN81" s="55">
        <f t="shared" si="118"/>
        <v>47.302261967385583</v>
      </c>
      <c r="AO81" s="55">
        <f t="shared" si="118"/>
        <v>887.1</v>
      </c>
      <c r="AP81" s="55">
        <f t="shared" ref="AP81" si="120">SUM(AP82:AP96)</f>
        <v>404.04728</v>
      </c>
      <c r="AQ81" s="55">
        <f t="shared" si="118"/>
        <v>45.546982301882537</v>
      </c>
      <c r="AR81" s="55">
        <f t="shared" si="118"/>
        <v>4763.8</v>
      </c>
      <c r="AS81" s="55">
        <f t="shared" si="118"/>
        <v>2382</v>
      </c>
      <c r="AT81" s="55">
        <f t="shared" si="63"/>
        <v>50.00209916453251</v>
      </c>
      <c r="AU81" s="55">
        <f t="shared" si="118"/>
        <v>3548.6</v>
      </c>
      <c r="AV81" s="55">
        <f t="shared" ref="AV81" si="121">SUM(AV82:AV96)</f>
        <v>1148.73468</v>
      </c>
      <c r="AW81" s="55">
        <f>AV81/AU81*100</f>
        <v>32.371489601533</v>
      </c>
      <c r="AX81" s="55">
        <f t="shared" si="118"/>
        <v>2304.4</v>
      </c>
      <c r="AY81" s="55">
        <f t="shared" si="118"/>
        <v>845.52395999999987</v>
      </c>
      <c r="AZ81" s="54">
        <f t="shared" ref="AZ81:AZ97" si="122">AY81/AX81*100</f>
        <v>36.691718451657692</v>
      </c>
      <c r="BA81" s="55">
        <f t="shared" si="118"/>
        <v>33034.199999999997</v>
      </c>
      <c r="BB81" s="55">
        <f t="shared" si="118"/>
        <v>16813.8</v>
      </c>
      <c r="BC81" s="55">
        <f t="shared" si="35"/>
        <v>50.898160088635414</v>
      </c>
      <c r="BD81" s="55">
        <f t="shared" si="118"/>
        <v>523.9</v>
      </c>
      <c r="BE81" s="55">
        <f t="shared" si="118"/>
        <v>295</v>
      </c>
      <c r="BF81" s="55">
        <f t="shared" ref="BF81:BF138" si="123">BE81/BD81*100</f>
        <v>56.308455812177904</v>
      </c>
      <c r="BG81" s="55">
        <f t="shared" ref="BG81" si="124">SUM(BG82:BG96)</f>
        <v>10.4</v>
      </c>
      <c r="BH81" s="55">
        <f t="shared" ref="BH81" si="125">SUM(BH82:BH96)</f>
        <v>10.4</v>
      </c>
      <c r="BI81" s="55">
        <f t="shared" ref="BI81:BI82" si="126">BH81/BG81*100</f>
        <v>100</v>
      </c>
      <c r="BJ81" s="55"/>
      <c r="BK81" s="55"/>
      <c r="BL81" s="55"/>
      <c r="BM81" s="55">
        <f>SUM(BM82:BM96)</f>
        <v>71.3</v>
      </c>
      <c r="BN81" s="55">
        <f t="shared" ref="BN81" si="127">SUM(BN82:BN96)</f>
        <v>9.6492000000000004</v>
      </c>
      <c r="BO81" s="55">
        <f t="shared" ref="BO81:BO82" si="128">BN81/BM81*100</f>
        <v>13.533239831697056</v>
      </c>
    </row>
    <row r="82" spans="1:67" x14ac:dyDescent="0.25">
      <c r="A82" s="162" t="s">
        <v>232</v>
      </c>
      <c r="B82" s="56">
        <f t="shared" si="115"/>
        <v>861204.48010000004</v>
      </c>
      <c r="C82" s="56">
        <f t="shared" si="116"/>
        <v>488278.94417999999</v>
      </c>
      <c r="D82" s="52">
        <f t="shared" si="0"/>
        <v>56.697213665598071</v>
      </c>
      <c r="E82" s="52">
        <v>4298.8</v>
      </c>
      <c r="F82" s="52">
        <v>1798.0640000000001</v>
      </c>
      <c r="G82" s="52">
        <f t="shared" si="44"/>
        <v>41.827114543593567</v>
      </c>
      <c r="H82" s="52">
        <v>853.1</v>
      </c>
      <c r="I82" s="52">
        <v>463.97166999999996</v>
      </c>
      <c r="J82" s="52">
        <f t="shared" si="56"/>
        <v>54.386551400773641</v>
      </c>
      <c r="K82" s="52">
        <v>17740.900000000001</v>
      </c>
      <c r="L82" s="52">
        <v>7549.3211700000002</v>
      </c>
      <c r="M82" s="52">
        <f t="shared" si="57"/>
        <v>42.553202881477262</v>
      </c>
      <c r="N82" s="52">
        <v>252014.2801</v>
      </c>
      <c r="O82" s="52">
        <v>143968.61082</v>
      </c>
      <c r="P82" s="52">
        <f t="shared" si="30"/>
        <v>57.127163890424313</v>
      </c>
      <c r="Q82" s="52">
        <v>13858.2</v>
      </c>
      <c r="R82" s="52">
        <v>8176.3379999999997</v>
      </c>
      <c r="S82" s="52">
        <f t="shared" si="45"/>
        <v>59</v>
      </c>
      <c r="T82" s="52">
        <v>549.5</v>
      </c>
      <c r="U82" s="52">
        <v>261.66338999999999</v>
      </c>
      <c r="V82" s="52">
        <f t="shared" si="46"/>
        <v>47.618451319381258</v>
      </c>
      <c r="W82" s="52">
        <v>501068.2</v>
      </c>
      <c r="X82" s="52">
        <v>289196.04699</v>
      </c>
      <c r="Y82" s="52">
        <f t="shared" si="58"/>
        <v>57.715905138262613</v>
      </c>
      <c r="Z82" s="52">
        <v>3105.1</v>
      </c>
      <c r="AA82" s="52">
        <v>1576.1122700000001</v>
      </c>
      <c r="AB82" s="48">
        <f t="shared" si="119"/>
        <v>50.758824836559214</v>
      </c>
      <c r="AC82" s="48"/>
      <c r="AD82" s="52"/>
      <c r="AE82" s="52"/>
      <c r="AF82" s="52">
        <v>1774.3</v>
      </c>
      <c r="AG82" s="52">
        <v>856.77224000000001</v>
      </c>
      <c r="AH82" s="52">
        <f t="shared" si="59"/>
        <v>48.287901707715719</v>
      </c>
      <c r="AI82" s="52">
        <v>21772.1</v>
      </c>
      <c r="AJ82" s="52">
        <v>12738.96127</v>
      </c>
      <c r="AK82" s="52">
        <f t="shared" si="60"/>
        <v>58.510484840690616</v>
      </c>
      <c r="AL82" s="52">
        <v>1330.7</v>
      </c>
      <c r="AM82" s="52">
        <v>629.45119999999997</v>
      </c>
      <c r="AN82" s="52">
        <f t="shared" si="61"/>
        <v>47.302261967385583</v>
      </c>
      <c r="AO82" s="52">
        <v>887.1</v>
      </c>
      <c r="AP82" s="52">
        <v>404.04728</v>
      </c>
      <c r="AQ82" s="52">
        <f t="shared" si="62"/>
        <v>45.546982301882537</v>
      </c>
      <c r="AR82" s="52">
        <v>4763.8</v>
      </c>
      <c r="AS82" s="52">
        <v>2382</v>
      </c>
      <c r="AT82" s="52">
        <f t="shared" si="63"/>
        <v>50.00209916453251</v>
      </c>
      <c r="AU82" s="52">
        <v>3548.6</v>
      </c>
      <c r="AV82" s="52">
        <v>1148.73468</v>
      </c>
      <c r="AW82" s="52">
        <f>AV82/AU82*100</f>
        <v>32.371489601533</v>
      </c>
      <c r="AX82" s="52"/>
      <c r="AY82" s="52"/>
      <c r="AZ82" s="48"/>
      <c r="BA82" s="52">
        <v>33034.199999999997</v>
      </c>
      <c r="BB82" s="52">
        <v>16813.8</v>
      </c>
      <c r="BC82" s="52">
        <f t="shared" si="35"/>
        <v>50.898160088635414</v>
      </c>
      <c r="BD82" s="52">
        <v>523.9</v>
      </c>
      <c r="BE82" s="52">
        <v>295</v>
      </c>
      <c r="BF82" s="52">
        <f t="shared" si="123"/>
        <v>56.308455812177904</v>
      </c>
      <c r="BG82" s="52">
        <v>10.4</v>
      </c>
      <c r="BH82" s="52">
        <v>10.4</v>
      </c>
      <c r="BI82" s="52">
        <f t="shared" si="126"/>
        <v>100</v>
      </c>
      <c r="BJ82" s="52"/>
      <c r="BK82" s="52"/>
      <c r="BL82" s="52"/>
      <c r="BM82" s="52">
        <v>71.3</v>
      </c>
      <c r="BN82" s="52">
        <v>9.6492000000000004</v>
      </c>
      <c r="BO82" s="52">
        <f t="shared" si="128"/>
        <v>13.533239831697056</v>
      </c>
    </row>
    <row r="83" spans="1:67" x14ac:dyDescent="0.25">
      <c r="A83" s="162" t="s">
        <v>206</v>
      </c>
      <c r="B83" s="56">
        <f t="shared" si="115"/>
        <v>115.2</v>
      </c>
      <c r="C83" s="56">
        <f t="shared" si="116"/>
        <v>44.801629999999996</v>
      </c>
      <c r="D83" s="48">
        <f t="shared" ref="D83:D96" si="129">C83/B83*100</f>
        <v>38.890303819444441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52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>
        <v>115.2</v>
      </c>
      <c r="AY83" s="48">
        <v>44.801629999999996</v>
      </c>
      <c r="AZ83" s="48">
        <f t="shared" si="122"/>
        <v>38.890303819444441</v>
      </c>
      <c r="BA83" s="48"/>
      <c r="BB83" s="48"/>
      <c r="BC83" s="48"/>
      <c r="BD83" s="48"/>
      <c r="BE83" s="48"/>
      <c r="BF83" s="52"/>
      <c r="BG83" s="48"/>
      <c r="BH83" s="48"/>
      <c r="BI83" s="52"/>
      <c r="BJ83" s="48"/>
      <c r="BK83" s="48"/>
      <c r="BL83" s="52"/>
      <c r="BM83" s="48"/>
      <c r="BN83" s="48"/>
      <c r="BO83" s="48"/>
    </row>
    <row r="84" spans="1:67" x14ac:dyDescent="0.25">
      <c r="A84" s="162" t="s">
        <v>396</v>
      </c>
      <c r="B84" s="56">
        <f t="shared" si="115"/>
        <v>115.2</v>
      </c>
      <c r="C84" s="56">
        <f t="shared" si="116"/>
        <v>45.388860000000001</v>
      </c>
      <c r="D84" s="48">
        <f t="shared" si="129"/>
        <v>39.400052083333328</v>
      </c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52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>
        <v>115.2</v>
      </c>
      <c r="AY84" s="48">
        <v>45.388860000000001</v>
      </c>
      <c r="AZ84" s="48">
        <f t="shared" si="122"/>
        <v>39.400052083333328</v>
      </c>
      <c r="BA84" s="48"/>
      <c r="BB84" s="48"/>
      <c r="BC84" s="48"/>
      <c r="BD84" s="48"/>
      <c r="BE84" s="48"/>
      <c r="BF84" s="52"/>
      <c r="BG84" s="48"/>
      <c r="BH84" s="48"/>
      <c r="BI84" s="52"/>
      <c r="BJ84" s="48"/>
      <c r="BK84" s="48"/>
      <c r="BL84" s="52"/>
      <c r="BM84" s="48"/>
      <c r="BN84" s="48"/>
      <c r="BO84" s="48"/>
    </row>
    <row r="85" spans="1:67" x14ac:dyDescent="0.25">
      <c r="A85" s="162" t="s">
        <v>397</v>
      </c>
      <c r="B85" s="56">
        <f t="shared" si="115"/>
        <v>115.2</v>
      </c>
      <c r="C85" s="56">
        <f t="shared" si="116"/>
        <v>41.23095</v>
      </c>
      <c r="D85" s="48">
        <f t="shared" si="129"/>
        <v>35.79075520833333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52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>
        <v>115.2</v>
      </c>
      <c r="AY85" s="48">
        <v>41.23095</v>
      </c>
      <c r="AZ85" s="48">
        <f t="shared" si="122"/>
        <v>35.79075520833333</v>
      </c>
      <c r="BA85" s="48"/>
      <c r="BB85" s="48"/>
      <c r="BC85" s="48"/>
      <c r="BD85" s="48"/>
      <c r="BE85" s="48"/>
      <c r="BF85" s="52"/>
      <c r="BG85" s="48"/>
      <c r="BH85" s="48"/>
      <c r="BI85" s="52"/>
      <c r="BJ85" s="48"/>
      <c r="BK85" s="48"/>
      <c r="BL85" s="52"/>
      <c r="BM85" s="48"/>
      <c r="BN85" s="48"/>
      <c r="BO85" s="48"/>
    </row>
    <row r="86" spans="1:67" x14ac:dyDescent="0.25">
      <c r="A86" s="162" t="s">
        <v>398</v>
      </c>
      <c r="B86" s="56">
        <f t="shared" si="115"/>
        <v>115.2</v>
      </c>
      <c r="C86" s="56">
        <f t="shared" si="116"/>
        <v>51.912970000000001</v>
      </c>
      <c r="D86" s="48">
        <f t="shared" si="129"/>
        <v>45.063342013888892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52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>
        <v>115.2</v>
      </c>
      <c r="AY86" s="48">
        <v>51.912970000000001</v>
      </c>
      <c r="AZ86" s="48">
        <f t="shared" si="122"/>
        <v>45.063342013888892</v>
      </c>
      <c r="BA86" s="48"/>
      <c r="BB86" s="48"/>
      <c r="BC86" s="48"/>
      <c r="BD86" s="48"/>
      <c r="BE86" s="48"/>
      <c r="BF86" s="52"/>
      <c r="BG86" s="48"/>
      <c r="BH86" s="48"/>
      <c r="BI86" s="52"/>
      <c r="BJ86" s="48"/>
      <c r="BK86" s="48"/>
      <c r="BL86" s="52"/>
      <c r="BM86" s="48"/>
      <c r="BN86" s="48"/>
      <c r="BO86" s="48"/>
    </row>
    <row r="87" spans="1:67" x14ac:dyDescent="0.25">
      <c r="A87" s="162" t="s">
        <v>399</v>
      </c>
      <c r="B87" s="56">
        <f t="shared" si="115"/>
        <v>115.2</v>
      </c>
      <c r="C87" s="56">
        <f t="shared" si="116"/>
        <v>46.065529999999995</v>
      </c>
      <c r="D87" s="48">
        <f t="shared" si="129"/>
        <v>39.987439236111108</v>
      </c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52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>
        <v>115.2</v>
      </c>
      <c r="AY87" s="48">
        <v>46.065529999999995</v>
      </c>
      <c r="AZ87" s="48">
        <f t="shared" si="122"/>
        <v>39.987439236111108</v>
      </c>
      <c r="BA87" s="48"/>
      <c r="BB87" s="48"/>
      <c r="BC87" s="48"/>
      <c r="BD87" s="48"/>
      <c r="BE87" s="48"/>
      <c r="BF87" s="52"/>
      <c r="BG87" s="48"/>
      <c r="BH87" s="48"/>
      <c r="BI87" s="52"/>
      <c r="BJ87" s="48"/>
      <c r="BK87" s="48"/>
      <c r="BL87" s="52"/>
      <c r="BM87" s="48"/>
      <c r="BN87" s="48"/>
      <c r="BO87" s="48"/>
    </row>
    <row r="88" spans="1:67" x14ac:dyDescent="0.25">
      <c r="A88" s="162" t="s">
        <v>309</v>
      </c>
      <c r="B88" s="56">
        <f t="shared" si="115"/>
        <v>115.2</v>
      </c>
      <c r="C88" s="56">
        <f t="shared" si="116"/>
        <v>45.30292</v>
      </c>
      <c r="D88" s="48">
        <f t="shared" si="129"/>
        <v>39.325451388888887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52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>
        <v>115.2</v>
      </c>
      <c r="AY88" s="48">
        <v>45.30292</v>
      </c>
      <c r="AZ88" s="48">
        <f t="shared" si="122"/>
        <v>39.325451388888887</v>
      </c>
      <c r="BA88" s="48"/>
      <c r="BB88" s="48"/>
      <c r="BC88" s="48"/>
      <c r="BD88" s="48"/>
      <c r="BE88" s="48"/>
      <c r="BF88" s="52"/>
      <c r="BG88" s="48"/>
      <c r="BH88" s="48"/>
      <c r="BI88" s="52"/>
      <c r="BJ88" s="48"/>
      <c r="BK88" s="48"/>
      <c r="BL88" s="52"/>
      <c r="BM88" s="48"/>
      <c r="BN88" s="48"/>
      <c r="BO88" s="48"/>
    </row>
    <row r="89" spans="1:67" x14ac:dyDescent="0.25">
      <c r="A89" s="162" t="s">
        <v>400</v>
      </c>
      <c r="B89" s="56">
        <f t="shared" si="115"/>
        <v>115.2</v>
      </c>
      <c r="C89" s="56">
        <f t="shared" si="116"/>
        <v>35.903599999999997</v>
      </c>
      <c r="D89" s="48">
        <f t="shared" si="129"/>
        <v>31.16631944444444</v>
      </c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52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>
        <v>115.2</v>
      </c>
      <c r="AY89" s="48">
        <v>35.903599999999997</v>
      </c>
      <c r="AZ89" s="48">
        <f t="shared" si="122"/>
        <v>31.16631944444444</v>
      </c>
      <c r="BA89" s="48"/>
      <c r="BB89" s="48"/>
      <c r="BC89" s="48"/>
      <c r="BD89" s="48"/>
      <c r="BE89" s="48"/>
      <c r="BF89" s="52"/>
      <c r="BG89" s="48"/>
      <c r="BH89" s="48"/>
      <c r="BI89" s="52"/>
      <c r="BJ89" s="48"/>
      <c r="BK89" s="48"/>
      <c r="BL89" s="52"/>
      <c r="BM89" s="48"/>
      <c r="BN89" s="48"/>
      <c r="BO89" s="48"/>
    </row>
    <row r="90" spans="1:67" x14ac:dyDescent="0.25">
      <c r="A90" s="162" t="s">
        <v>401</v>
      </c>
      <c r="B90" s="56">
        <f t="shared" si="115"/>
        <v>115.2</v>
      </c>
      <c r="C90" s="56">
        <f t="shared" si="116"/>
        <v>45.387860000000003</v>
      </c>
      <c r="D90" s="48">
        <f t="shared" si="129"/>
        <v>39.399184027777778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52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>
        <v>115.2</v>
      </c>
      <c r="AY90" s="48">
        <v>45.387860000000003</v>
      </c>
      <c r="AZ90" s="48">
        <f t="shared" si="122"/>
        <v>39.399184027777778</v>
      </c>
      <c r="BA90" s="48"/>
      <c r="BB90" s="48"/>
      <c r="BC90" s="48"/>
      <c r="BD90" s="48"/>
      <c r="BE90" s="48"/>
      <c r="BF90" s="52"/>
      <c r="BG90" s="48"/>
      <c r="BH90" s="48"/>
      <c r="BI90" s="52"/>
      <c r="BJ90" s="48"/>
      <c r="BK90" s="48"/>
      <c r="BL90" s="52"/>
      <c r="BM90" s="48"/>
      <c r="BN90" s="48"/>
      <c r="BO90" s="48"/>
    </row>
    <row r="91" spans="1:67" x14ac:dyDescent="0.25">
      <c r="A91" s="162" t="s">
        <v>406</v>
      </c>
      <c r="B91" s="56">
        <f t="shared" si="115"/>
        <v>115.2</v>
      </c>
      <c r="C91" s="56">
        <f t="shared" si="116"/>
        <v>44.010150000000003</v>
      </c>
      <c r="D91" s="48">
        <f t="shared" si="129"/>
        <v>38.203255208333339</v>
      </c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52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>
        <v>115.2</v>
      </c>
      <c r="AY91" s="48">
        <v>44.010150000000003</v>
      </c>
      <c r="AZ91" s="48">
        <f t="shared" si="122"/>
        <v>38.203255208333339</v>
      </c>
      <c r="BA91" s="48"/>
      <c r="BB91" s="48"/>
      <c r="BC91" s="48"/>
      <c r="BD91" s="48"/>
      <c r="BE91" s="48"/>
      <c r="BF91" s="52"/>
      <c r="BG91" s="48"/>
      <c r="BH91" s="48"/>
      <c r="BI91" s="52"/>
      <c r="BJ91" s="48"/>
      <c r="BK91" s="48"/>
      <c r="BL91" s="52"/>
      <c r="BM91" s="48"/>
      <c r="BN91" s="48"/>
      <c r="BO91" s="48"/>
    </row>
    <row r="92" spans="1:67" x14ac:dyDescent="0.25">
      <c r="A92" s="162" t="s">
        <v>230</v>
      </c>
      <c r="B92" s="56">
        <f t="shared" si="115"/>
        <v>288.10000000000002</v>
      </c>
      <c r="C92" s="56">
        <f t="shared" si="116"/>
        <v>97.039709999999999</v>
      </c>
      <c r="D92" s="48">
        <f t="shared" si="129"/>
        <v>33.682648385977089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5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>
        <v>288.10000000000002</v>
      </c>
      <c r="AY92" s="48">
        <v>97.039709999999999</v>
      </c>
      <c r="AZ92" s="48">
        <f t="shared" si="122"/>
        <v>33.682648385977089</v>
      </c>
      <c r="BA92" s="48"/>
      <c r="BB92" s="48"/>
      <c r="BC92" s="48"/>
      <c r="BD92" s="48"/>
      <c r="BE92" s="48"/>
      <c r="BF92" s="52"/>
      <c r="BG92" s="48"/>
      <c r="BH92" s="48"/>
      <c r="BI92" s="52"/>
      <c r="BJ92" s="48"/>
      <c r="BK92" s="48"/>
      <c r="BL92" s="52"/>
      <c r="BM92" s="48"/>
      <c r="BN92" s="48"/>
      <c r="BO92" s="48"/>
    </row>
    <row r="93" spans="1:67" x14ac:dyDescent="0.25">
      <c r="A93" s="162" t="s">
        <v>402</v>
      </c>
      <c r="B93" s="56">
        <f t="shared" si="115"/>
        <v>115.2</v>
      </c>
      <c r="C93" s="56">
        <f t="shared" si="116"/>
        <v>45.386859999999999</v>
      </c>
      <c r="D93" s="48">
        <f t="shared" si="129"/>
        <v>39.398315972222221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52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>
        <v>115.2</v>
      </c>
      <c r="AY93" s="48">
        <v>45.386859999999999</v>
      </c>
      <c r="AZ93" s="48">
        <f t="shared" si="122"/>
        <v>39.398315972222221</v>
      </c>
      <c r="BA93" s="48"/>
      <c r="BB93" s="48"/>
      <c r="BC93" s="48"/>
      <c r="BD93" s="48"/>
      <c r="BE93" s="48"/>
      <c r="BF93" s="52"/>
      <c r="BG93" s="48"/>
      <c r="BH93" s="48"/>
      <c r="BI93" s="52"/>
      <c r="BJ93" s="48"/>
      <c r="BK93" s="48"/>
      <c r="BL93" s="52"/>
      <c r="BM93" s="48"/>
      <c r="BN93" s="48"/>
      <c r="BO93" s="48"/>
    </row>
    <row r="94" spans="1:67" x14ac:dyDescent="0.25">
      <c r="A94" s="162" t="s">
        <v>403</v>
      </c>
      <c r="B94" s="56">
        <f t="shared" si="115"/>
        <v>288.10000000000002</v>
      </c>
      <c r="C94" s="56">
        <f t="shared" si="116"/>
        <v>76.230879999999999</v>
      </c>
      <c r="D94" s="48">
        <f t="shared" si="129"/>
        <v>26.459868101353695</v>
      </c>
      <c r="E94" s="48"/>
      <c r="F94" s="48"/>
      <c r="G94" s="48"/>
      <c r="H94" s="48"/>
      <c r="I94" s="48"/>
      <c r="J94" s="48"/>
      <c r="K94" s="48"/>
      <c r="L94" s="48"/>
      <c r="M94" s="52"/>
      <c r="N94" s="48"/>
      <c r="O94" s="48"/>
      <c r="P94" s="52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>
        <v>288.10000000000002</v>
      </c>
      <c r="AY94" s="48">
        <v>76.230879999999999</v>
      </c>
      <c r="AZ94" s="48">
        <f t="shared" si="122"/>
        <v>26.459868101353695</v>
      </c>
      <c r="BA94" s="48"/>
      <c r="BB94" s="48"/>
      <c r="BC94" s="48"/>
      <c r="BD94" s="48"/>
      <c r="BE94" s="48"/>
      <c r="BF94" s="52"/>
      <c r="BG94" s="48"/>
      <c r="BH94" s="48"/>
      <c r="BI94" s="52"/>
      <c r="BJ94" s="48"/>
      <c r="BK94" s="48"/>
      <c r="BL94" s="52"/>
      <c r="BM94" s="48"/>
      <c r="BN94" s="48"/>
      <c r="BO94" s="48"/>
    </row>
    <row r="95" spans="1:67" x14ac:dyDescent="0.25">
      <c r="A95" s="162" t="s">
        <v>404</v>
      </c>
      <c r="B95" s="56">
        <f t="shared" si="115"/>
        <v>288.10000000000002</v>
      </c>
      <c r="C95" s="56">
        <f t="shared" si="116"/>
        <v>113.46969</v>
      </c>
      <c r="D95" s="48">
        <f t="shared" si="129"/>
        <v>39.385522388059698</v>
      </c>
      <c r="E95" s="48"/>
      <c r="F95" s="48"/>
      <c r="G95" s="48"/>
      <c r="H95" s="48"/>
      <c r="I95" s="48"/>
      <c r="J95" s="48"/>
      <c r="K95" s="48"/>
      <c r="L95" s="48"/>
      <c r="M95" s="52"/>
      <c r="N95" s="48"/>
      <c r="O95" s="48"/>
      <c r="P95" s="52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>
        <v>288.10000000000002</v>
      </c>
      <c r="AY95" s="48">
        <v>113.46969</v>
      </c>
      <c r="AZ95" s="48">
        <f t="shared" si="122"/>
        <v>39.385522388059698</v>
      </c>
      <c r="BA95" s="48"/>
      <c r="BB95" s="48"/>
      <c r="BC95" s="48"/>
      <c r="BD95" s="48"/>
      <c r="BE95" s="48"/>
      <c r="BF95" s="52"/>
      <c r="BG95" s="48"/>
      <c r="BH95" s="48"/>
      <c r="BI95" s="52"/>
      <c r="BJ95" s="48"/>
      <c r="BK95" s="48"/>
      <c r="BL95" s="52"/>
      <c r="BM95" s="48"/>
      <c r="BN95" s="48"/>
      <c r="BO95" s="48"/>
    </row>
    <row r="96" spans="1:67" x14ac:dyDescent="0.25">
      <c r="A96" s="162" t="s">
        <v>405</v>
      </c>
      <c r="B96" s="56">
        <f t="shared" si="115"/>
        <v>288.10000000000002</v>
      </c>
      <c r="C96" s="56">
        <f t="shared" si="116"/>
        <v>113.39235000000001</v>
      </c>
      <c r="D96" s="48">
        <f t="shared" si="129"/>
        <v>39.358677542519956</v>
      </c>
      <c r="E96" s="48"/>
      <c r="F96" s="48"/>
      <c r="G96" s="48"/>
      <c r="H96" s="48"/>
      <c r="I96" s="48"/>
      <c r="J96" s="48"/>
      <c r="K96" s="48"/>
      <c r="L96" s="48"/>
      <c r="M96" s="52"/>
      <c r="N96" s="48"/>
      <c r="O96" s="48"/>
      <c r="P96" s="52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>
        <v>288.10000000000002</v>
      </c>
      <c r="AY96" s="48">
        <v>113.39235000000001</v>
      </c>
      <c r="AZ96" s="48">
        <f t="shared" si="122"/>
        <v>39.358677542519956</v>
      </c>
      <c r="BA96" s="48"/>
      <c r="BB96" s="48"/>
      <c r="BC96" s="48"/>
      <c r="BD96" s="48"/>
      <c r="BE96" s="48"/>
      <c r="BF96" s="52"/>
      <c r="BG96" s="48"/>
      <c r="BH96" s="48"/>
      <c r="BI96" s="52"/>
      <c r="BJ96" s="48"/>
      <c r="BK96" s="48"/>
      <c r="BL96" s="52"/>
      <c r="BM96" s="48"/>
      <c r="BN96" s="48"/>
      <c r="BO96" s="48"/>
    </row>
    <row r="97" spans="1:67" s="59" customFormat="1" ht="31.5" x14ac:dyDescent="0.25">
      <c r="A97" s="164" t="s">
        <v>236</v>
      </c>
      <c r="B97" s="73">
        <f t="shared" si="115"/>
        <v>151236.54839999997</v>
      </c>
      <c r="C97" s="73">
        <f t="shared" si="116"/>
        <v>98259.054969999997</v>
      </c>
      <c r="D97" s="55">
        <f t="shared" ref="D97" si="130">C97/B97*100</f>
        <v>64.970442667150962</v>
      </c>
      <c r="E97" s="55">
        <f>SUM(E98:E101)</f>
        <v>315.2</v>
      </c>
      <c r="F97" s="55">
        <f t="shared" ref="F97:BE97" si="131">SUM(F98:F101)</f>
        <v>59.445349999999998</v>
      </c>
      <c r="G97" s="55">
        <f t="shared" si="44"/>
        <v>18.859565355329948</v>
      </c>
      <c r="H97" s="55">
        <f t="shared" si="131"/>
        <v>40.6</v>
      </c>
      <c r="I97" s="55">
        <f t="shared" si="131"/>
        <v>20.297999999999998</v>
      </c>
      <c r="J97" s="55">
        <f t="shared" si="56"/>
        <v>49.995073891625609</v>
      </c>
      <c r="K97" s="55">
        <f t="shared" si="131"/>
        <v>1124.8</v>
      </c>
      <c r="L97" s="55">
        <f t="shared" si="131"/>
        <v>490.08013</v>
      </c>
      <c r="M97" s="55">
        <f t="shared" si="57"/>
        <v>43.570424075391188</v>
      </c>
      <c r="N97" s="55">
        <f t="shared" si="131"/>
        <v>16150.7484</v>
      </c>
      <c r="O97" s="55">
        <f t="shared" si="131"/>
        <v>10161.99891</v>
      </c>
      <c r="P97" s="55">
        <f t="shared" si="30"/>
        <v>62.919678137020576</v>
      </c>
      <c r="Q97" s="55">
        <f t="shared" si="131"/>
        <v>1637.8</v>
      </c>
      <c r="R97" s="55">
        <f t="shared" si="131"/>
        <v>712.61496</v>
      </c>
      <c r="S97" s="55">
        <f t="shared" si="45"/>
        <v>43.510499450482357</v>
      </c>
      <c r="T97" s="55">
        <f t="shared" si="131"/>
        <v>58.2</v>
      </c>
      <c r="U97" s="55">
        <f t="shared" si="131"/>
        <v>24.4</v>
      </c>
      <c r="V97" s="55">
        <f t="shared" si="46"/>
        <v>41.924398625429546</v>
      </c>
      <c r="W97" s="55">
        <f t="shared" si="131"/>
        <v>120225.1</v>
      </c>
      <c r="X97" s="55">
        <f t="shared" si="131"/>
        <v>80936.78744</v>
      </c>
      <c r="Y97" s="55">
        <f t="shared" si="58"/>
        <v>67.321039816144875</v>
      </c>
      <c r="Z97" s="55">
        <f t="shared" si="131"/>
        <v>394</v>
      </c>
      <c r="AA97" s="55">
        <f t="shared" si="131"/>
        <v>167.28967</v>
      </c>
      <c r="AB97" s="54">
        <f t="shared" si="119"/>
        <v>42.459307106598985</v>
      </c>
      <c r="AC97" s="55">
        <f t="shared" si="131"/>
        <v>0</v>
      </c>
      <c r="AD97" s="55">
        <f t="shared" si="131"/>
        <v>0</v>
      </c>
      <c r="AE97" s="55">
        <f t="shared" si="131"/>
        <v>0</v>
      </c>
      <c r="AF97" s="55">
        <f t="shared" si="131"/>
        <v>394</v>
      </c>
      <c r="AG97" s="55">
        <f t="shared" si="131"/>
        <v>182.97029999999998</v>
      </c>
      <c r="AH97" s="55">
        <f t="shared" si="131"/>
        <v>46.439162436548223</v>
      </c>
      <c r="AI97" s="55">
        <f t="shared" si="131"/>
        <v>929.2</v>
      </c>
      <c r="AJ97" s="55">
        <f t="shared" si="131"/>
        <v>399.63409999999999</v>
      </c>
      <c r="AK97" s="55">
        <f t="shared" si="131"/>
        <v>43.008405079638393</v>
      </c>
      <c r="AL97" s="55">
        <f t="shared" si="131"/>
        <v>394</v>
      </c>
      <c r="AM97" s="55">
        <f t="shared" si="131"/>
        <v>149.40254999999999</v>
      </c>
      <c r="AN97" s="55">
        <f t="shared" si="131"/>
        <v>37.919428934010149</v>
      </c>
      <c r="AO97" s="55">
        <f t="shared" si="131"/>
        <v>394</v>
      </c>
      <c r="AP97" s="55">
        <f t="shared" ref="AP97" si="132">SUM(AP98:AP101)</f>
        <v>74.82141</v>
      </c>
      <c r="AQ97" s="55">
        <f t="shared" si="131"/>
        <v>18.990205583756346</v>
      </c>
      <c r="AR97" s="55">
        <f t="shared" si="131"/>
        <v>656.8</v>
      </c>
      <c r="AS97" s="55">
        <f t="shared" si="131"/>
        <v>328.2</v>
      </c>
      <c r="AT97" s="55">
        <f t="shared" si="63"/>
        <v>49.969549330085258</v>
      </c>
      <c r="AU97" s="55">
        <f t="shared" si="131"/>
        <v>0</v>
      </c>
      <c r="AV97" s="55">
        <f t="shared" ref="AV97" si="133">SUM(AV98:AV101)</f>
        <v>0</v>
      </c>
      <c r="AW97" s="55">
        <f t="shared" si="131"/>
        <v>0</v>
      </c>
      <c r="AX97" s="55">
        <f t="shared" si="131"/>
        <v>691.40000000000009</v>
      </c>
      <c r="AY97" s="55">
        <f t="shared" si="131"/>
        <v>213.59603999999999</v>
      </c>
      <c r="AZ97" s="54">
        <f t="shared" si="122"/>
        <v>30.893265837431294</v>
      </c>
      <c r="BA97" s="55">
        <f t="shared" si="131"/>
        <v>7754.5</v>
      </c>
      <c r="BB97" s="55">
        <f t="shared" si="131"/>
        <v>4263.7661100000005</v>
      </c>
      <c r="BC97" s="55">
        <f t="shared" si="35"/>
        <v>54.984410471339231</v>
      </c>
      <c r="BD97" s="55">
        <f t="shared" si="131"/>
        <v>74.900000000000006</v>
      </c>
      <c r="BE97" s="55">
        <f t="shared" si="131"/>
        <v>73.75</v>
      </c>
      <c r="BF97" s="55">
        <f t="shared" si="123"/>
        <v>98.464619492656865</v>
      </c>
      <c r="BG97" s="55">
        <f t="shared" ref="BG97" si="134">SUM(BG98:BG101)</f>
        <v>1.3</v>
      </c>
      <c r="BH97" s="55">
        <f t="shared" ref="BH97" si="135">SUM(BH98:BH101)</f>
        <v>0</v>
      </c>
      <c r="BI97" s="55">
        <f t="shared" ref="BI97:BI98" si="136">BH97/BG97*100</f>
        <v>0</v>
      </c>
      <c r="BJ97" s="55"/>
      <c r="BK97" s="55"/>
      <c r="BL97" s="55"/>
      <c r="BM97" s="55">
        <f>SUM(BM98:BM101)</f>
        <v>0</v>
      </c>
      <c r="BN97" s="55">
        <f t="shared" ref="BN97" si="137">SUM(BN98:BN101)</f>
        <v>0</v>
      </c>
      <c r="BO97" s="55"/>
    </row>
    <row r="98" spans="1:67" ht="21" customHeight="1" x14ac:dyDescent="0.25">
      <c r="A98" s="162" t="s">
        <v>235</v>
      </c>
      <c r="B98" s="56">
        <f t="shared" si="115"/>
        <v>150545.14839999998</v>
      </c>
      <c r="C98" s="56">
        <f t="shared" si="116"/>
        <v>98045.458929999993</v>
      </c>
      <c r="D98" s="52">
        <f t="shared" si="0"/>
        <v>65.126946947165791</v>
      </c>
      <c r="E98" s="52">
        <v>315.2</v>
      </c>
      <c r="F98" s="52">
        <v>59.445349999999998</v>
      </c>
      <c r="G98" s="52">
        <f t="shared" si="44"/>
        <v>18.859565355329948</v>
      </c>
      <c r="H98" s="52">
        <v>40.6</v>
      </c>
      <c r="I98" s="52">
        <v>20.297999999999998</v>
      </c>
      <c r="J98" s="52">
        <f t="shared" si="56"/>
        <v>49.995073891625609</v>
      </c>
      <c r="K98" s="52">
        <v>1124.8</v>
      </c>
      <c r="L98" s="52">
        <v>490.08013</v>
      </c>
      <c r="M98" s="52">
        <f t="shared" si="57"/>
        <v>43.570424075391188</v>
      </c>
      <c r="N98" s="52">
        <v>16150.7484</v>
      </c>
      <c r="O98" s="52">
        <v>10161.99891</v>
      </c>
      <c r="P98" s="52">
        <f t="shared" si="30"/>
        <v>62.919678137020576</v>
      </c>
      <c r="Q98" s="52">
        <v>1637.8</v>
      </c>
      <c r="R98" s="52">
        <v>712.61496</v>
      </c>
      <c r="S98" s="52">
        <f t="shared" si="45"/>
        <v>43.510499450482357</v>
      </c>
      <c r="T98" s="52">
        <v>58.2</v>
      </c>
      <c r="U98" s="52">
        <v>24.4</v>
      </c>
      <c r="V98" s="52">
        <f t="shared" si="46"/>
        <v>41.924398625429546</v>
      </c>
      <c r="W98" s="52">
        <v>120225.1</v>
      </c>
      <c r="X98" s="52">
        <v>80936.78744</v>
      </c>
      <c r="Y98" s="52">
        <f t="shared" si="58"/>
        <v>67.321039816144875</v>
      </c>
      <c r="Z98" s="52">
        <v>394</v>
      </c>
      <c r="AA98" s="52">
        <v>167.28967</v>
      </c>
      <c r="AB98" s="48">
        <f t="shared" si="119"/>
        <v>42.459307106598985</v>
      </c>
      <c r="AC98" s="48"/>
      <c r="AD98" s="52"/>
      <c r="AE98" s="52"/>
      <c r="AF98" s="52">
        <v>394</v>
      </c>
      <c r="AG98" s="52">
        <v>182.97029999999998</v>
      </c>
      <c r="AH98" s="52">
        <f t="shared" si="59"/>
        <v>46.439162436548223</v>
      </c>
      <c r="AI98" s="52">
        <v>929.2</v>
      </c>
      <c r="AJ98" s="52">
        <v>399.63409999999999</v>
      </c>
      <c r="AK98" s="52">
        <f t="shared" si="60"/>
        <v>43.008405079638393</v>
      </c>
      <c r="AL98" s="52">
        <v>394</v>
      </c>
      <c r="AM98" s="52">
        <v>149.40254999999999</v>
      </c>
      <c r="AN98" s="52">
        <f t="shared" si="61"/>
        <v>37.919428934010149</v>
      </c>
      <c r="AO98" s="52">
        <v>394</v>
      </c>
      <c r="AP98" s="52">
        <v>74.82141</v>
      </c>
      <c r="AQ98" s="52">
        <f t="shared" si="62"/>
        <v>18.990205583756346</v>
      </c>
      <c r="AR98" s="52">
        <v>656.8</v>
      </c>
      <c r="AS98" s="52">
        <v>328.2</v>
      </c>
      <c r="AT98" s="52">
        <f t="shared" si="63"/>
        <v>49.969549330085258</v>
      </c>
      <c r="AU98" s="52"/>
      <c r="AV98" s="52"/>
      <c r="AW98" s="52"/>
      <c r="AX98" s="52"/>
      <c r="AY98" s="52"/>
      <c r="AZ98" s="48"/>
      <c r="BA98" s="52">
        <v>7754.5</v>
      </c>
      <c r="BB98" s="52">
        <v>4263.7661100000005</v>
      </c>
      <c r="BC98" s="52">
        <f t="shared" si="35"/>
        <v>54.984410471339231</v>
      </c>
      <c r="BD98" s="52">
        <v>74.900000000000006</v>
      </c>
      <c r="BE98" s="52">
        <v>73.75</v>
      </c>
      <c r="BF98" s="52">
        <f t="shared" si="123"/>
        <v>98.464619492656865</v>
      </c>
      <c r="BG98" s="52">
        <v>1.3</v>
      </c>
      <c r="BH98" s="52"/>
      <c r="BI98" s="52">
        <f t="shared" si="136"/>
        <v>0</v>
      </c>
      <c r="BJ98" s="52"/>
      <c r="BK98" s="52"/>
      <c r="BL98" s="52"/>
      <c r="BM98" s="52"/>
      <c r="BN98" s="52"/>
      <c r="BO98" s="52"/>
    </row>
    <row r="99" spans="1:67" x14ac:dyDescent="0.25">
      <c r="A99" s="162" t="s">
        <v>234</v>
      </c>
      <c r="B99" s="56">
        <f t="shared" si="115"/>
        <v>288.10000000000002</v>
      </c>
      <c r="C99" s="56">
        <f t="shared" si="116"/>
        <v>41.779420000000002</v>
      </c>
      <c r="D99" s="48">
        <f>C99/B99*100</f>
        <v>14.501707740367928</v>
      </c>
      <c r="E99" s="48"/>
      <c r="F99" s="48"/>
      <c r="G99" s="48"/>
      <c r="H99" s="48"/>
      <c r="I99" s="48"/>
      <c r="J99" s="52"/>
      <c r="K99" s="48"/>
      <c r="L99" s="48"/>
      <c r="M99" s="52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52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52"/>
      <c r="AU99" s="48"/>
      <c r="AV99" s="48"/>
      <c r="AW99" s="48"/>
      <c r="AX99" s="48">
        <v>288.10000000000002</v>
      </c>
      <c r="AY99" s="48">
        <v>41.779420000000002</v>
      </c>
      <c r="AZ99" s="48">
        <f>AY99/AX99*100</f>
        <v>14.501707740367928</v>
      </c>
      <c r="BA99" s="48"/>
      <c r="BB99" s="48"/>
      <c r="BC99" s="52"/>
      <c r="BD99" s="48"/>
      <c r="BE99" s="48"/>
      <c r="BF99" s="52"/>
      <c r="BG99" s="48"/>
      <c r="BH99" s="48"/>
      <c r="BI99" s="52"/>
      <c r="BJ99" s="48"/>
      <c r="BK99" s="48"/>
      <c r="BL99" s="52"/>
      <c r="BM99" s="48"/>
      <c r="BN99" s="48"/>
      <c r="BO99" s="48"/>
    </row>
    <row r="100" spans="1:67" x14ac:dyDescent="0.25">
      <c r="A100" s="162" t="s">
        <v>408</v>
      </c>
      <c r="B100" s="56">
        <f t="shared" si="115"/>
        <v>288.10000000000002</v>
      </c>
      <c r="C100" s="56">
        <f t="shared" si="116"/>
        <v>119.417</v>
      </c>
      <c r="D100" s="48">
        <f>C100/B100*100</f>
        <v>41.449843804234639</v>
      </c>
      <c r="E100" s="48"/>
      <c r="F100" s="48"/>
      <c r="G100" s="48"/>
      <c r="H100" s="48"/>
      <c r="I100" s="48"/>
      <c r="J100" s="52"/>
      <c r="K100" s="48"/>
      <c r="L100" s="48"/>
      <c r="M100" s="52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52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52"/>
      <c r="AU100" s="48"/>
      <c r="AV100" s="48"/>
      <c r="AW100" s="48"/>
      <c r="AX100" s="48">
        <v>288.10000000000002</v>
      </c>
      <c r="AY100" s="48">
        <v>119.417</v>
      </c>
      <c r="AZ100" s="48">
        <f>AY100/AX100*100</f>
        <v>41.449843804234639</v>
      </c>
      <c r="BA100" s="48"/>
      <c r="BB100" s="48"/>
      <c r="BC100" s="52"/>
      <c r="BD100" s="48"/>
      <c r="BE100" s="48"/>
      <c r="BF100" s="52"/>
      <c r="BG100" s="48"/>
      <c r="BH100" s="48"/>
      <c r="BI100" s="52"/>
      <c r="BJ100" s="48"/>
      <c r="BK100" s="48"/>
      <c r="BL100" s="52"/>
      <c r="BM100" s="48"/>
      <c r="BN100" s="48"/>
      <c r="BO100" s="48"/>
    </row>
    <row r="101" spans="1:67" x14ac:dyDescent="0.25">
      <c r="A101" s="162" t="s">
        <v>409</v>
      </c>
      <c r="B101" s="56">
        <f t="shared" si="115"/>
        <v>115.2</v>
      </c>
      <c r="C101" s="56">
        <f t="shared" si="116"/>
        <v>52.399620000000006</v>
      </c>
      <c r="D101" s="48">
        <f>C101/B101*100</f>
        <v>45.485781250000002</v>
      </c>
      <c r="E101" s="48"/>
      <c r="F101" s="48"/>
      <c r="G101" s="48"/>
      <c r="H101" s="48"/>
      <c r="I101" s="48"/>
      <c r="J101" s="52"/>
      <c r="K101" s="48"/>
      <c r="L101" s="48"/>
      <c r="M101" s="52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52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52"/>
      <c r="AU101" s="48"/>
      <c r="AV101" s="48"/>
      <c r="AW101" s="48"/>
      <c r="AX101" s="48">
        <v>115.2</v>
      </c>
      <c r="AY101" s="48">
        <v>52.399620000000006</v>
      </c>
      <c r="AZ101" s="48">
        <f>AY101/AX101*100</f>
        <v>45.485781250000002</v>
      </c>
      <c r="BA101" s="48"/>
      <c r="BB101" s="48"/>
      <c r="BC101" s="52"/>
      <c r="BD101" s="48"/>
      <c r="BE101" s="48"/>
      <c r="BF101" s="52"/>
      <c r="BG101" s="48"/>
      <c r="BH101" s="48"/>
      <c r="BI101" s="52"/>
      <c r="BJ101" s="48"/>
      <c r="BK101" s="48"/>
      <c r="BL101" s="52"/>
      <c r="BM101" s="48"/>
      <c r="BN101" s="48"/>
      <c r="BO101" s="48"/>
    </row>
    <row r="102" spans="1:67" s="59" customFormat="1" ht="31.5" x14ac:dyDescent="0.25">
      <c r="A102" s="164" t="s">
        <v>239</v>
      </c>
      <c r="B102" s="73">
        <f t="shared" si="115"/>
        <v>244198.67709999994</v>
      </c>
      <c r="C102" s="73">
        <f t="shared" si="116"/>
        <v>145086.14648000002</v>
      </c>
      <c r="D102" s="55">
        <f t="shared" ref="D102" si="138">C102/B102*100</f>
        <v>59.41315825416487</v>
      </c>
      <c r="E102" s="55">
        <f>SUM(E103:E113)</f>
        <v>636</v>
      </c>
      <c r="F102" s="55">
        <f t="shared" ref="F102:BE102" si="139">SUM(F103:F113)</f>
        <v>254.61449999999999</v>
      </c>
      <c r="G102" s="55">
        <f t="shared" si="44"/>
        <v>40.033726415094343</v>
      </c>
      <c r="H102" s="55">
        <f t="shared" si="139"/>
        <v>108.4</v>
      </c>
      <c r="I102" s="55">
        <f t="shared" si="139"/>
        <v>38.133000000000003</v>
      </c>
      <c r="J102" s="55">
        <f t="shared" si="56"/>
        <v>35.178044280442805</v>
      </c>
      <c r="K102" s="55">
        <f t="shared" si="139"/>
        <v>2781.7</v>
      </c>
      <c r="L102" s="55">
        <f t="shared" si="139"/>
        <v>1281.808</v>
      </c>
      <c r="M102" s="55">
        <f t="shared" si="57"/>
        <v>46.08002300751339</v>
      </c>
      <c r="N102" s="55">
        <f t="shared" si="139"/>
        <v>38063.577100000002</v>
      </c>
      <c r="O102" s="55">
        <f t="shared" si="139"/>
        <v>24900</v>
      </c>
      <c r="P102" s="55">
        <f t="shared" si="30"/>
        <v>65.416868032615881</v>
      </c>
      <c r="Q102" s="55">
        <f t="shared" si="139"/>
        <v>3377.1</v>
      </c>
      <c r="R102" s="55">
        <f t="shared" si="139"/>
        <v>1384.7625</v>
      </c>
      <c r="S102" s="55">
        <f t="shared" si="45"/>
        <v>41.004486097539314</v>
      </c>
      <c r="T102" s="55">
        <f t="shared" si="139"/>
        <v>116.6</v>
      </c>
      <c r="U102" s="55">
        <f t="shared" si="139"/>
        <v>48.5167</v>
      </c>
      <c r="V102" s="55">
        <f t="shared" si="46"/>
        <v>41.609519725557462</v>
      </c>
      <c r="W102" s="55">
        <f t="shared" si="139"/>
        <v>181997.8</v>
      </c>
      <c r="X102" s="55">
        <f t="shared" si="139"/>
        <v>107585.1</v>
      </c>
      <c r="Y102" s="55">
        <f t="shared" si="58"/>
        <v>59.113406865357717</v>
      </c>
      <c r="Z102" s="55">
        <f t="shared" si="139"/>
        <v>394</v>
      </c>
      <c r="AA102" s="55">
        <f t="shared" si="139"/>
        <v>180.45204999999999</v>
      </c>
      <c r="AB102" s="54">
        <f t="shared" si="119"/>
        <v>45.800012690355324</v>
      </c>
      <c r="AC102" s="55">
        <f t="shared" si="139"/>
        <v>0</v>
      </c>
      <c r="AD102" s="55">
        <f t="shared" si="139"/>
        <v>0</v>
      </c>
      <c r="AE102" s="55">
        <f t="shared" si="139"/>
        <v>0</v>
      </c>
      <c r="AF102" s="55">
        <f t="shared" si="139"/>
        <v>394</v>
      </c>
      <c r="AG102" s="55">
        <f t="shared" si="139"/>
        <v>174.99217000000002</v>
      </c>
      <c r="AH102" s="55">
        <f t="shared" si="139"/>
        <v>44.41425634517767</v>
      </c>
      <c r="AI102" s="55">
        <f t="shared" si="139"/>
        <v>1893.8</v>
      </c>
      <c r="AJ102" s="55">
        <f t="shared" si="139"/>
        <v>1055.44552</v>
      </c>
      <c r="AK102" s="55">
        <f t="shared" si="139"/>
        <v>55.731625303622344</v>
      </c>
      <c r="AL102" s="55">
        <f t="shared" si="139"/>
        <v>394</v>
      </c>
      <c r="AM102" s="55">
        <f t="shared" si="139"/>
        <v>167.33840000000001</v>
      </c>
      <c r="AN102" s="55">
        <f t="shared" si="139"/>
        <v>42.471675126903556</v>
      </c>
      <c r="AO102" s="55">
        <f t="shared" si="139"/>
        <v>394</v>
      </c>
      <c r="AP102" s="55">
        <f t="shared" ref="AP102" si="140">SUM(AP103:AP113)</f>
        <v>125.08481</v>
      </c>
      <c r="AQ102" s="55">
        <f t="shared" si="139"/>
        <v>31.74741370558376</v>
      </c>
      <c r="AR102" s="55">
        <f t="shared" si="139"/>
        <v>983</v>
      </c>
      <c r="AS102" s="55">
        <f t="shared" si="139"/>
        <v>491.4</v>
      </c>
      <c r="AT102" s="55">
        <f t="shared" si="63"/>
        <v>49.989827060020339</v>
      </c>
      <c r="AU102" s="55">
        <f t="shared" si="139"/>
        <v>0</v>
      </c>
      <c r="AV102" s="55">
        <f t="shared" ref="AV102" si="141">SUM(AV103:AV113)</f>
        <v>0</v>
      </c>
      <c r="AW102" s="55">
        <f t="shared" si="139"/>
        <v>0</v>
      </c>
      <c r="AX102" s="55">
        <f t="shared" si="139"/>
        <v>1786.3000000000002</v>
      </c>
      <c r="AY102" s="55">
        <f t="shared" si="139"/>
        <v>750.24882999999988</v>
      </c>
      <c r="AZ102" s="54">
        <f t="shared" ref="AZ102:AZ113" si="142">AY102/AX102*100</f>
        <v>42.000158428035597</v>
      </c>
      <c r="BA102" s="55">
        <f t="shared" si="139"/>
        <v>10468.6</v>
      </c>
      <c r="BB102" s="55">
        <f t="shared" si="139"/>
        <v>6574.85</v>
      </c>
      <c r="BC102" s="55">
        <f t="shared" si="35"/>
        <v>62.805437212234679</v>
      </c>
      <c r="BD102" s="55">
        <f t="shared" si="139"/>
        <v>374.3</v>
      </c>
      <c r="BE102" s="55">
        <f t="shared" si="139"/>
        <v>59</v>
      </c>
      <c r="BF102" s="55">
        <f t="shared" si="123"/>
        <v>15.762757146673788</v>
      </c>
      <c r="BG102" s="55">
        <f t="shared" ref="BG102" si="143">SUM(BG103:BG113)</f>
        <v>1.9</v>
      </c>
      <c r="BH102" s="55">
        <f t="shared" ref="BH102" si="144">SUM(BH103:BH113)</f>
        <v>0</v>
      </c>
      <c r="BI102" s="55">
        <f t="shared" ref="BI102:BI103" si="145">BH102/BG102*100</f>
        <v>0</v>
      </c>
      <c r="BJ102" s="55"/>
      <c r="BK102" s="55"/>
      <c r="BL102" s="55"/>
      <c r="BM102" s="55">
        <f>SUM(BM103:BM113)</f>
        <v>33.6</v>
      </c>
      <c r="BN102" s="55">
        <f>SUM(BN103:BN113)</f>
        <v>14.4</v>
      </c>
      <c r="BO102" s="55">
        <f t="shared" ref="BO102:BO103" si="146">BN102/BM102*100</f>
        <v>42.857142857142854</v>
      </c>
    </row>
    <row r="103" spans="1:67" ht="21.75" customHeight="1" x14ac:dyDescent="0.25">
      <c r="A103" s="162" t="s">
        <v>238</v>
      </c>
      <c r="B103" s="56">
        <f t="shared" si="115"/>
        <v>242412.37709999995</v>
      </c>
      <c r="C103" s="56">
        <f t="shared" si="116"/>
        <v>144335.89765000003</v>
      </c>
      <c r="D103" s="52">
        <f t="shared" si="0"/>
        <v>59.541472005968807</v>
      </c>
      <c r="E103" s="52">
        <v>636</v>
      </c>
      <c r="F103" s="52">
        <v>254.61449999999999</v>
      </c>
      <c r="G103" s="52">
        <f t="shared" si="44"/>
        <v>40.033726415094343</v>
      </c>
      <c r="H103" s="52">
        <v>108.4</v>
      </c>
      <c r="I103" s="52">
        <v>38.133000000000003</v>
      </c>
      <c r="J103" s="52">
        <f t="shared" si="56"/>
        <v>35.178044280442805</v>
      </c>
      <c r="K103" s="52">
        <v>2781.7</v>
      </c>
      <c r="L103" s="52">
        <v>1281.808</v>
      </c>
      <c r="M103" s="52">
        <f t="shared" si="57"/>
        <v>46.08002300751339</v>
      </c>
      <c r="N103" s="52">
        <v>38063.577100000002</v>
      </c>
      <c r="O103" s="52">
        <v>24900</v>
      </c>
      <c r="P103" s="52">
        <f t="shared" si="30"/>
        <v>65.416868032615881</v>
      </c>
      <c r="Q103" s="52">
        <v>3377.1</v>
      </c>
      <c r="R103" s="52">
        <v>1384.7625</v>
      </c>
      <c r="S103" s="52">
        <f t="shared" si="45"/>
        <v>41.004486097539314</v>
      </c>
      <c r="T103" s="52">
        <v>116.6</v>
      </c>
      <c r="U103" s="52">
        <v>48.5167</v>
      </c>
      <c r="V103" s="52">
        <f t="shared" si="46"/>
        <v>41.609519725557462</v>
      </c>
      <c r="W103" s="52">
        <v>181997.8</v>
      </c>
      <c r="X103" s="52">
        <v>107585.1</v>
      </c>
      <c r="Y103" s="52">
        <f t="shared" si="58"/>
        <v>59.113406865357717</v>
      </c>
      <c r="Z103" s="52">
        <v>394</v>
      </c>
      <c r="AA103" s="52">
        <v>180.45204999999999</v>
      </c>
      <c r="AB103" s="48">
        <f t="shared" si="119"/>
        <v>45.800012690355324</v>
      </c>
      <c r="AC103" s="48"/>
      <c r="AD103" s="52"/>
      <c r="AE103" s="52"/>
      <c r="AF103" s="52">
        <v>394</v>
      </c>
      <c r="AG103" s="52">
        <v>174.99217000000002</v>
      </c>
      <c r="AH103" s="52">
        <f t="shared" si="59"/>
        <v>44.41425634517767</v>
      </c>
      <c r="AI103" s="52">
        <v>1893.8</v>
      </c>
      <c r="AJ103" s="52">
        <v>1055.44552</v>
      </c>
      <c r="AK103" s="52">
        <f t="shared" si="60"/>
        <v>55.731625303622344</v>
      </c>
      <c r="AL103" s="52">
        <v>394</v>
      </c>
      <c r="AM103" s="52">
        <v>167.33840000000001</v>
      </c>
      <c r="AN103" s="52">
        <f t="shared" si="61"/>
        <v>42.471675126903556</v>
      </c>
      <c r="AO103" s="52">
        <v>394</v>
      </c>
      <c r="AP103" s="52">
        <v>125.08481</v>
      </c>
      <c r="AQ103" s="52">
        <f t="shared" si="62"/>
        <v>31.74741370558376</v>
      </c>
      <c r="AR103" s="52">
        <v>983</v>
      </c>
      <c r="AS103" s="52">
        <v>491.4</v>
      </c>
      <c r="AT103" s="52">
        <f t="shared" si="63"/>
        <v>49.989827060020339</v>
      </c>
      <c r="AU103" s="52"/>
      <c r="AV103" s="52"/>
      <c r="AW103" s="52"/>
      <c r="AX103" s="52"/>
      <c r="AY103" s="52"/>
      <c r="AZ103" s="48"/>
      <c r="BA103" s="52">
        <v>10468.6</v>
      </c>
      <c r="BB103" s="52">
        <v>6574.85</v>
      </c>
      <c r="BC103" s="52">
        <f t="shared" si="35"/>
        <v>62.805437212234679</v>
      </c>
      <c r="BD103" s="52">
        <v>374.3</v>
      </c>
      <c r="BE103" s="52">
        <v>59</v>
      </c>
      <c r="BF103" s="52">
        <f t="shared" si="123"/>
        <v>15.762757146673788</v>
      </c>
      <c r="BG103" s="52">
        <v>1.9</v>
      </c>
      <c r="BH103" s="52"/>
      <c r="BI103" s="52">
        <f t="shared" si="145"/>
        <v>0</v>
      </c>
      <c r="BJ103" s="52"/>
      <c r="BK103" s="52"/>
      <c r="BL103" s="52"/>
      <c r="BM103" s="52">
        <v>33.6</v>
      </c>
      <c r="BN103" s="52">
        <v>14.4</v>
      </c>
      <c r="BO103" s="52">
        <f t="shared" si="146"/>
        <v>42.857142857142854</v>
      </c>
    </row>
    <row r="104" spans="1:67" x14ac:dyDescent="0.25">
      <c r="A104" s="162" t="s">
        <v>410</v>
      </c>
      <c r="B104" s="56">
        <f t="shared" si="115"/>
        <v>115.2</v>
      </c>
      <c r="C104" s="56">
        <f t="shared" si="116"/>
        <v>45.861760000000004</v>
      </c>
      <c r="D104" s="48">
        <f t="shared" ref="D104:D114" si="147">C104/B104*100</f>
        <v>39.81055555555556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52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>
        <v>115.2</v>
      </c>
      <c r="AY104" s="48">
        <v>45.861760000000004</v>
      </c>
      <c r="AZ104" s="48">
        <f t="shared" si="142"/>
        <v>39.81055555555556</v>
      </c>
      <c r="BA104" s="48"/>
      <c r="BB104" s="48"/>
      <c r="BC104" s="48"/>
      <c r="BD104" s="48"/>
      <c r="BE104" s="48"/>
      <c r="BF104" s="52"/>
      <c r="BG104" s="48"/>
      <c r="BH104" s="48"/>
      <c r="BI104" s="52"/>
      <c r="BJ104" s="48"/>
      <c r="BK104" s="48"/>
      <c r="BL104" s="52"/>
      <c r="BM104" s="48"/>
      <c r="BN104" s="48"/>
      <c r="BO104" s="52"/>
    </row>
    <row r="105" spans="1:67" x14ac:dyDescent="0.25">
      <c r="A105" s="162" t="s">
        <v>411</v>
      </c>
      <c r="B105" s="56">
        <f t="shared" si="115"/>
        <v>115.2</v>
      </c>
      <c r="C105" s="56">
        <f t="shared" si="116"/>
        <v>52.415219999999998</v>
      </c>
      <c r="D105" s="48">
        <f t="shared" si="147"/>
        <v>45.499322916666664</v>
      </c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52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>
        <v>115.2</v>
      </c>
      <c r="AY105" s="48">
        <v>52.415219999999998</v>
      </c>
      <c r="AZ105" s="48">
        <f t="shared" si="142"/>
        <v>45.499322916666664</v>
      </c>
      <c r="BA105" s="48"/>
      <c r="BB105" s="48"/>
      <c r="BC105" s="48"/>
      <c r="BD105" s="48"/>
      <c r="BE105" s="48"/>
      <c r="BF105" s="52"/>
      <c r="BG105" s="48"/>
      <c r="BH105" s="48"/>
      <c r="BI105" s="52"/>
      <c r="BJ105" s="48"/>
      <c r="BK105" s="48"/>
      <c r="BL105" s="52"/>
      <c r="BM105" s="48"/>
      <c r="BN105" s="48"/>
      <c r="BO105" s="52"/>
    </row>
    <row r="106" spans="1:67" x14ac:dyDescent="0.25">
      <c r="A106" s="162" t="s">
        <v>412</v>
      </c>
      <c r="B106" s="56">
        <f t="shared" si="115"/>
        <v>115.2</v>
      </c>
      <c r="C106" s="56">
        <f t="shared" si="116"/>
        <v>42.294150000000002</v>
      </c>
      <c r="D106" s="48">
        <f t="shared" si="147"/>
        <v>36.713671875000003</v>
      </c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52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>
        <v>115.2</v>
      </c>
      <c r="AY106" s="48">
        <v>42.294150000000002</v>
      </c>
      <c r="AZ106" s="48">
        <f t="shared" si="142"/>
        <v>36.713671875000003</v>
      </c>
      <c r="BA106" s="48"/>
      <c r="BB106" s="48"/>
      <c r="BC106" s="48"/>
      <c r="BD106" s="48"/>
      <c r="BE106" s="48"/>
      <c r="BF106" s="52"/>
      <c r="BG106" s="48"/>
      <c r="BH106" s="48"/>
      <c r="BI106" s="52"/>
      <c r="BJ106" s="48"/>
      <c r="BK106" s="48"/>
      <c r="BL106" s="52"/>
      <c r="BM106" s="48"/>
      <c r="BN106" s="48"/>
      <c r="BO106" s="52"/>
    </row>
    <row r="107" spans="1:67" x14ac:dyDescent="0.25">
      <c r="A107" s="162" t="s">
        <v>240</v>
      </c>
      <c r="B107" s="56">
        <f t="shared" si="115"/>
        <v>576.6</v>
      </c>
      <c r="C107" s="56">
        <f t="shared" si="116"/>
        <v>248.74113</v>
      </c>
      <c r="D107" s="48">
        <f t="shared" si="147"/>
        <v>43.139287200832463</v>
      </c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52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>
        <v>576.6</v>
      </c>
      <c r="AY107" s="48">
        <v>248.74113</v>
      </c>
      <c r="AZ107" s="48">
        <f t="shared" si="142"/>
        <v>43.139287200832463</v>
      </c>
      <c r="BA107" s="48"/>
      <c r="BB107" s="48"/>
      <c r="BC107" s="48"/>
      <c r="BD107" s="48"/>
      <c r="BE107" s="48"/>
      <c r="BF107" s="52"/>
      <c r="BG107" s="48"/>
      <c r="BH107" s="48"/>
      <c r="BI107" s="52"/>
      <c r="BJ107" s="48"/>
      <c r="BK107" s="48"/>
      <c r="BL107" s="52"/>
      <c r="BM107" s="48"/>
      <c r="BN107" s="48"/>
      <c r="BO107" s="52"/>
    </row>
    <row r="108" spans="1:67" x14ac:dyDescent="0.25">
      <c r="A108" s="162" t="s">
        <v>413</v>
      </c>
      <c r="B108" s="56">
        <f t="shared" si="115"/>
        <v>115.2</v>
      </c>
      <c r="C108" s="56">
        <f t="shared" si="116"/>
        <v>42.294150000000002</v>
      </c>
      <c r="D108" s="48">
        <f t="shared" si="147"/>
        <v>36.713671875000003</v>
      </c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52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>
        <v>115.2</v>
      </c>
      <c r="AY108" s="48">
        <v>42.294150000000002</v>
      </c>
      <c r="AZ108" s="48">
        <f t="shared" si="142"/>
        <v>36.713671875000003</v>
      </c>
      <c r="BA108" s="48"/>
      <c r="BB108" s="48"/>
      <c r="BC108" s="48"/>
      <c r="BD108" s="48"/>
      <c r="BE108" s="48"/>
      <c r="BF108" s="52"/>
      <c r="BG108" s="48"/>
      <c r="BH108" s="48"/>
      <c r="BI108" s="52"/>
      <c r="BJ108" s="48"/>
      <c r="BK108" s="48"/>
      <c r="BL108" s="52"/>
      <c r="BM108" s="48"/>
      <c r="BN108" s="48"/>
      <c r="BO108" s="52"/>
    </row>
    <row r="109" spans="1:67" x14ac:dyDescent="0.25">
      <c r="A109" s="162" t="s">
        <v>414</v>
      </c>
      <c r="B109" s="56">
        <f t="shared" si="115"/>
        <v>288.10000000000002</v>
      </c>
      <c r="C109" s="56">
        <f t="shared" si="116"/>
        <v>136.16114999999999</v>
      </c>
      <c r="D109" s="48">
        <f t="shared" si="147"/>
        <v>47.261766747657056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52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>
        <v>288.10000000000002</v>
      </c>
      <c r="AY109" s="48">
        <v>136.16114999999999</v>
      </c>
      <c r="AZ109" s="48">
        <f t="shared" si="142"/>
        <v>47.261766747657056</v>
      </c>
      <c r="BA109" s="48"/>
      <c r="BB109" s="48"/>
      <c r="BC109" s="48"/>
      <c r="BD109" s="48"/>
      <c r="BE109" s="48"/>
      <c r="BF109" s="52"/>
      <c r="BG109" s="48"/>
      <c r="BH109" s="48"/>
      <c r="BI109" s="52"/>
      <c r="BJ109" s="48"/>
      <c r="BK109" s="48"/>
      <c r="BL109" s="52"/>
      <c r="BM109" s="48"/>
      <c r="BN109" s="48"/>
      <c r="BO109" s="52"/>
    </row>
    <row r="110" spans="1:67" x14ac:dyDescent="0.25">
      <c r="A110" s="162" t="s">
        <v>223</v>
      </c>
      <c r="B110" s="56">
        <f t="shared" si="115"/>
        <v>115.2</v>
      </c>
      <c r="C110" s="56">
        <f t="shared" si="116"/>
        <v>55.585830000000001</v>
      </c>
      <c r="D110" s="48">
        <f t="shared" si="147"/>
        <v>48.251588541666671</v>
      </c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52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>
        <v>115.2</v>
      </c>
      <c r="AY110" s="48">
        <v>55.585830000000001</v>
      </c>
      <c r="AZ110" s="48">
        <f t="shared" si="142"/>
        <v>48.251588541666671</v>
      </c>
      <c r="BA110" s="48"/>
      <c r="BB110" s="48"/>
      <c r="BC110" s="48"/>
      <c r="BD110" s="48"/>
      <c r="BE110" s="48"/>
      <c r="BF110" s="52"/>
      <c r="BG110" s="48"/>
      <c r="BH110" s="48"/>
      <c r="BI110" s="52"/>
      <c r="BJ110" s="48"/>
      <c r="BK110" s="48"/>
      <c r="BL110" s="52"/>
      <c r="BM110" s="48"/>
      <c r="BN110" s="48"/>
      <c r="BO110" s="52"/>
    </row>
    <row r="111" spans="1:67" x14ac:dyDescent="0.25">
      <c r="A111" s="162" t="s">
        <v>237</v>
      </c>
      <c r="B111" s="56">
        <f t="shared" si="115"/>
        <v>115.2</v>
      </c>
      <c r="C111" s="56">
        <f t="shared" si="116"/>
        <v>42.294150000000002</v>
      </c>
      <c r="D111" s="48">
        <f t="shared" si="147"/>
        <v>36.713671875000003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52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>
        <v>115.2</v>
      </c>
      <c r="AY111" s="48">
        <v>42.294150000000002</v>
      </c>
      <c r="AZ111" s="48">
        <f t="shared" si="142"/>
        <v>36.713671875000003</v>
      </c>
      <c r="BA111" s="48"/>
      <c r="BB111" s="48"/>
      <c r="BC111" s="48"/>
      <c r="BD111" s="48"/>
      <c r="BE111" s="48"/>
      <c r="BF111" s="52"/>
      <c r="BG111" s="48"/>
      <c r="BH111" s="48"/>
      <c r="BI111" s="52"/>
      <c r="BJ111" s="48"/>
      <c r="BK111" s="48"/>
      <c r="BL111" s="52"/>
      <c r="BM111" s="48"/>
      <c r="BN111" s="48"/>
      <c r="BO111" s="52"/>
    </row>
    <row r="112" spans="1:67" x14ac:dyDescent="0.25">
      <c r="A112" s="162" t="s">
        <v>415</v>
      </c>
      <c r="B112" s="56">
        <f t="shared" si="115"/>
        <v>115.2</v>
      </c>
      <c r="C112" s="56">
        <f t="shared" si="116"/>
        <v>42.294150000000002</v>
      </c>
      <c r="D112" s="48">
        <f t="shared" si="147"/>
        <v>36.713671875000003</v>
      </c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52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>
        <v>115.2</v>
      </c>
      <c r="AY112" s="48">
        <v>42.294150000000002</v>
      </c>
      <c r="AZ112" s="48">
        <f t="shared" si="142"/>
        <v>36.713671875000003</v>
      </c>
      <c r="BA112" s="48"/>
      <c r="BB112" s="48"/>
      <c r="BC112" s="48"/>
      <c r="BD112" s="48"/>
      <c r="BE112" s="48"/>
      <c r="BF112" s="52"/>
      <c r="BG112" s="48"/>
      <c r="BH112" s="48"/>
      <c r="BI112" s="52"/>
      <c r="BJ112" s="48"/>
      <c r="BK112" s="48"/>
      <c r="BL112" s="52"/>
      <c r="BM112" s="48"/>
      <c r="BN112" s="48"/>
      <c r="BO112" s="52"/>
    </row>
    <row r="113" spans="1:67" x14ac:dyDescent="0.25">
      <c r="A113" s="162" t="s">
        <v>345</v>
      </c>
      <c r="B113" s="56">
        <f t="shared" si="115"/>
        <v>115.2</v>
      </c>
      <c r="C113" s="56">
        <f t="shared" si="116"/>
        <v>42.307139999999997</v>
      </c>
      <c r="D113" s="48">
        <f t="shared" si="147"/>
        <v>36.724947916666665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52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>
        <v>115.2</v>
      </c>
      <c r="AY113" s="48">
        <v>42.307139999999997</v>
      </c>
      <c r="AZ113" s="48">
        <f t="shared" si="142"/>
        <v>36.724947916666665</v>
      </c>
      <c r="BA113" s="48"/>
      <c r="BB113" s="48"/>
      <c r="BC113" s="48"/>
      <c r="BD113" s="48"/>
      <c r="BE113" s="48"/>
      <c r="BF113" s="52"/>
      <c r="BG113" s="48"/>
      <c r="BH113" s="48"/>
      <c r="BI113" s="52"/>
      <c r="BJ113" s="48"/>
      <c r="BK113" s="48"/>
      <c r="BL113" s="52"/>
      <c r="BM113" s="48"/>
      <c r="BN113" s="48"/>
      <c r="BO113" s="52"/>
    </row>
    <row r="114" spans="1:67" s="59" customFormat="1" ht="31.5" x14ac:dyDescent="0.25">
      <c r="A114" s="164" t="s">
        <v>245</v>
      </c>
      <c r="B114" s="73">
        <f t="shared" si="115"/>
        <v>152776.97229999999</v>
      </c>
      <c r="C114" s="73">
        <f t="shared" si="116"/>
        <v>84418.226880000002</v>
      </c>
      <c r="D114" s="55">
        <f t="shared" si="147"/>
        <v>55.255858006030145</v>
      </c>
      <c r="E114" s="55">
        <f>SUM(E115:E122)</f>
        <v>374.3</v>
      </c>
      <c r="F114" s="55">
        <f t="shared" ref="F114:BE114" si="148">SUM(F115:F122)</f>
        <v>200.1097</v>
      </c>
      <c r="G114" s="55">
        <f t="shared" si="44"/>
        <v>53.46238311514827</v>
      </c>
      <c r="H114" s="55">
        <f t="shared" si="148"/>
        <v>83.6</v>
      </c>
      <c r="I114" s="55">
        <f t="shared" si="148"/>
        <v>41.801000000000002</v>
      </c>
      <c r="J114" s="55">
        <f t="shared" si="56"/>
        <v>50.001196172248811</v>
      </c>
      <c r="K114" s="55">
        <f t="shared" si="148"/>
        <v>895.1</v>
      </c>
      <c r="L114" s="55">
        <f t="shared" si="148"/>
        <v>429.59199999999998</v>
      </c>
      <c r="M114" s="55">
        <f t="shared" si="57"/>
        <v>47.993743715785939</v>
      </c>
      <c r="N114" s="55">
        <f t="shared" si="148"/>
        <v>24594.672300000002</v>
      </c>
      <c r="O114" s="55">
        <f t="shared" si="148"/>
        <v>12064.1</v>
      </c>
      <c r="P114" s="55">
        <f t="shared" si="30"/>
        <v>49.051680188477235</v>
      </c>
      <c r="Q114" s="55">
        <f t="shared" si="148"/>
        <v>2295.5</v>
      </c>
      <c r="R114" s="55">
        <f t="shared" si="148"/>
        <v>925.28569999999991</v>
      </c>
      <c r="S114" s="55">
        <f t="shared" si="45"/>
        <v>40.308677847963402</v>
      </c>
      <c r="T114" s="55">
        <f t="shared" si="148"/>
        <v>60.3</v>
      </c>
      <c r="U114" s="55">
        <f t="shared" si="148"/>
        <v>30.15</v>
      </c>
      <c r="V114" s="55">
        <f t="shared" si="46"/>
        <v>50</v>
      </c>
      <c r="W114" s="55">
        <f t="shared" si="148"/>
        <v>110530.7</v>
      </c>
      <c r="X114" s="55">
        <f t="shared" si="148"/>
        <v>63693.731</v>
      </c>
      <c r="Y114" s="55">
        <f t="shared" si="58"/>
        <v>57.625375574387924</v>
      </c>
      <c r="Z114" s="55">
        <f t="shared" si="148"/>
        <v>394</v>
      </c>
      <c r="AA114" s="55">
        <f t="shared" si="148"/>
        <v>183.74668</v>
      </c>
      <c r="AB114" s="54">
        <f t="shared" si="119"/>
        <v>46.636213197969546</v>
      </c>
      <c r="AC114" s="55">
        <f t="shared" si="148"/>
        <v>0</v>
      </c>
      <c r="AD114" s="55">
        <f t="shared" si="148"/>
        <v>0</v>
      </c>
      <c r="AE114" s="55">
        <f t="shared" si="148"/>
        <v>0</v>
      </c>
      <c r="AF114" s="55">
        <f t="shared" si="148"/>
        <v>394</v>
      </c>
      <c r="AG114" s="55">
        <f t="shared" si="148"/>
        <v>191.96870000000001</v>
      </c>
      <c r="AH114" s="55">
        <f t="shared" si="148"/>
        <v>48.723020304568529</v>
      </c>
      <c r="AI114" s="55">
        <f t="shared" si="148"/>
        <v>2740.6</v>
      </c>
      <c r="AJ114" s="55">
        <f t="shared" si="148"/>
        <v>1227.6169199999999</v>
      </c>
      <c r="AK114" s="55">
        <f t="shared" si="148"/>
        <v>44.793728380646577</v>
      </c>
      <c r="AL114" s="55">
        <f t="shared" si="148"/>
        <v>394</v>
      </c>
      <c r="AM114" s="55">
        <f t="shared" si="148"/>
        <v>187.24179000000001</v>
      </c>
      <c r="AN114" s="55">
        <f t="shared" si="148"/>
        <v>47.523296954314723</v>
      </c>
      <c r="AO114" s="55">
        <f t="shared" si="148"/>
        <v>394</v>
      </c>
      <c r="AP114" s="55">
        <f t="shared" ref="AP114" si="149">SUM(AP115:AP122)</f>
        <v>125.41856</v>
      </c>
      <c r="AQ114" s="55">
        <f t="shared" si="148"/>
        <v>31.832121827411168</v>
      </c>
      <c r="AR114" s="55">
        <f t="shared" si="148"/>
        <v>621.5</v>
      </c>
      <c r="AS114" s="55">
        <f t="shared" si="148"/>
        <v>310.8</v>
      </c>
      <c r="AT114" s="55">
        <f t="shared" si="63"/>
        <v>50.008045052292836</v>
      </c>
      <c r="AU114" s="55">
        <f t="shared" si="148"/>
        <v>0</v>
      </c>
      <c r="AV114" s="55">
        <f t="shared" ref="AV114" si="150">SUM(AV115:AV122)</f>
        <v>0</v>
      </c>
      <c r="AW114" s="55">
        <f t="shared" si="148"/>
        <v>0</v>
      </c>
      <c r="AX114" s="55">
        <f t="shared" si="148"/>
        <v>979.30000000000018</v>
      </c>
      <c r="AY114" s="55">
        <f t="shared" si="148"/>
        <v>391.97982999999999</v>
      </c>
      <c r="AZ114" s="54">
        <f t="shared" ref="AZ114:AZ122" si="151">AY114/AX114*100</f>
        <v>40.026532216889606</v>
      </c>
      <c r="BA114" s="55">
        <f t="shared" si="148"/>
        <v>7909.6</v>
      </c>
      <c r="BB114" s="55">
        <f t="shared" si="148"/>
        <v>4414.6850000000004</v>
      </c>
      <c r="BC114" s="55">
        <f t="shared" si="35"/>
        <v>55.814263679579248</v>
      </c>
      <c r="BD114" s="55">
        <f t="shared" si="148"/>
        <v>44.9</v>
      </c>
      <c r="BE114" s="55">
        <f t="shared" si="148"/>
        <v>0</v>
      </c>
      <c r="BF114" s="55">
        <f t="shared" si="123"/>
        <v>0</v>
      </c>
      <c r="BG114" s="55">
        <f t="shared" ref="BG114" si="152">SUM(BG115:BG122)</f>
        <v>1.3</v>
      </c>
      <c r="BH114" s="55">
        <f t="shared" ref="BH114" si="153">SUM(BH115:BH122)</f>
        <v>0</v>
      </c>
      <c r="BI114" s="55">
        <f t="shared" ref="BI114:BI115" si="154">BH114/BG114*100</f>
        <v>0</v>
      </c>
      <c r="BJ114" s="55"/>
      <c r="BK114" s="55"/>
      <c r="BL114" s="55"/>
      <c r="BM114" s="55">
        <f>SUM(BM115:BM122)</f>
        <v>69.599999999999994</v>
      </c>
      <c r="BN114" s="55">
        <f t="shared" ref="BN114" si="155">SUM(BN115:BN122)</f>
        <v>0</v>
      </c>
      <c r="BO114" s="55">
        <f t="shared" ref="BO114:BO115" si="156">BN114/BM114*100</f>
        <v>0</v>
      </c>
    </row>
    <row r="115" spans="1:67" ht="16.5" customHeight="1" x14ac:dyDescent="0.25">
      <c r="A115" s="162" t="s">
        <v>244</v>
      </c>
      <c r="B115" s="56">
        <f t="shared" si="115"/>
        <v>151797.67230000001</v>
      </c>
      <c r="C115" s="56">
        <f t="shared" si="116"/>
        <v>84026.247050000005</v>
      </c>
      <c r="D115" s="52">
        <f t="shared" si="0"/>
        <v>55.354107725668989</v>
      </c>
      <c r="E115" s="52">
        <v>374.3</v>
      </c>
      <c r="F115" s="52">
        <v>200.1097</v>
      </c>
      <c r="G115" s="52">
        <f t="shared" si="44"/>
        <v>53.46238311514827</v>
      </c>
      <c r="H115" s="52">
        <v>83.6</v>
      </c>
      <c r="I115" s="52">
        <v>41.801000000000002</v>
      </c>
      <c r="J115" s="52">
        <f t="shared" si="56"/>
        <v>50.001196172248811</v>
      </c>
      <c r="K115" s="52">
        <v>895.1</v>
      </c>
      <c r="L115" s="52">
        <v>429.59199999999998</v>
      </c>
      <c r="M115" s="52">
        <f t="shared" si="57"/>
        <v>47.993743715785939</v>
      </c>
      <c r="N115" s="52">
        <v>24594.672300000002</v>
      </c>
      <c r="O115" s="52">
        <v>12064.1</v>
      </c>
      <c r="P115" s="52">
        <f t="shared" si="30"/>
        <v>49.051680188477235</v>
      </c>
      <c r="Q115" s="52">
        <v>2295.5</v>
      </c>
      <c r="R115" s="52">
        <v>925.28569999999991</v>
      </c>
      <c r="S115" s="52">
        <f t="shared" si="45"/>
        <v>40.308677847963402</v>
      </c>
      <c r="T115" s="52">
        <v>60.3</v>
      </c>
      <c r="U115" s="52">
        <v>30.15</v>
      </c>
      <c r="V115" s="52">
        <f t="shared" si="46"/>
        <v>50</v>
      </c>
      <c r="W115" s="52">
        <v>110530.7</v>
      </c>
      <c r="X115" s="52">
        <v>63693.731</v>
      </c>
      <c r="Y115" s="52">
        <f t="shared" si="58"/>
        <v>57.625375574387924</v>
      </c>
      <c r="Z115" s="52">
        <v>394</v>
      </c>
      <c r="AA115" s="52">
        <v>183.74668</v>
      </c>
      <c r="AB115" s="48">
        <f t="shared" si="119"/>
        <v>46.636213197969546</v>
      </c>
      <c r="AC115" s="48"/>
      <c r="AD115" s="52"/>
      <c r="AE115" s="52"/>
      <c r="AF115" s="52">
        <v>394</v>
      </c>
      <c r="AG115" s="52">
        <v>191.96870000000001</v>
      </c>
      <c r="AH115" s="52">
        <f t="shared" si="59"/>
        <v>48.723020304568529</v>
      </c>
      <c r="AI115" s="52">
        <v>2740.6</v>
      </c>
      <c r="AJ115" s="52">
        <v>1227.6169199999999</v>
      </c>
      <c r="AK115" s="52">
        <f t="shared" si="60"/>
        <v>44.793728380646577</v>
      </c>
      <c r="AL115" s="52">
        <v>394</v>
      </c>
      <c r="AM115" s="52">
        <v>187.24179000000001</v>
      </c>
      <c r="AN115" s="52">
        <f t="shared" si="61"/>
        <v>47.523296954314723</v>
      </c>
      <c r="AO115" s="52">
        <v>394</v>
      </c>
      <c r="AP115" s="52">
        <v>125.41856</v>
      </c>
      <c r="AQ115" s="52">
        <f t="shared" si="62"/>
        <v>31.832121827411168</v>
      </c>
      <c r="AR115" s="52">
        <v>621.5</v>
      </c>
      <c r="AS115" s="52">
        <v>310.8</v>
      </c>
      <c r="AT115" s="52">
        <f t="shared" si="63"/>
        <v>50.008045052292836</v>
      </c>
      <c r="AU115" s="52"/>
      <c r="AV115" s="52"/>
      <c r="AW115" s="52"/>
      <c r="AX115" s="52"/>
      <c r="AY115" s="52"/>
      <c r="AZ115" s="48"/>
      <c r="BA115" s="52">
        <v>7909.6</v>
      </c>
      <c r="BB115" s="52">
        <v>4414.6850000000004</v>
      </c>
      <c r="BC115" s="52">
        <f t="shared" si="35"/>
        <v>55.814263679579248</v>
      </c>
      <c r="BD115" s="52">
        <v>44.9</v>
      </c>
      <c r="BE115" s="52"/>
      <c r="BF115" s="52">
        <f t="shared" si="123"/>
        <v>0</v>
      </c>
      <c r="BG115" s="52">
        <v>1.3</v>
      </c>
      <c r="BH115" s="52"/>
      <c r="BI115" s="52">
        <f t="shared" si="154"/>
        <v>0</v>
      </c>
      <c r="BJ115" s="52"/>
      <c r="BK115" s="52"/>
      <c r="BL115" s="52"/>
      <c r="BM115" s="52">
        <v>69.599999999999994</v>
      </c>
      <c r="BN115" s="52">
        <v>0</v>
      </c>
      <c r="BO115" s="52">
        <f t="shared" si="156"/>
        <v>0</v>
      </c>
    </row>
    <row r="116" spans="1:67" x14ac:dyDescent="0.25">
      <c r="A116" s="162" t="s">
        <v>241</v>
      </c>
      <c r="B116" s="56">
        <f t="shared" si="115"/>
        <v>115.2</v>
      </c>
      <c r="C116" s="56">
        <f t="shared" si="116"/>
        <v>48.62838</v>
      </c>
      <c r="D116" s="48">
        <f t="shared" ref="D116:D118" si="157">C116/B116*100</f>
        <v>42.212135416666662</v>
      </c>
      <c r="E116" s="48"/>
      <c r="F116" s="48"/>
      <c r="G116" s="48"/>
      <c r="H116" s="48"/>
      <c r="I116" s="48"/>
      <c r="J116" s="52"/>
      <c r="K116" s="48"/>
      <c r="L116" s="48"/>
      <c r="M116" s="52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52"/>
      <c r="AU116" s="48"/>
      <c r="AV116" s="48"/>
      <c r="AW116" s="48"/>
      <c r="AX116" s="48">
        <v>115.2</v>
      </c>
      <c r="AY116" s="48">
        <v>48.62838</v>
      </c>
      <c r="AZ116" s="48">
        <f t="shared" si="151"/>
        <v>42.212135416666662</v>
      </c>
      <c r="BA116" s="48"/>
      <c r="BB116" s="48"/>
      <c r="BC116" s="48"/>
      <c r="BD116" s="48"/>
      <c r="BE116" s="48"/>
      <c r="BF116" s="52"/>
      <c r="BG116" s="48"/>
      <c r="BH116" s="48"/>
      <c r="BI116" s="52"/>
      <c r="BJ116" s="48"/>
      <c r="BK116" s="48"/>
      <c r="BL116" s="52"/>
      <c r="BM116" s="48"/>
      <c r="BN116" s="48"/>
      <c r="BO116" s="48"/>
    </row>
    <row r="117" spans="1:67" x14ac:dyDescent="0.25">
      <c r="A117" s="162" t="s">
        <v>416</v>
      </c>
      <c r="B117" s="56">
        <f t="shared" si="115"/>
        <v>115.2</v>
      </c>
      <c r="C117" s="56">
        <f t="shared" si="116"/>
        <v>51.40175</v>
      </c>
      <c r="D117" s="48">
        <f t="shared" si="157"/>
        <v>44.619574652777779</v>
      </c>
      <c r="E117" s="48"/>
      <c r="F117" s="48"/>
      <c r="G117" s="48"/>
      <c r="H117" s="48"/>
      <c r="I117" s="48"/>
      <c r="J117" s="52"/>
      <c r="K117" s="48"/>
      <c r="L117" s="48"/>
      <c r="M117" s="52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52"/>
      <c r="AU117" s="48"/>
      <c r="AV117" s="48"/>
      <c r="AW117" s="48"/>
      <c r="AX117" s="48">
        <v>115.2</v>
      </c>
      <c r="AY117" s="48">
        <v>51.40175</v>
      </c>
      <c r="AZ117" s="48">
        <f t="shared" si="151"/>
        <v>44.619574652777779</v>
      </c>
      <c r="BA117" s="48"/>
      <c r="BB117" s="48"/>
      <c r="BC117" s="48"/>
      <c r="BD117" s="48"/>
      <c r="BE117" s="48"/>
      <c r="BF117" s="52"/>
      <c r="BG117" s="48"/>
      <c r="BH117" s="48"/>
      <c r="BI117" s="52"/>
      <c r="BJ117" s="48"/>
      <c r="BK117" s="48"/>
      <c r="BL117" s="52"/>
      <c r="BM117" s="48"/>
      <c r="BN117" s="48"/>
      <c r="BO117" s="48"/>
    </row>
    <row r="118" spans="1:67" x14ac:dyDescent="0.25">
      <c r="A118" s="162" t="s">
        <v>242</v>
      </c>
      <c r="B118" s="56">
        <f t="shared" si="115"/>
        <v>115.2</v>
      </c>
      <c r="C118" s="56">
        <f t="shared" si="116"/>
        <v>9.5475499999999993</v>
      </c>
      <c r="D118" s="48">
        <f t="shared" si="157"/>
        <v>8.2878038194444432</v>
      </c>
      <c r="E118" s="48"/>
      <c r="F118" s="48"/>
      <c r="G118" s="48"/>
      <c r="H118" s="48"/>
      <c r="I118" s="48"/>
      <c r="J118" s="52"/>
      <c r="K118" s="48"/>
      <c r="L118" s="48"/>
      <c r="M118" s="52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52"/>
      <c r="AU118" s="48"/>
      <c r="AV118" s="48"/>
      <c r="AW118" s="48"/>
      <c r="AX118" s="48">
        <v>115.2</v>
      </c>
      <c r="AY118" s="48">
        <v>9.5475499999999993</v>
      </c>
      <c r="AZ118" s="48">
        <f t="shared" si="151"/>
        <v>8.2878038194444432</v>
      </c>
      <c r="BA118" s="48"/>
      <c r="BB118" s="48"/>
      <c r="BC118" s="48"/>
      <c r="BD118" s="48"/>
      <c r="BE118" s="48"/>
      <c r="BF118" s="52"/>
      <c r="BG118" s="48"/>
      <c r="BH118" s="48"/>
      <c r="BI118" s="52"/>
      <c r="BJ118" s="48"/>
      <c r="BK118" s="48"/>
      <c r="BL118" s="52"/>
      <c r="BM118" s="48"/>
      <c r="BN118" s="48"/>
      <c r="BO118" s="48"/>
    </row>
    <row r="119" spans="1:67" x14ac:dyDescent="0.25">
      <c r="A119" s="162" t="s">
        <v>489</v>
      </c>
      <c r="B119" s="56">
        <f t="shared" si="115"/>
        <v>115.2</v>
      </c>
      <c r="C119" s="56">
        <f t="shared" si="116"/>
        <v>44.739599999999996</v>
      </c>
      <c r="D119" s="48">
        <f>C119/B119*100</f>
        <v>38.836458333333326</v>
      </c>
      <c r="E119" s="48"/>
      <c r="F119" s="48"/>
      <c r="G119" s="48"/>
      <c r="H119" s="48"/>
      <c r="I119" s="48"/>
      <c r="J119" s="52"/>
      <c r="K119" s="48"/>
      <c r="L119" s="48"/>
      <c r="M119" s="52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52"/>
      <c r="AU119" s="48"/>
      <c r="AV119" s="48"/>
      <c r="AW119" s="48"/>
      <c r="AX119" s="48">
        <v>115.2</v>
      </c>
      <c r="AY119" s="48">
        <v>44.739599999999996</v>
      </c>
      <c r="AZ119" s="48">
        <f t="shared" si="151"/>
        <v>38.836458333333326</v>
      </c>
      <c r="BA119" s="48"/>
      <c r="BB119" s="48"/>
      <c r="BC119" s="48"/>
      <c r="BD119" s="48"/>
      <c r="BE119" s="48"/>
      <c r="BF119" s="52"/>
      <c r="BG119" s="48"/>
      <c r="BH119" s="48"/>
      <c r="BI119" s="52"/>
      <c r="BJ119" s="48"/>
      <c r="BK119" s="48"/>
      <c r="BL119" s="52"/>
      <c r="BM119" s="48"/>
      <c r="BN119" s="48"/>
      <c r="BO119" s="48"/>
    </row>
    <row r="120" spans="1:67" x14ac:dyDescent="0.25">
      <c r="A120" s="162" t="s">
        <v>243</v>
      </c>
      <c r="B120" s="56">
        <f t="shared" si="115"/>
        <v>288.10000000000002</v>
      </c>
      <c r="C120" s="56">
        <f t="shared" si="116"/>
        <v>144.05000000000001</v>
      </c>
      <c r="D120" s="48">
        <f>C120/B120*100</f>
        <v>50</v>
      </c>
      <c r="E120" s="48"/>
      <c r="F120" s="48"/>
      <c r="G120" s="48"/>
      <c r="H120" s="48"/>
      <c r="I120" s="48"/>
      <c r="J120" s="52"/>
      <c r="K120" s="48"/>
      <c r="L120" s="48"/>
      <c r="M120" s="52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52"/>
      <c r="AU120" s="48"/>
      <c r="AV120" s="48"/>
      <c r="AW120" s="48"/>
      <c r="AX120" s="48">
        <v>288.10000000000002</v>
      </c>
      <c r="AY120" s="48">
        <v>144.05000000000001</v>
      </c>
      <c r="AZ120" s="48">
        <f t="shared" si="151"/>
        <v>50</v>
      </c>
      <c r="BA120" s="48"/>
      <c r="BB120" s="48"/>
      <c r="BC120" s="48"/>
      <c r="BD120" s="48"/>
      <c r="BE120" s="48"/>
      <c r="BF120" s="52"/>
      <c r="BG120" s="48"/>
      <c r="BH120" s="48"/>
      <c r="BI120" s="52"/>
      <c r="BJ120" s="48"/>
      <c r="BK120" s="48"/>
      <c r="BL120" s="52"/>
      <c r="BM120" s="48"/>
      <c r="BN120" s="48"/>
      <c r="BO120" s="48"/>
    </row>
    <row r="121" spans="1:67" x14ac:dyDescent="0.25">
      <c r="A121" s="162" t="s">
        <v>302</v>
      </c>
      <c r="B121" s="56">
        <f t="shared" si="115"/>
        <v>115.2</v>
      </c>
      <c r="C121" s="56">
        <f t="shared" si="116"/>
        <v>45.186690000000006</v>
      </c>
      <c r="D121" s="48">
        <f>C121/B121*100</f>
        <v>39.22455729166667</v>
      </c>
      <c r="E121" s="48"/>
      <c r="F121" s="48"/>
      <c r="G121" s="48"/>
      <c r="H121" s="48"/>
      <c r="I121" s="48"/>
      <c r="J121" s="52"/>
      <c r="K121" s="48"/>
      <c r="L121" s="48"/>
      <c r="M121" s="52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52"/>
      <c r="AU121" s="48"/>
      <c r="AV121" s="48"/>
      <c r="AW121" s="48"/>
      <c r="AX121" s="48">
        <v>115.2</v>
      </c>
      <c r="AY121" s="48">
        <v>45.186690000000006</v>
      </c>
      <c r="AZ121" s="48">
        <f t="shared" si="151"/>
        <v>39.22455729166667</v>
      </c>
      <c r="BA121" s="48"/>
      <c r="BB121" s="48"/>
      <c r="BC121" s="48"/>
      <c r="BD121" s="48"/>
      <c r="BE121" s="48"/>
      <c r="BF121" s="52"/>
      <c r="BG121" s="48"/>
      <c r="BH121" s="48"/>
      <c r="BI121" s="52"/>
      <c r="BJ121" s="48"/>
      <c r="BK121" s="48"/>
      <c r="BL121" s="52"/>
      <c r="BM121" s="48"/>
      <c r="BN121" s="48"/>
      <c r="BO121" s="48"/>
    </row>
    <row r="122" spans="1:67" x14ac:dyDescent="0.25">
      <c r="A122" s="162" t="s">
        <v>419</v>
      </c>
      <c r="B122" s="56">
        <f t="shared" si="115"/>
        <v>115.2</v>
      </c>
      <c r="C122" s="56">
        <f t="shared" si="116"/>
        <v>48.42586</v>
      </c>
      <c r="D122" s="48">
        <f>C122/B122*100</f>
        <v>42.03633680555555</v>
      </c>
      <c r="E122" s="48"/>
      <c r="F122" s="48"/>
      <c r="G122" s="48"/>
      <c r="H122" s="48"/>
      <c r="I122" s="48"/>
      <c r="J122" s="52"/>
      <c r="K122" s="48"/>
      <c r="L122" s="48"/>
      <c r="M122" s="52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52"/>
      <c r="AU122" s="48"/>
      <c r="AV122" s="48"/>
      <c r="AW122" s="48"/>
      <c r="AX122" s="48">
        <v>115.2</v>
      </c>
      <c r="AY122" s="48">
        <v>48.42586</v>
      </c>
      <c r="AZ122" s="48">
        <f t="shared" si="151"/>
        <v>42.03633680555555</v>
      </c>
      <c r="BA122" s="48"/>
      <c r="BB122" s="48"/>
      <c r="BC122" s="48"/>
      <c r="BD122" s="48"/>
      <c r="BE122" s="48"/>
      <c r="BF122" s="52"/>
      <c r="BG122" s="48"/>
      <c r="BH122" s="48"/>
      <c r="BI122" s="52"/>
      <c r="BJ122" s="48"/>
      <c r="BK122" s="48"/>
      <c r="BL122" s="52"/>
      <c r="BM122" s="48"/>
      <c r="BN122" s="48"/>
      <c r="BO122" s="48"/>
    </row>
    <row r="123" spans="1:67" s="59" customFormat="1" ht="31.5" x14ac:dyDescent="0.25">
      <c r="A123" s="164" t="s">
        <v>248</v>
      </c>
      <c r="B123" s="73">
        <f t="shared" si="115"/>
        <v>247809.37230000002</v>
      </c>
      <c r="C123" s="73">
        <f t="shared" si="116"/>
        <v>137218.61890999999</v>
      </c>
      <c r="D123" s="55">
        <f t="shared" ref="D123" si="158">C123/B123*100</f>
        <v>55.372651016557207</v>
      </c>
      <c r="E123" s="55">
        <f>SUM(E124:E136)</f>
        <v>671.4</v>
      </c>
      <c r="F123" s="55">
        <f t="shared" ref="F123:BE123" si="159">SUM(F124:F136)</f>
        <v>223.63979</v>
      </c>
      <c r="G123" s="55">
        <f t="shared" si="44"/>
        <v>33.309471254095918</v>
      </c>
      <c r="H123" s="55">
        <f>SUM(H124:H136)</f>
        <v>120.5</v>
      </c>
      <c r="I123" s="55">
        <f>SUM(I124:I136)</f>
        <v>35.437580000000004</v>
      </c>
      <c r="J123" s="55">
        <f t="shared" si="56"/>
        <v>29.408780082987558</v>
      </c>
      <c r="K123" s="55">
        <f t="shared" si="159"/>
        <v>2133.1</v>
      </c>
      <c r="L123" s="55">
        <f t="shared" si="159"/>
        <v>622.18378000000007</v>
      </c>
      <c r="M123" s="55">
        <f t="shared" si="57"/>
        <v>29.168054943509453</v>
      </c>
      <c r="N123" s="55">
        <f t="shared" si="159"/>
        <v>26677.772300000001</v>
      </c>
      <c r="O123" s="55">
        <f t="shared" si="159"/>
        <v>12139.736140000001</v>
      </c>
      <c r="P123" s="55">
        <f t="shared" si="30"/>
        <v>45.50505943106802</v>
      </c>
      <c r="Q123" s="55">
        <f t="shared" si="159"/>
        <v>2788</v>
      </c>
      <c r="R123" s="55">
        <f t="shared" si="159"/>
        <v>785.25525000000005</v>
      </c>
      <c r="S123" s="55">
        <f t="shared" si="45"/>
        <v>28.165539813486372</v>
      </c>
      <c r="T123" s="55">
        <f t="shared" si="159"/>
        <v>117</v>
      </c>
      <c r="U123" s="55">
        <f t="shared" si="159"/>
        <v>44.789349999999999</v>
      </c>
      <c r="V123" s="55">
        <f t="shared" si="46"/>
        <v>38.28149572649572</v>
      </c>
      <c r="W123" s="55">
        <f t="shared" si="159"/>
        <v>195307.8</v>
      </c>
      <c r="X123" s="55">
        <f t="shared" si="159"/>
        <v>112204.40353</v>
      </c>
      <c r="Y123" s="55">
        <f t="shared" si="58"/>
        <v>57.450037085052422</v>
      </c>
      <c r="Z123" s="55">
        <f t="shared" si="159"/>
        <v>394</v>
      </c>
      <c r="AA123" s="55">
        <f t="shared" si="159"/>
        <v>189.13461999999998</v>
      </c>
      <c r="AB123" s="54">
        <f t="shared" si="119"/>
        <v>48.003710659898474</v>
      </c>
      <c r="AC123" s="55">
        <f t="shared" si="159"/>
        <v>0</v>
      </c>
      <c r="AD123" s="55">
        <f t="shared" si="159"/>
        <v>0</v>
      </c>
      <c r="AE123" s="55">
        <f t="shared" si="159"/>
        <v>0</v>
      </c>
      <c r="AF123" s="55">
        <f t="shared" si="159"/>
        <v>394</v>
      </c>
      <c r="AG123" s="55">
        <f t="shared" si="159"/>
        <v>166.2201</v>
      </c>
      <c r="AH123" s="55">
        <f t="shared" si="159"/>
        <v>42.18784263959391</v>
      </c>
      <c r="AI123" s="55">
        <f t="shared" si="159"/>
        <v>626.1</v>
      </c>
      <c r="AJ123" s="55">
        <f t="shared" si="159"/>
        <v>306.33184</v>
      </c>
      <c r="AK123" s="55">
        <f t="shared" si="159"/>
        <v>48.926982910078259</v>
      </c>
      <c r="AL123" s="55">
        <f t="shared" si="159"/>
        <v>394</v>
      </c>
      <c r="AM123" s="55">
        <f t="shared" si="159"/>
        <v>173.08104</v>
      </c>
      <c r="AN123" s="55">
        <f t="shared" si="159"/>
        <v>43.929197969543146</v>
      </c>
      <c r="AO123" s="55">
        <f t="shared" si="159"/>
        <v>394</v>
      </c>
      <c r="AP123" s="55">
        <f t="shared" ref="AP123" si="160">SUM(AP124:AP136)</f>
        <v>180.35130999999998</v>
      </c>
      <c r="AQ123" s="55">
        <f t="shared" si="159"/>
        <v>45.774444162436545</v>
      </c>
      <c r="AR123" s="55">
        <f t="shared" si="159"/>
        <v>1004.4</v>
      </c>
      <c r="AS123" s="55">
        <f t="shared" si="159"/>
        <v>502.2</v>
      </c>
      <c r="AT123" s="55">
        <f t="shared" si="63"/>
        <v>50</v>
      </c>
      <c r="AU123" s="55">
        <f t="shared" si="159"/>
        <v>0</v>
      </c>
      <c r="AV123" s="55">
        <f t="shared" ref="AV123" si="161">SUM(AV124:AV136)</f>
        <v>0</v>
      </c>
      <c r="AW123" s="55">
        <f t="shared" si="159"/>
        <v>0</v>
      </c>
      <c r="AX123" s="55">
        <f t="shared" si="159"/>
        <v>1613.0000000000002</v>
      </c>
      <c r="AY123" s="55">
        <f t="shared" si="159"/>
        <v>631.36027999999999</v>
      </c>
      <c r="AZ123" s="54">
        <f t="shared" ref="AZ123:AZ134" si="162">AY123/AX123*100</f>
        <v>39.141988840669555</v>
      </c>
      <c r="BA123" s="55">
        <f t="shared" si="159"/>
        <v>14888.6</v>
      </c>
      <c r="BB123" s="55">
        <f t="shared" si="159"/>
        <v>8767.5249999999996</v>
      </c>
      <c r="BC123" s="55">
        <f t="shared" si="35"/>
        <v>58.887504533670054</v>
      </c>
      <c r="BD123" s="55">
        <f t="shared" si="159"/>
        <v>224.6</v>
      </c>
      <c r="BE123" s="55">
        <f t="shared" si="159"/>
        <v>221.25</v>
      </c>
      <c r="BF123" s="55">
        <f t="shared" si="123"/>
        <v>98.508459483526266</v>
      </c>
      <c r="BG123" s="55">
        <f t="shared" ref="BG123" si="163">SUM(BG124:BG136)</f>
        <v>2.1</v>
      </c>
      <c r="BH123" s="55">
        <f t="shared" ref="BH123" si="164">SUM(BH124:BH136)</f>
        <v>0</v>
      </c>
      <c r="BI123" s="55">
        <f t="shared" ref="BI123:BI124" si="165">BH123/BG123*100</f>
        <v>0</v>
      </c>
      <c r="BJ123" s="55"/>
      <c r="BK123" s="55"/>
      <c r="BL123" s="55"/>
      <c r="BM123" s="55">
        <f>SUM(BM124:BM136)</f>
        <v>59</v>
      </c>
      <c r="BN123" s="55">
        <f t="shared" ref="BN123" si="166">SUM(BN124:BN136)</f>
        <v>25.7193</v>
      </c>
      <c r="BO123" s="55">
        <f t="shared" ref="BO123:BO124" si="167">BN123/BM123*100</f>
        <v>43.59203389830509</v>
      </c>
    </row>
    <row r="124" spans="1:67" ht="31.5" x14ac:dyDescent="0.25">
      <c r="A124" s="162" t="s">
        <v>247</v>
      </c>
      <c r="B124" s="56">
        <f>E124+H124+K124+N124+Q124+T124+W124+Z124+AC124+AF124+AI124+AL124+AO124+AR124+AU124+AX124+BA124+BD124+BG124+BJ124+BM124</f>
        <v>246196.37230000002</v>
      </c>
      <c r="C124" s="56">
        <f>F124+I124+L124+O124+R124+U124+X124+AA124+AD124+AG124+AJ124+AM124+AP124+AS124+AV124+AY124+BB124+BE124+BH124+BK124+BN124</f>
        <v>136587.25863</v>
      </c>
      <c r="D124" s="52">
        <f t="shared" si="0"/>
        <v>55.478989131311415</v>
      </c>
      <c r="E124" s="52">
        <v>671.4</v>
      </c>
      <c r="F124" s="52">
        <v>223.63979</v>
      </c>
      <c r="G124" s="52">
        <f t="shared" si="44"/>
        <v>33.309471254095918</v>
      </c>
      <c r="H124" s="52">
        <v>120.5</v>
      </c>
      <c r="I124" s="52">
        <v>35.437580000000004</v>
      </c>
      <c r="J124" s="52">
        <f>I124/H124*100</f>
        <v>29.408780082987558</v>
      </c>
      <c r="K124" s="52">
        <v>2133.1</v>
      </c>
      <c r="L124" s="52">
        <v>622.18378000000007</v>
      </c>
      <c r="M124" s="52">
        <f t="shared" si="57"/>
        <v>29.168054943509453</v>
      </c>
      <c r="N124" s="52">
        <v>26677.772300000001</v>
      </c>
      <c r="O124" s="52">
        <v>12139.736140000001</v>
      </c>
      <c r="P124" s="52">
        <f t="shared" si="30"/>
        <v>45.50505943106802</v>
      </c>
      <c r="Q124" s="52">
        <v>2788</v>
      </c>
      <c r="R124" s="52">
        <v>785.25525000000005</v>
      </c>
      <c r="S124" s="52">
        <f t="shared" si="45"/>
        <v>28.165539813486372</v>
      </c>
      <c r="T124" s="52">
        <v>117</v>
      </c>
      <c r="U124" s="52">
        <v>44.789349999999999</v>
      </c>
      <c r="V124" s="52">
        <f t="shared" si="46"/>
        <v>38.28149572649572</v>
      </c>
      <c r="W124" s="52">
        <v>195307.8</v>
      </c>
      <c r="X124" s="52">
        <v>112204.40353</v>
      </c>
      <c r="Y124" s="52">
        <f t="shared" si="58"/>
        <v>57.450037085052422</v>
      </c>
      <c r="Z124" s="52">
        <v>394</v>
      </c>
      <c r="AA124" s="52">
        <v>189.13461999999998</v>
      </c>
      <c r="AB124" s="48">
        <f t="shared" si="119"/>
        <v>48.003710659898474</v>
      </c>
      <c r="AC124" s="48"/>
      <c r="AD124" s="52"/>
      <c r="AE124" s="52"/>
      <c r="AF124" s="52">
        <v>394</v>
      </c>
      <c r="AG124" s="52">
        <v>166.2201</v>
      </c>
      <c r="AH124" s="52">
        <f t="shared" si="59"/>
        <v>42.18784263959391</v>
      </c>
      <c r="AI124" s="52">
        <v>626.1</v>
      </c>
      <c r="AJ124" s="52">
        <v>306.33184</v>
      </c>
      <c r="AK124" s="52">
        <f t="shared" si="60"/>
        <v>48.926982910078259</v>
      </c>
      <c r="AL124" s="52">
        <v>394</v>
      </c>
      <c r="AM124" s="52">
        <v>173.08104</v>
      </c>
      <c r="AN124" s="52">
        <f t="shared" si="61"/>
        <v>43.929197969543146</v>
      </c>
      <c r="AO124" s="52">
        <v>394</v>
      </c>
      <c r="AP124" s="52">
        <v>180.35130999999998</v>
      </c>
      <c r="AQ124" s="52">
        <f t="shared" si="62"/>
        <v>45.774444162436545</v>
      </c>
      <c r="AR124" s="52">
        <v>1004.4</v>
      </c>
      <c r="AS124" s="52">
        <v>502.2</v>
      </c>
      <c r="AT124" s="52">
        <f t="shared" si="63"/>
        <v>50</v>
      </c>
      <c r="AU124" s="52"/>
      <c r="AV124" s="52"/>
      <c r="AW124" s="52"/>
      <c r="AX124" s="52"/>
      <c r="AY124" s="52"/>
      <c r="AZ124" s="48"/>
      <c r="BA124" s="52">
        <v>14888.6</v>
      </c>
      <c r="BB124" s="52">
        <v>8767.5249999999996</v>
      </c>
      <c r="BC124" s="52">
        <f t="shared" si="35"/>
        <v>58.887504533670054</v>
      </c>
      <c r="BD124" s="52">
        <v>224.6</v>
      </c>
      <c r="BE124" s="52">
        <v>221.25</v>
      </c>
      <c r="BF124" s="52">
        <f t="shared" si="123"/>
        <v>98.508459483526266</v>
      </c>
      <c r="BG124" s="52">
        <v>2.1</v>
      </c>
      <c r="BH124" s="52"/>
      <c r="BI124" s="52">
        <f t="shared" si="165"/>
        <v>0</v>
      </c>
      <c r="BJ124" s="52"/>
      <c r="BK124" s="52"/>
      <c r="BL124" s="52"/>
      <c r="BM124" s="52">
        <v>59</v>
      </c>
      <c r="BN124" s="52">
        <v>25.7193</v>
      </c>
      <c r="BO124" s="52">
        <f t="shared" si="167"/>
        <v>43.59203389830509</v>
      </c>
    </row>
    <row r="125" spans="1:67" x14ac:dyDescent="0.25">
      <c r="A125" s="162" t="s">
        <v>420</v>
      </c>
      <c r="B125" s="56">
        <f t="shared" si="115"/>
        <v>115.2</v>
      </c>
      <c r="C125" s="56">
        <f t="shared" si="116"/>
        <v>45.542550000000006</v>
      </c>
      <c r="D125" s="48">
        <f t="shared" ref="D125:D134" si="168">C125/B125*100</f>
        <v>39.53346354166667</v>
      </c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52"/>
      <c r="Q125" s="48"/>
      <c r="R125" s="48"/>
      <c r="S125" s="48"/>
      <c r="T125" s="48"/>
      <c r="U125" s="48"/>
      <c r="V125" s="52"/>
      <c r="W125" s="48"/>
      <c r="X125" s="48"/>
      <c r="Y125" s="52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>
        <v>115.2</v>
      </c>
      <c r="AY125" s="48">
        <v>45.542550000000006</v>
      </c>
      <c r="AZ125" s="48">
        <f t="shared" si="162"/>
        <v>39.53346354166667</v>
      </c>
      <c r="BA125" s="48"/>
      <c r="BB125" s="48"/>
      <c r="BC125" s="52"/>
      <c r="BD125" s="48"/>
      <c r="BE125" s="48"/>
      <c r="BF125" s="52"/>
      <c r="BG125" s="48"/>
      <c r="BH125" s="48"/>
      <c r="BI125" s="52"/>
      <c r="BJ125" s="48"/>
      <c r="BK125" s="48"/>
      <c r="BL125" s="52"/>
      <c r="BM125" s="48"/>
      <c r="BN125" s="48"/>
      <c r="BO125" s="48"/>
    </row>
    <row r="126" spans="1:67" x14ac:dyDescent="0.25">
      <c r="A126" s="162" t="s">
        <v>421</v>
      </c>
      <c r="B126" s="56">
        <f t="shared" si="115"/>
        <v>115.2</v>
      </c>
      <c r="C126" s="56">
        <f t="shared" si="116"/>
        <v>42.696419999999996</v>
      </c>
      <c r="D126" s="48">
        <f t="shared" si="168"/>
        <v>37.062864583333329</v>
      </c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52"/>
      <c r="Q126" s="48"/>
      <c r="R126" s="48"/>
      <c r="S126" s="48"/>
      <c r="T126" s="48"/>
      <c r="U126" s="48"/>
      <c r="V126" s="52"/>
      <c r="W126" s="48"/>
      <c r="X126" s="48"/>
      <c r="Y126" s="52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>
        <v>115.2</v>
      </c>
      <c r="AY126" s="48">
        <v>42.696419999999996</v>
      </c>
      <c r="AZ126" s="48">
        <f t="shared" si="162"/>
        <v>37.062864583333329</v>
      </c>
      <c r="BA126" s="48"/>
      <c r="BB126" s="48"/>
      <c r="BC126" s="52"/>
      <c r="BD126" s="48"/>
      <c r="BE126" s="48"/>
      <c r="BF126" s="52"/>
      <c r="BG126" s="48"/>
      <c r="BH126" s="48"/>
      <c r="BI126" s="52"/>
      <c r="BJ126" s="48"/>
      <c r="BK126" s="48"/>
      <c r="BL126" s="52"/>
      <c r="BM126" s="48"/>
      <c r="BN126" s="48"/>
      <c r="BO126" s="48"/>
    </row>
    <row r="127" spans="1:67" x14ac:dyDescent="0.25">
      <c r="A127" s="162" t="s">
        <v>422</v>
      </c>
      <c r="B127" s="56">
        <f t="shared" si="115"/>
        <v>288.10000000000002</v>
      </c>
      <c r="C127" s="56">
        <f t="shared" si="116"/>
        <v>104.75941</v>
      </c>
      <c r="D127" s="48">
        <f t="shared" si="168"/>
        <v>36.36216938562999</v>
      </c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52"/>
      <c r="Q127" s="48"/>
      <c r="R127" s="48"/>
      <c r="S127" s="48"/>
      <c r="T127" s="48"/>
      <c r="U127" s="48"/>
      <c r="V127" s="52"/>
      <c r="W127" s="48"/>
      <c r="X127" s="48"/>
      <c r="Y127" s="52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>
        <v>288.10000000000002</v>
      </c>
      <c r="AY127" s="48">
        <v>104.75941</v>
      </c>
      <c r="AZ127" s="48">
        <f t="shared" si="162"/>
        <v>36.36216938562999</v>
      </c>
      <c r="BA127" s="48"/>
      <c r="BB127" s="48"/>
      <c r="BC127" s="52"/>
      <c r="BD127" s="48"/>
      <c r="BE127" s="48"/>
      <c r="BF127" s="52"/>
      <c r="BG127" s="48"/>
      <c r="BH127" s="48"/>
      <c r="BI127" s="52"/>
      <c r="BJ127" s="48"/>
      <c r="BK127" s="48"/>
      <c r="BL127" s="52"/>
      <c r="BM127" s="48"/>
      <c r="BN127" s="48"/>
      <c r="BO127" s="48"/>
    </row>
    <row r="128" spans="1:67" x14ac:dyDescent="0.25">
      <c r="A128" s="162" t="s">
        <v>423</v>
      </c>
      <c r="B128" s="56">
        <f t="shared" si="115"/>
        <v>115.2</v>
      </c>
      <c r="C128" s="56">
        <f t="shared" si="116"/>
        <v>45.387869999999999</v>
      </c>
      <c r="D128" s="48">
        <f t="shared" si="168"/>
        <v>39.399192708333331</v>
      </c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52"/>
      <c r="Q128" s="48"/>
      <c r="R128" s="48"/>
      <c r="S128" s="48"/>
      <c r="T128" s="48"/>
      <c r="U128" s="48"/>
      <c r="V128" s="52"/>
      <c r="W128" s="48"/>
      <c r="X128" s="48"/>
      <c r="Y128" s="52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>
        <v>115.2</v>
      </c>
      <c r="AY128" s="48">
        <v>45.387869999999999</v>
      </c>
      <c r="AZ128" s="48">
        <f t="shared" si="162"/>
        <v>39.399192708333331</v>
      </c>
      <c r="BA128" s="48"/>
      <c r="BB128" s="48"/>
      <c r="BC128" s="52"/>
      <c r="BD128" s="48"/>
      <c r="BE128" s="48"/>
      <c r="BF128" s="52"/>
      <c r="BG128" s="48"/>
      <c r="BH128" s="48"/>
      <c r="BI128" s="52"/>
      <c r="BJ128" s="48"/>
      <c r="BK128" s="48"/>
      <c r="BL128" s="52"/>
      <c r="BM128" s="48"/>
      <c r="BN128" s="48"/>
      <c r="BO128" s="48"/>
    </row>
    <row r="129" spans="1:67" x14ac:dyDescent="0.25">
      <c r="A129" s="162" t="s">
        <v>246</v>
      </c>
      <c r="B129" s="56">
        <f t="shared" si="115"/>
        <v>288.10000000000002</v>
      </c>
      <c r="C129" s="56">
        <f t="shared" si="116"/>
        <v>115.47177000000001</v>
      </c>
      <c r="D129" s="48">
        <f t="shared" si="168"/>
        <v>40.08044776119403</v>
      </c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52"/>
      <c r="Q129" s="48"/>
      <c r="R129" s="48"/>
      <c r="S129" s="48"/>
      <c r="T129" s="48"/>
      <c r="U129" s="48"/>
      <c r="V129" s="52"/>
      <c r="W129" s="48"/>
      <c r="X129" s="48"/>
      <c r="Y129" s="52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>
        <v>288.10000000000002</v>
      </c>
      <c r="AY129" s="48">
        <v>115.47177000000001</v>
      </c>
      <c r="AZ129" s="48">
        <f t="shared" si="162"/>
        <v>40.08044776119403</v>
      </c>
      <c r="BA129" s="48"/>
      <c r="BB129" s="48"/>
      <c r="BC129" s="52"/>
      <c r="BD129" s="48"/>
      <c r="BE129" s="48"/>
      <c r="BF129" s="52"/>
      <c r="BG129" s="48"/>
      <c r="BH129" s="48"/>
      <c r="BI129" s="52"/>
      <c r="BJ129" s="48"/>
      <c r="BK129" s="48"/>
      <c r="BL129" s="52"/>
      <c r="BM129" s="48"/>
      <c r="BN129" s="48"/>
      <c r="BO129" s="48"/>
    </row>
    <row r="130" spans="1:67" x14ac:dyDescent="0.25">
      <c r="A130" s="162" t="s">
        <v>424</v>
      </c>
      <c r="B130" s="56">
        <f t="shared" si="115"/>
        <v>115.2</v>
      </c>
      <c r="C130" s="56">
        <f t="shared" si="116"/>
        <v>43.984110000000001</v>
      </c>
      <c r="D130" s="48">
        <f t="shared" si="168"/>
        <v>38.180651041666671</v>
      </c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52"/>
      <c r="Q130" s="48"/>
      <c r="R130" s="48"/>
      <c r="S130" s="48"/>
      <c r="T130" s="48"/>
      <c r="U130" s="48"/>
      <c r="V130" s="52"/>
      <c r="W130" s="48"/>
      <c r="X130" s="48"/>
      <c r="Y130" s="52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>
        <v>115.2</v>
      </c>
      <c r="AY130" s="48">
        <v>43.984110000000001</v>
      </c>
      <c r="AZ130" s="48">
        <f t="shared" si="162"/>
        <v>38.180651041666671</v>
      </c>
      <c r="BA130" s="48"/>
      <c r="BB130" s="48"/>
      <c r="BC130" s="52"/>
      <c r="BD130" s="48"/>
      <c r="BE130" s="48"/>
      <c r="BF130" s="52"/>
      <c r="BG130" s="48"/>
      <c r="BH130" s="48"/>
      <c r="BI130" s="52"/>
      <c r="BJ130" s="48"/>
      <c r="BK130" s="48"/>
      <c r="BL130" s="52"/>
      <c r="BM130" s="48"/>
      <c r="BN130" s="48"/>
      <c r="BO130" s="48"/>
    </row>
    <row r="131" spans="1:67" x14ac:dyDescent="0.25">
      <c r="A131" s="162" t="s">
        <v>566</v>
      </c>
      <c r="B131" s="56">
        <f t="shared" si="115"/>
        <v>115.2</v>
      </c>
      <c r="C131" s="56">
        <f t="shared" si="116"/>
        <v>45.387860000000003</v>
      </c>
      <c r="D131" s="48">
        <f t="shared" si="168"/>
        <v>39.399184027777778</v>
      </c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52"/>
      <c r="Q131" s="48"/>
      <c r="R131" s="48"/>
      <c r="S131" s="48"/>
      <c r="T131" s="48"/>
      <c r="U131" s="48"/>
      <c r="V131" s="52"/>
      <c r="W131" s="48"/>
      <c r="X131" s="48"/>
      <c r="Y131" s="52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>
        <v>115.2</v>
      </c>
      <c r="AY131" s="48">
        <v>45.387860000000003</v>
      </c>
      <c r="AZ131" s="48">
        <f t="shared" si="162"/>
        <v>39.399184027777778</v>
      </c>
      <c r="BA131" s="48"/>
      <c r="BB131" s="48"/>
      <c r="BC131" s="52"/>
      <c r="BD131" s="48"/>
      <c r="BE131" s="48"/>
      <c r="BF131" s="52"/>
      <c r="BG131" s="48"/>
      <c r="BH131" s="48"/>
      <c r="BI131" s="52"/>
      <c r="BJ131" s="48"/>
      <c r="BK131" s="48"/>
      <c r="BL131" s="52"/>
      <c r="BM131" s="48"/>
      <c r="BN131" s="48"/>
      <c r="BO131" s="48"/>
    </row>
    <row r="132" spans="1:67" x14ac:dyDescent="0.25">
      <c r="A132" s="162" t="s">
        <v>425</v>
      </c>
      <c r="B132" s="56">
        <f t="shared" si="115"/>
        <v>115.2</v>
      </c>
      <c r="C132" s="56">
        <f t="shared" si="116"/>
        <v>48.566580000000002</v>
      </c>
      <c r="D132" s="48">
        <f t="shared" si="168"/>
        <v>42.158489583333335</v>
      </c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52"/>
      <c r="Q132" s="48"/>
      <c r="R132" s="48"/>
      <c r="S132" s="48"/>
      <c r="T132" s="48"/>
      <c r="U132" s="48"/>
      <c r="V132" s="52"/>
      <c r="W132" s="48"/>
      <c r="X132" s="48"/>
      <c r="Y132" s="52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>
        <v>115.2</v>
      </c>
      <c r="AY132" s="48">
        <v>48.566580000000002</v>
      </c>
      <c r="AZ132" s="48">
        <f t="shared" si="162"/>
        <v>42.158489583333335</v>
      </c>
      <c r="BA132" s="48"/>
      <c r="BB132" s="48"/>
      <c r="BC132" s="52"/>
      <c r="BD132" s="48"/>
      <c r="BE132" s="48"/>
      <c r="BF132" s="52"/>
      <c r="BG132" s="48"/>
      <c r="BH132" s="48"/>
      <c r="BI132" s="52"/>
      <c r="BJ132" s="48"/>
      <c r="BK132" s="48"/>
      <c r="BL132" s="52"/>
      <c r="BM132" s="48"/>
      <c r="BN132" s="48"/>
      <c r="BO132" s="48"/>
    </row>
    <row r="133" spans="1:67" x14ac:dyDescent="0.25">
      <c r="A133" s="162" t="s">
        <v>426</v>
      </c>
      <c r="B133" s="56">
        <f t="shared" si="115"/>
        <v>115.2</v>
      </c>
      <c r="C133" s="56">
        <f t="shared" si="116"/>
        <v>45.387869999999999</v>
      </c>
      <c r="D133" s="48">
        <f t="shared" si="168"/>
        <v>39.399192708333331</v>
      </c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52"/>
      <c r="Q133" s="48"/>
      <c r="R133" s="48"/>
      <c r="S133" s="48"/>
      <c r="T133" s="48"/>
      <c r="U133" s="48"/>
      <c r="V133" s="52"/>
      <c r="W133" s="48"/>
      <c r="X133" s="48"/>
      <c r="Y133" s="52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>
        <v>115.2</v>
      </c>
      <c r="AY133" s="48">
        <v>45.387869999999999</v>
      </c>
      <c r="AZ133" s="48">
        <f t="shared" si="162"/>
        <v>39.399192708333331</v>
      </c>
      <c r="BA133" s="48"/>
      <c r="BB133" s="48"/>
      <c r="BC133" s="52"/>
      <c r="BD133" s="48"/>
      <c r="BE133" s="48"/>
      <c r="BF133" s="52"/>
      <c r="BG133" s="48"/>
      <c r="BH133" s="48"/>
      <c r="BI133" s="52"/>
      <c r="BJ133" s="48"/>
      <c r="BK133" s="48"/>
      <c r="BL133" s="52"/>
      <c r="BM133" s="48"/>
      <c r="BN133" s="48"/>
      <c r="BO133" s="48"/>
    </row>
    <row r="134" spans="1:67" x14ac:dyDescent="0.25">
      <c r="A134" s="162" t="s">
        <v>427</v>
      </c>
      <c r="B134" s="56">
        <f t="shared" si="115"/>
        <v>115.2</v>
      </c>
      <c r="C134" s="56">
        <f t="shared" si="116"/>
        <v>45.542550000000006</v>
      </c>
      <c r="D134" s="48">
        <f t="shared" si="168"/>
        <v>39.53346354166667</v>
      </c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52"/>
      <c r="Q134" s="48"/>
      <c r="R134" s="48"/>
      <c r="S134" s="48"/>
      <c r="T134" s="48"/>
      <c r="U134" s="48"/>
      <c r="V134" s="52"/>
      <c r="W134" s="48"/>
      <c r="X134" s="48"/>
      <c r="Y134" s="52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>
        <v>115.2</v>
      </c>
      <c r="AY134" s="48">
        <v>45.542550000000006</v>
      </c>
      <c r="AZ134" s="48">
        <f t="shared" si="162"/>
        <v>39.53346354166667</v>
      </c>
      <c r="BA134" s="48"/>
      <c r="BB134" s="48"/>
      <c r="BC134" s="52"/>
      <c r="BD134" s="48"/>
      <c r="BE134" s="48"/>
      <c r="BF134" s="52"/>
      <c r="BG134" s="48"/>
      <c r="BH134" s="48"/>
      <c r="BI134" s="52"/>
      <c r="BJ134" s="48"/>
      <c r="BK134" s="48"/>
      <c r="BL134" s="52"/>
      <c r="BM134" s="48"/>
      <c r="BN134" s="48"/>
      <c r="BO134" s="48"/>
    </row>
    <row r="135" spans="1:67" x14ac:dyDescent="0.25">
      <c r="A135" s="162" t="s">
        <v>565</v>
      </c>
      <c r="B135" s="56">
        <f t="shared" si="115"/>
        <v>0</v>
      </c>
      <c r="C135" s="56">
        <f t="shared" si="116"/>
        <v>0</v>
      </c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52"/>
      <c r="Q135" s="48"/>
      <c r="R135" s="48"/>
      <c r="S135" s="48"/>
      <c r="T135" s="48"/>
      <c r="U135" s="48"/>
      <c r="V135" s="52"/>
      <c r="W135" s="48"/>
      <c r="X135" s="48"/>
      <c r="Y135" s="52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52"/>
      <c r="BD135" s="48"/>
      <c r="BE135" s="48"/>
      <c r="BF135" s="52"/>
      <c r="BG135" s="48"/>
      <c r="BH135" s="48"/>
      <c r="BI135" s="52"/>
      <c r="BJ135" s="48"/>
      <c r="BK135" s="48"/>
      <c r="BL135" s="52"/>
      <c r="BM135" s="48"/>
      <c r="BN135" s="48"/>
      <c r="BO135" s="48"/>
    </row>
    <row r="136" spans="1:67" x14ac:dyDescent="0.25">
      <c r="A136" s="162" t="s">
        <v>428</v>
      </c>
      <c r="B136" s="56">
        <f t="shared" si="115"/>
        <v>115.2</v>
      </c>
      <c r="C136" s="56">
        <f t="shared" si="116"/>
        <v>48.633290000000002</v>
      </c>
      <c r="D136" s="48">
        <f>C136/B136*100</f>
        <v>42.216397569444446</v>
      </c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52"/>
      <c r="Q136" s="48"/>
      <c r="R136" s="48"/>
      <c r="S136" s="48"/>
      <c r="T136" s="48"/>
      <c r="U136" s="48"/>
      <c r="V136" s="52"/>
      <c r="W136" s="48"/>
      <c r="X136" s="48"/>
      <c r="Y136" s="52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>
        <v>115.2</v>
      </c>
      <c r="AY136" s="48">
        <v>48.633290000000002</v>
      </c>
      <c r="AZ136" s="48">
        <f>AY136/AX136*100</f>
        <v>42.216397569444446</v>
      </c>
      <c r="BA136" s="48"/>
      <c r="BB136" s="48"/>
      <c r="BC136" s="52"/>
      <c r="BD136" s="48"/>
      <c r="BE136" s="48"/>
      <c r="BF136" s="52"/>
      <c r="BG136" s="48"/>
      <c r="BH136" s="48"/>
      <c r="BI136" s="52"/>
      <c r="BJ136" s="48"/>
      <c r="BK136" s="48"/>
      <c r="BL136" s="52"/>
      <c r="BM136" s="48"/>
      <c r="BN136" s="48"/>
      <c r="BO136" s="48"/>
    </row>
    <row r="137" spans="1:67" s="59" customFormat="1" ht="31.5" x14ac:dyDescent="0.25">
      <c r="A137" s="163" t="s">
        <v>251</v>
      </c>
      <c r="B137" s="73">
        <f t="shared" si="115"/>
        <v>494215.89330000017</v>
      </c>
      <c r="C137" s="73">
        <f t="shared" si="116"/>
        <v>284876.74351999996</v>
      </c>
      <c r="D137" s="55">
        <f t="shared" ref="D137" si="169">C137/B137*100</f>
        <v>57.642165576223867</v>
      </c>
      <c r="E137" s="55">
        <f>SUM(E138:E148)</f>
        <v>714.5</v>
      </c>
      <c r="F137" s="55">
        <f t="shared" ref="F137:BE137" si="170">SUM(F138:F148)</f>
        <v>280.94049000000001</v>
      </c>
      <c r="G137" s="55">
        <f t="shared" si="44"/>
        <v>39.319872638208544</v>
      </c>
      <c r="H137" s="55">
        <f t="shared" si="170"/>
        <v>279.2</v>
      </c>
      <c r="I137" s="55">
        <f t="shared" si="170"/>
        <v>151.9425</v>
      </c>
      <c r="J137" s="55">
        <f t="shared" si="56"/>
        <v>54.420666189111742</v>
      </c>
      <c r="K137" s="55">
        <f t="shared" si="170"/>
        <v>7120.7</v>
      </c>
      <c r="L137" s="55">
        <f t="shared" si="170"/>
        <v>3299.61544</v>
      </c>
      <c r="M137" s="55">
        <f t="shared" si="57"/>
        <v>46.338357745727251</v>
      </c>
      <c r="N137" s="55">
        <f t="shared" si="170"/>
        <v>84174.393299999996</v>
      </c>
      <c r="O137" s="55">
        <f t="shared" si="170"/>
        <v>38175.554049999999</v>
      </c>
      <c r="P137" s="55">
        <f t="shared" si="30"/>
        <v>45.352930449930554</v>
      </c>
      <c r="Q137" s="55">
        <f t="shared" si="170"/>
        <v>5336.8</v>
      </c>
      <c r="R137" s="55">
        <f t="shared" si="170"/>
        <v>2236.1243300000001</v>
      </c>
      <c r="S137" s="55">
        <f t="shared" si="45"/>
        <v>41.900096125018734</v>
      </c>
      <c r="T137" s="55">
        <f t="shared" si="170"/>
        <v>294.7</v>
      </c>
      <c r="U137" s="55">
        <f t="shared" si="170"/>
        <v>91.091119999999989</v>
      </c>
      <c r="V137" s="55">
        <f t="shared" si="46"/>
        <v>30.909779436715301</v>
      </c>
      <c r="W137" s="55">
        <f t="shared" si="170"/>
        <v>355595.4</v>
      </c>
      <c r="X137" s="55">
        <f t="shared" si="170"/>
        <v>218785.85290999999</v>
      </c>
      <c r="Y137" s="55">
        <f t="shared" si="58"/>
        <v>61.526626303377377</v>
      </c>
      <c r="Z137" s="55">
        <f t="shared" si="170"/>
        <v>1181.9000000000001</v>
      </c>
      <c r="AA137" s="55">
        <f t="shared" si="170"/>
        <v>550.27336000000003</v>
      </c>
      <c r="AB137" s="54">
        <f t="shared" si="119"/>
        <v>46.558368728318804</v>
      </c>
      <c r="AC137" s="55">
        <f t="shared" si="170"/>
        <v>63.5</v>
      </c>
      <c r="AD137" s="55">
        <f t="shared" si="170"/>
        <v>0</v>
      </c>
      <c r="AE137" s="55">
        <f>AD137/AC137*100</f>
        <v>0</v>
      </c>
      <c r="AF137" s="55">
        <f t="shared" si="170"/>
        <v>788</v>
      </c>
      <c r="AG137" s="55">
        <f t="shared" si="170"/>
        <v>386.13092999999998</v>
      </c>
      <c r="AH137" s="55">
        <f t="shared" si="170"/>
        <v>49.001387055837561</v>
      </c>
      <c r="AI137" s="55">
        <f t="shared" si="170"/>
        <v>5356.2</v>
      </c>
      <c r="AJ137" s="55">
        <f t="shared" si="170"/>
        <v>3301.2339200000001</v>
      </c>
      <c r="AK137" s="55">
        <f t="shared" si="170"/>
        <v>61.633880736342938</v>
      </c>
      <c r="AL137" s="55">
        <f t="shared" si="170"/>
        <v>787.9</v>
      </c>
      <c r="AM137" s="55">
        <f t="shared" si="170"/>
        <v>369.01459999999997</v>
      </c>
      <c r="AN137" s="55">
        <f t="shared" si="170"/>
        <v>46.835207513643859</v>
      </c>
      <c r="AO137" s="55">
        <f t="shared" si="170"/>
        <v>394</v>
      </c>
      <c r="AP137" s="55">
        <f t="shared" ref="AP137" si="171">SUM(AP138:AP148)</f>
        <v>191.42176999999998</v>
      </c>
      <c r="AQ137" s="55">
        <f t="shared" si="170"/>
        <v>48.584205583756344</v>
      </c>
      <c r="AR137" s="55">
        <f t="shared" si="170"/>
        <v>1957.3</v>
      </c>
      <c r="AS137" s="55">
        <f t="shared" si="170"/>
        <v>978.6</v>
      </c>
      <c r="AT137" s="55">
        <f t="shared" si="63"/>
        <v>49.997445460583464</v>
      </c>
      <c r="AU137" s="55">
        <f t="shared" si="170"/>
        <v>1575.9</v>
      </c>
      <c r="AV137" s="55">
        <f t="shared" ref="AV137" si="172">SUM(AV138:AV148)</f>
        <v>512.60110999999995</v>
      </c>
      <c r="AW137" s="55">
        <f>AV137/AU137*100</f>
        <v>32.527515070753218</v>
      </c>
      <c r="AX137" s="55">
        <f t="shared" si="170"/>
        <v>1613.1999999999998</v>
      </c>
      <c r="AY137" s="55">
        <f t="shared" si="170"/>
        <v>666.10912000000008</v>
      </c>
      <c r="AZ137" s="54">
        <f t="shared" ref="AZ137" si="173">AY137/AX137*100</f>
        <v>41.291167865112826</v>
      </c>
      <c r="BA137" s="55">
        <f t="shared" si="170"/>
        <v>25744.9</v>
      </c>
      <c r="BB137" s="55">
        <f t="shared" si="170"/>
        <v>14735</v>
      </c>
      <c r="BC137" s="55">
        <f t="shared" si="35"/>
        <v>57.23463676300937</v>
      </c>
      <c r="BD137" s="55">
        <f t="shared" si="170"/>
        <v>898.2</v>
      </c>
      <c r="BE137" s="55">
        <f t="shared" si="170"/>
        <v>147.5</v>
      </c>
      <c r="BF137" s="55">
        <f t="shared" si="123"/>
        <v>16.421732353596081</v>
      </c>
      <c r="BG137" s="55">
        <f t="shared" ref="BG137" si="174">SUM(BG138:BG148)</f>
        <v>4.3</v>
      </c>
      <c r="BH137" s="55">
        <f t="shared" ref="BH137" si="175">SUM(BH138:BH148)</f>
        <v>4</v>
      </c>
      <c r="BI137" s="55">
        <f t="shared" ref="BI137:BI138" si="176">BH137/BG137*100</f>
        <v>93.023255813953483</v>
      </c>
      <c r="BJ137" s="55"/>
      <c r="BK137" s="55"/>
      <c r="BL137" s="55"/>
      <c r="BM137" s="55">
        <f>SUM(BM138:BM148)</f>
        <v>334.9</v>
      </c>
      <c r="BN137" s="55">
        <f t="shared" ref="BN137" si="177">SUM(BN138:BN148)</f>
        <v>13.737870000000001</v>
      </c>
      <c r="BO137" s="55">
        <f t="shared" ref="BO137:BO138" si="178">BN137/BM137*100</f>
        <v>4.1020812182741127</v>
      </c>
    </row>
    <row r="138" spans="1:67" x14ac:dyDescent="0.25">
      <c r="A138" s="162" t="s">
        <v>250</v>
      </c>
      <c r="B138" s="56">
        <f t="shared" si="115"/>
        <v>492602.69330000016</v>
      </c>
      <c r="C138" s="56">
        <f t="shared" si="116"/>
        <v>284210.63439999998</v>
      </c>
      <c r="D138" s="52">
        <f t="shared" si="0"/>
        <v>57.695712643396526</v>
      </c>
      <c r="E138" s="52">
        <v>714.5</v>
      </c>
      <c r="F138" s="52">
        <v>280.94049000000001</v>
      </c>
      <c r="G138" s="52">
        <f t="shared" si="44"/>
        <v>39.319872638208544</v>
      </c>
      <c r="H138" s="52">
        <v>279.2</v>
      </c>
      <c r="I138" s="52">
        <v>151.9425</v>
      </c>
      <c r="J138" s="52">
        <f t="shared" si="56"/>
        <v>54.420666189111742</v>
      </c>
      <c r="K138" s="52">
        <v>7120.7</v>
      </c>
      <c r="L138" s="52">
        <v>3299.61544</v>
      </c>
      <c r="M138" s="52">
        <f t="shared" si="57"/>
        <v>46.338357745727251</v>
      </c>
      <c r="N138" s="52">
        <v>84174.393299999996</v>
      </c>
      <c r="O138" s="52">
        <v>38175.554049999999</v>
      </c>
      <c r="P138" s="52">
        <f t="shared" si="30"/>
        <v>45.352930449930554</v>
      </c>
      <c r="Q138" s="52">
        <v>5336.8</v>
      </c>
      <c r="R138" s="52">
        <v>2236.1243300000001</v>
      </c>
      <c r="S138" s="52">
        <f t="shared" si="45"/>
        <v>41.900096125018734</v>
      </c>
      <c r="T138" s="52">
        <v>294.7</v>
      </c>
      <c r="U138" s="52">
        <v>91.091119999999989</v>
      </c>
      <c r="V138" s="52">
        <f t="shared" si="46"/>
        <v>30.909779436715301</v>
      </c>
      <c r="W138" s="52">
        <v>355595.4</v>
      </c>
      <c r="X138" s="52">
        <v>218785.85290999999</v>
      </c>
      <c r="Y138" s="52">
        <f t="shared" si="58"/>
        <v>61.526626303377377</v>
      </c>
      <c r="Z138" s="52">
        <v>1181.9000000000001</v>
      </c>
      <c r="AA138" s="52">
        <v>550.27336000000003</v>
      </c>
      <c r="AB138" s="48">
        <f t="shared" si="119"/>
        <v>46.558368728318804</v>
      </c>
      <c r="AC138" s="48">
        <v>63.5</v>
      </c>
      <c r="AD138" s="52">
        <v>0</v>
      </c>
      <c r="AE138" s="52">
        <f>AD138/AC138*100</f>
        <v>0</v>
      </c>
      <c r="AF138" s="52">
        <v>788</v>
      </c>
      <c r="AG138" s="52">
        <v>386.13092999999998</v>
      </c>
      <c r="AH138" s="52">
        <f t="shared" si="59"/>
        <v>49.001387055837561</v>
      </c>
      <c r="AI138" s="52">
        <v>5356.2</v>
      </c>
      <c r="AJ138" s="52">
        <v>3301.2339200000001</v>
      </c>
      <c r="AK138" s="52">
        <f t="shared" si="60"/>
        <v>61.633880736342938</v>
      </c>
      <c r="AL138" s="52">
        <v>787.9</v>
      </c>
      <c r="AM138" s="52">
        <v>369.01459999999997</v>
      </c>
      <c r="AN138" s="52">
        <f t="shared" si="61"/>
        <v>46.835207513643859</v>
      </c>
      <c r="AO138" s="52">
        <v>394</v>
      </c>
      <c r="AP138" s="52">
        <v>191.42176999999998</v>
      </c>
      <c r="AQ138" s="52">
        <f t="shared" si="62"/>
        <v>48.584205583756344</v>
      </c>
      <c r="AR138" s="52">
        <v>1957.3</v>
      </c>
      <c r="AS138" s="52">
        <v>978.6</v>
      </c>
      <c r="AT138" s="52">
        <f t="shared" si="63"/>
        <v>49.997445460583464</v>
      </c>
      <c r="AU138" s="52">
        <v>1575.9</v>
      </c>
      <c r="AV138" s="52">
        <v>512.60110999999995</v>
      </c>
      <c r="AW138" s="52">
        <f>AV138/AU138*100</f>
        <v>32.527515070753218</v>
      </c>
      <c r="AX138" s="52"/>
      <c r="AY138" s="52"/>
      <c r="AZ138" s="48"/>
      <c r="BA138" s="52">
        <v>25744.9</v>
      </c>
      <c r="BB138" s="52">
        <v>14735</v>
      </c>
      <c r="BC138" s="52">
        <f t="shared" si="35"/>
        <v>57.23463676300937</v>
      </c>
      <c r="BD138" s="52">
        <v>898.2</v>
      </c>
      <c r="BE138" s="52">
        <v>147.5</v>
      </c>
      <c r="BF138" s="52">
        <f t="shared" si="123"/>
        <v>16.421732353596081</v>
      </c>
      <c r="BG138" s="52">
        <v>4.3</v>
      </c>
      <c r="BH138" s="52">
        <v>4</v>
      </c>
      <c r="BI138" s="52">
        <f t="shared" si="176"/>
        <v>93.023255813953483</v>
      </c>
      <c r="BJ138" s="52"/>
      <c r="BK138" s="52"/>
      <c r="BL138" s="52"/>
      <c r="BM138" s="52">
        <v>334.9</v>
      </c>
      <c r="BN138" s="52">
        <v>13.737870000000001</v>
      </c>
      <c r="BO138" s="52">
        <f t="shared" si="178"/>
        <v>4.1020812182741127</v>
      </c>
    </row>
    <row r="139" spans="1:67" x14ac:dyDescent="0.25">
      <c r="A139" s="162" t="s">
        <v>430</v>
      </c>
      <c r="B139" s="56">
        <f t="shared" si="115"/>
        <v>115.2</v>
      </c>
      <c r="C139" s="56">
        <f t="shared" si="116"/>
        <v>50.13261</v>
      </c>
      <c r="D139" s="48">
        <f>C139/B139*100</f>
        <v>43.517890625</v>
      </c>
      <c r="E139" s="48"/>
      <c r="F139" s="48"/>
      <c r="G139" s="48"/>
      <c r="H139" s="48"/>
      <c r="I139" s="48"/>
      <c r="J139" s="52"/>
      <c r="K139" s="48"/>
      <c r="L139" s="48"/>
      <c r="M139" s="52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52"/>
      <c r="AU139" s="48"/>
      <c r="AV139" s="48"/>
      <c r="AW139" s="48"/>
      <c r="AX139" s="48">
        <v>115.2</v>
      </c>
      <c r="AY139" s="48">
        <v>50.13261</v>
      </c>
      <c r="AZ139" s="48">
        <f>AY139/AX139*100</f>
        <v>43.517890625</v>
      </c>
      <c r="BA139" s="48"/>
      <c r="BB139" s="48"/>
      <c r="BC139" s="48"/>
      <c r="BD139" s="48"/>
      <c r="BE139" s="48"/>
      <c r="BF139" s="52"/>
      <c r="BG139" s="48"/>
      <c r="BH139" s="48"/>
      <c r="BI139" s="52"/>
      <c r="BJ139" s="48"/>
      <c r="BK139" s="48"/>
      <c r="BL139" s="52"/>
      <c r="BM139" s="48"/>
      <c r="BN139" s="48"/>
      <c r="BO139" s="48"/>
    </row>
    <row r="140" spans="1:67" x14ac:dyDescent="0.25">
      <c r="A140" s="162" t="s">
        <v>431</v>
      </c>
      <c r="B140" s="56">
        <f t="shared" si="115"/>
        <v>288.10000000000002</v>
      </c>
      <c r="C140" s="56">
        <f t="shared" si="116"/>
        <v>122.29510000000001</v>
      </c>
      <c r="D140" s="48">
        <f>C140/B140*100</f>
        <v>42.448837209302326</v>
      </c>
      <c r="E140" s="48"/>
      <c r="F140" s="48"/>
      <c r="G140" s="48"/>
      <c r="H140" s="48"/>
      <c r="I140" s="48"/>
      <c r="J140" s="52"/>
      <c r="K140" s="48"/>
      <c r="L140" s="48"/>
      <c r="M140" s="52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52"/>
      <c r="AU140" s="48"/>
      <c r="AV140" s="48"/>
      <c r="AW140" s="48"/>
      <c r="AX140" s="48">
        <v>288.10000000000002</v>
      </c>
      <c r="AY140" s="48">
        <v>122.29510000000001</v>
      </c>
      <c r="AZ140" s="48">
        <f>AY140/AX140*100</f>
        <v>42.448837209302326</v>
      </c>
      <c r="BA140" s="48"/>
      <c r="BB140" s="48"/>
      <c r="BC140" s="48"/>
      <c r="BD140" s="48"/>
      <c r="BE140" s="48"/>
      <c r="BF140" s="52"/>
      <c r="BG140" s="48"/>
      <c r="BH140" s="48"/>
      <c r="BI140" s="52"/>
      <c r="BJ140" s="48"/>
      <c r="BK140" s="48"/>
      <c r="BL140" s="52"/>
      <c r="BM140" s="48"/>
      <c r="BN140" s="48"/>
      <c r="BO140" s="48"/>
    </row>
    <row r="141" spans="1:67" x14ac:dyDescent="0.25">
      <c r="A141" s="162" t="s">
        <v>567</v>
      </c>
      <c r="B141" s="56">
        <f t="shared" si="115"/>
        <v>0</v>
      </c>
      <c r="C141" s="56">
        <f t="shared" si="116"/>
        <v>0</v>
      </c>
      <c r="D141" s="48"/>
      <c r="E141" s="48"/>
      <c r="F141" s="48"/>
      <c r="G141" s="48"/>
      <c r="H141" s="48"/>
      <c r="I141" s="48"/>
      <c r="J141" s="52"/>
      <c r="K141" s="48"/>
      <c r="L141" s="48"/>
      <c r="M141" s="52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52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52"/>
      <c r="BG141" s="48"/>
      <c r="BH141" s="48"/>
      <c r="BI141" s="52"/>
      <c r="BJ141" s="48"/>
      <c r="BK141" s="48"/>
      <c r="BL141" s="52"/>
      <c r="BM141" s="48"/>
      <c r="BN141" s="48"/>
      <c r="BO141" s="48"/>
    </row>
    <row r="142" spans="1:67" x14ac:dyDescent="0.25">
      <c r="A142" s="162" t="s">
        <v>432</v>
      </c>
      <c r="B142" s="56">
        <f t="shared" ref="B142:B205" si="179">E142+H142+K142+N142+Q142+T142+W142+Z142+AC142+AF142+AI142+AL142+AO142+AR142+AU142+AX142+BA142+BD142+BG142+BJ142+BM142</f>
        <v>115.2</v>
      </c>
      <c r="C142" s="56">
        <f t="shared" ref="C142:C205" si="180">F142+I142+L142+O142+R142+U142+X142+AA142+AD142+AG142+AJ142+AM142+AP142+AS142+AV142+AY142+BB142+BE142+BH142+BK142+BN142</f>
        <v>45.980290000000004</v>
      </c>
      <c r="D142" s="48">
        <f t="shared" ref="D142:D147" si="181">C142/B142*100</f>
        <v>39.913446180555553</v>
      </c>
      <c r="E142" s="48"/>
      <c r="F142" s="48"/>
      <c r="G142" s="48"/>
      <c r="H142" s="48"/>
      <c r="I142" s="48"/>
      <c r="J142" s="52"/>
      <c r="K142" s="48"/>
      <c r="L142" s="48"/>
      <c r="M142" s="52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52"/>
      <c r="AU142" s="48"/>
      <c r="AV142" s="48"/>
      <c r="AW142" s="48"/>
      <c r="AX142" s="48">
        <v>115.2</v>
      </c>
      <c r="AY142" s="48">
        <v>45.980290000000004</v>
      </c>
      <c r="AZ142" s="48">
        <f t="shared" ref="AZ142:AZ147" si="182">AY142/AX142*100</f>
        <v>39.913446180555553</v>
      </c>
      <c r="BA142" s="48"/>
      <c r="BB142" s="48"/>
      <c r="BC142" s="48"/>
      <c r="BD142" s="48"/>
      <c r="BE142" s="48"/>
      <c r="BF142" s="52"/>
      <c r="BG142" s="48"/>
      <c r="BH142" s="48"/>
      <c r="BI142" s="52"/>
      <c r="BJ142" s="48"/>
      <c r="BK142" s="48"/>
      <c r="BL142" s="52"/>
      <c r="BM142" s="48"/>
      <c r="BN142" s="48"/>
      <c r="BO142" s="48"/>
    </row>
    <row r="143" spans="1:67" x14ac:dyDescent="0.25">
      <c r="A143" s="162" t="s">
        <v>433</v>
      </c>
      <c r="B143" s="56">
        <f t="shared" si="179"/>
        <v>115.2</v>
      </c>
      <c r="C143" s="56">
        <f t="shared" si="180"/>
        <v>45.442500000000003</v>
      </c>
      <c r="D143" s="48">
        <f t="shared" si="181"/>
        <v>39.446614583333336</v>
      </c>
      <c r="E143" s="48"/>
      <c r="F143" s="48"/>
      <c r="G143" s="48"/>
      <c r="H143" s="48"/>
      <c r="I143" s="48"/>
      <c r="J143" s="52"/>
      <c r="K143" s="48"/>
      <c r="L143" s="48"/>
      <c r="M143" s="52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52"/>
      <c r="AU143" s="48"/>
      <c r="AV143" s="48"/>
      <c r="AW143" s="48"/>
      <c r="AX143" s="48">
        <v>115.2</v>
      </c>
      <c r="AY143" s="48">
        <v>45.442500000000003</v>
      </c>
      <c r="AZ143" s="48">
        <f t="shared" si="182"/>
        <v>39.446614583333336</v>
      </c>
      <c r="BA143" s="48"/>
      <c r="BB143" s="48"/>
      <c r="BC143" s="48"/>
      <c r="BD143" s="48"/>
      <c r="BE143" s="48"/>
      <c r="BF143" s="52"/>
      <c r="BG143" s="48"/>
      <c r="BH143" s="48"/>
      <c r="BI143" s="52"/>
      <c r="BJ143" s="48"/>
      <c r="BK143" s="48"/>
      <c r="BL143" s="52"/>
      <c r="BM143" s="48"/>
      <c r="BN143" s="48"/>
      <c r="BO143" s="48"/>
    </row>
    <row r="144" spans="1:67" x14ac:dyDescent="0.25">
      <c r="A144" s="162" t="s">
        <v>434</v>
      </c>
      <c r="B144" s="56">
        <f t="shared" si="179"/>
        <v>115.2</v>
      </c>
      <c r="C144" s="56">
        <f t="shared" si="180"/>
        <v>48.494480000000003</v>
      </c>
      <c r="D144" s="48">
        <f t="shared" si="181"/>
        <v>42.095902777777781</v>
      </c>
      <c r="E144" s="48"/>
      <c r="F144" s="48"/>
      <c r="G144" s="48"/>
      <c r="H144" s="48"/>
      <c r="I144" s="48"/>
      <c r="J144" s="52"/>
      <c r="K144" s="48"/>
      <c r="L144" s="48"/>
      <c r="M144" s="52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52"/>
      <c r="AU144" s="48"/>
      <c r="AV144" s="48"/>
      <c r="AW144" s="48"/>
      <c r="AX144" s="48">
        <v>115.2</v>
      </c>
      <c r="AY144" s="48">
        <v>48.494480000000003</v>
      </c>
      <c r="AZ144" s="48">
        <f t="shared" si="182"/>
        <v>42.095902777777781</v>
      </c>
      <c r="BA144" s="48"/>
      <c r="BB144" s="48"/>
      <c r="BC144" s="48"/>
      <c r="BD144" s="48"/>
      <c r="BE144" s="48"/>
      <c r="BF144" s="52"/>
      <c r="BG144" s="48"/>
      <c r="BH144" s="48"/>
      <c r="BI144" s="52"/>
      <c r="BJ144" s="48"/>
      <c r="BK144" s="48"/>
      <c r="BL144" s="52"/>
      <c r="BM144" s="48"/>
      <c r="BN144" s="48"/>
      <c r="BO144" s="48"/>
    </row>
    <row r="145" spans="1:67" x14ac:dyDescent="0.25">
      <c r="A145" s="162" t="s">
        <v>435</v>
      </c>
      <c r="B145" s="56">
        <f t="shared" si="179"/>
        <v>288.10000000000002</v>
      </c>
      <c r="C145" s="56">
        <f t="shared" si="180"/>
        <v>124.84416</v>
      </c>
      <c r="D145" s="48">
        <f t="shared" si="181"/>
        <v>43.333620270739324</v>
      </c>
      <c r="E145" s="48"/>
      <c r="F145" s="48"/>
      <c r="G145" s="48"/>
      <c r="H145" s="48"/>
      <c r="I145" s="48"/>
      <c r="J145" s="52"/>
      <c r="K145" s="48"/>
      <c r="L145" s="48"/>
      <c r="M145" s="52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52"/>
      <c r="AU145" s="48"/>
      <c r="AV145" s="48"/>
      <c r="AW145" s="48"/>
      <c r="AX145" s="48">
        <v>288.10000000000002</v>
      </c>
      <c r="AY145" s="48">
        <v>124.84416</v>
      </c>
      <c r="AZ145" s="48">
        <f t="shared" si="182"/>
        <v>43.333620270739324</v>
      </c>
      <c r="BA145" s="48"/>
      <c r="BB145" s="48"/>
      <c r="BC145" s="48"/>
      <c r="BD145" s="48"/>
      <c r="BE145" s="48"/>
      <c r="BF145" s="52"/>
      <c r="BG145" s="48"/>
      <c r="BH145" s="48"/>
      <c r="BI145" s="52"/>
      <c r="BJ145" s="48"/>
      <c r="BK145" s="48"/>
      <c r="BL145" s="52"/>
      <c r="BM145" s="48"/>
      <c r="BN145" s="48"/>
      <c r="BO145" s="48"/>
    </row>
    <row r="146" spans="1:67" x14ac:dyDescent="0.25">
      <c r="A146" s="162" t="s">
        <v>436</v>
      </c>
      <c r="B146" s="56">
        <f t="shared" si="179"/>
        <v>288.10000000000002</v>
      </c>
      <c r="C146" s="56">
        <f t="shared" si="180"/>
        <v>116.74160000000001</v>
      </c>
      <c r="D146" s="48">
        <f t="shared" si="181"/>
        <v>40.521207913918779</v>
      </c>
      <c r="E146" s="48"/>
      <c r="F146" s="48"/>
      <c r="G146" s="48"/>
      <c r="H146" s="48"/>
      <c r="I146" s="48"/>
      <c r="J146" s="52"/>
      <c r="K146" s="48"/>
      <c r="L146" s="48"/>
      <c r="M146" s="52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52"/>
      <c r="AU146" s="48"/>
      <c r="AV146" s="48"/>
      <c r="AW146" s="48"/>
      <c r="AX146" s="48">
        <v>288.10000000000002</v>
      </c>
      <c r="AY146" s="48">
        <v>116.74160000000001</v>
      </c>
      <c r="AZ146" s="48">
        <f t="shared" si="182"/>
        <v>40.521207913918779</v>
      </c>
      <c r="BA146" s="48"/>
      <c r="BB146" s="48"/>
      <c r="BC146" s="48"/>
      <c r="BD146" s="48"/>
      <c r="BE146" s="48"/>
      <c r="BF146" s="52"/>
      <c r="BG146" s="48"/>
      <c r="BH146" s="48"/>
      <c r="BI146" s="52"/>
      <c r="BJ146" s="48"/>
      <c r="BK146" s="48"/>
      <c r="BL146" s="52"/>
      <c r="BM146" s="48"/>
      <c r="BN146" s="48"/>
      <c r="BO146" s="48"/>
    </row>
    <row r="147" spans="1:67" x14ac:dyDescent="0.25">
      <c r="A147" s="162" t="s">
        <v>437</v>
      </c>
      <c r="B147" s="56">
        <f t="shared" si="179"/>
        <v>288.10000000000002</v>
      </c>
      <c r="C147" s="56">
        <f t="shared" si="180"/>
        <v>112.17838</v>
      </c>
      <c r="D147" s="48">
        <f t="shared" si="181"/>
        <v>38.937306490801802</v>
      </c>
      <c r="E147" s="48"/>
      <c r="F147" s="48"/>
      <c r="G147" s="48"/>
      <c r="H147" s="48"/>
      <c r="I147" s="48"/>
      <c r="J147" s="52"/>
      <c r="K147" s="48"/>
      <c r="L147" s="48"/>
      <c r="M147" s="52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52"/>
      <c r="AU147" s="48"/>
      <c r="AV147" s="48"/>
      <c r="AW147" s="48"/>
      <c r="AX147" s="48">
        <v>288.10000000000002</v>
      </c>
      <c r="AY147" s="48">
        <v>112.17838</v>
      </c>
      <c r="AZ147" s="48">
        <f t="shared" si="182"/>
        <v>38.937306490801802</v>
      </c>
      <c r="BA147" s="48"/>
      <c r="BB147" s="48"/>
      <c r="BC147" s="48"/>
      <c r="BD147" s="48"/>
      <c r="BE147" s="48"/>
      <c r="BF147" s="52"/>
      <c r="BG147" s="48"/>
      <c r="BH147" s="48"/>
      <c r="BI147" s="52"/>
      <c r="BJ147" s="48"/>
      <c r="BK147" s="48"/>
      <c r="BL147" s="52"/>
      <c r="BM147" s="48"/>
      <c r="BN147" s="48"/>
      <c r="BO147" s="48"/>
    </row>
    <row r="148" spans="1:67" x14ac:dyDescent="0.25">
      <c r="A148" s="162" t="s">
        <v>568</v>
      </c>
      <c r="B148" s="56">
        <f t="shared" si="179"/>
        <v>0</v>
      </c>
      <c r="C148" s="56">
        <f t="shared" si="180"/>
        <v>0</v>
      </c>
      <c r="D148" s="48"/>
      <c r="E148" s="48"/>
      <c r="F148" s="48"/>
      <c r="G148" s="48"/>
      <c r="H148" s="48"/>
      <c r="I148" s="48"/>
      <c r="J148" s="52"/>
      <c r="K148" s="48"/>
      <c r="L148" s="48"/>
      <c r="M148" s="52"/>
      <c r="N148" s="48"/>
      <c r="O148" s="48"/>
      <c r="P148" s="48"/>
      <c r="Q148" s="48"/>
      <c r="R148" s="48"/>
      <c r="S148" s="52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52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52"/>
      <c r="BG148" s="48"/>
      <c r="BH148" s="48"/>
      <c r="BI148" s="52"/>
      <c r="BJ148" s="48"/>
      <c r="BK148" s="48"/>
      <c r="BL148" s="52"/>
      <c r="BM148" s="48"/>
      <c r="BN148" s="48"/>
      <c r="BO148" s="48"/>
    </row>
    <row r="149" spans="1:67" s="59" customFormat="1" ht="31.5" x14ac:dyDescent="0.25">
      <c r="A149" s="164" t="s">
        <v>255</v>
      </c>
      <c r="B149" s="73">
        <f t="shared" si="179"/>
        <v>260588.75619999995</v>
      </c>
      <c r="C149" s="73">
        <f t="shared" si="180"/>
        <v>139535.39335</v>
      </c>
      <c r="D149" s="55">
        <f t="shared" ref="D149" si="183">C149/B149*100</f>
        <v>53.546206438357459</v>
      </c>
      <c r="E149" s="55">
        <f>SUM(E150:E159)</f>
        <v>856.3</v>
      </c>
      <c r="F149" s="55">
        <f t="shared" ref="F149:BE149" si="184">SUM(F150:F159)</f>
        <v>254.03086999999999</v>
      </c>
      <c r="G149" s="55">
        <f t="shared" si="44"/>
        <v>29.666106504729651</v>
      </c>
      <c r="H149" s="55">
        <f t="shared" si="184"/>
        <v>149.80000000000001</v>
      </c>
      <c r="I149" s="55">
        <f t="shared" si="184"/>
        <v>53.627499999999998</v>
      </c>
      <c r="J149" s="55">
        <f t="shared" si="56"/>
        <v>35.799399198931901</v>
      </c>
      <c r="K149" s="55">
        <f t="shared" si="184"/>
        <v>3214.4</v>
      </c>
      <c r="L149" s="55">
        <f t="shared" si="184"/>
        <v>1201.8668400000001</v>
      </c>
      <c r="M149" s="55">
        <f t="shared" si="57"/>
        <v>37.390083374813344</v>
      </c>
      <c r="N149" s="55">
        <f t="shared" si="184"/>
        <v>47404.156200000005</v>
      </c>
      <c r="O149" s="55">
        <f t="shared" si="184"/>
        <v>19476.526519999999</v>
      </c>
      <c r="P149" s="55">
        <f t="shared" si="30"/>
        <v>41.086115820367667</v>
      </c>
      <c r="Q149" s="55">
        <f t="shared" si="184"/>
        <v>3268.3</v>
      </c>
      <c r="R149" s="55">
        <f t="shared" si="184"/>
        <v>1115.3093000000001</v>
      </c>
      <c r="S149" s="55">
        <f t="shared" si="45"/>
        <v>34.125058899121868</v>
      </c>
      <c r="T149" s="55">
        <f t="shared" si="184"/>
        <v>116.6</v>
      </c>
      <c r="U149" s="55">
        <f t="shared" si="184"/>
        <v>45.297599999999996</v>
      </c>
      <c r="V149" s="55">
        <f t="shared" si="46"/>
        <v>38.848713550600337</v>
      </c>
      <c r="W149" s="55">
        <f t="shared" si="184"/>
        <v>190101.8</v>
      </c>
      <c r="X149" s="55">
        <f t="shared" si="184"/>
        <v>108904.21209999999</v>
      </c>
      <c r="Y149" s="55">
        <f t="shared" si="58"/>
        <v>57.287312429445691</v>
      </c>
      <c r="Z149" s="55">
        <f t="shared" si="184"/>
        <v>394</v>
      </c>
      <c r="AA149" s="55">
        <f t="shared" si="184"/>
        <v>145.50524999999999</v>
      </c>
      <c r="AB149" s="54">
        <f t="shared" ref="AB149:AB202" si="185">AA149/Z149*100</f>
        <v>36.930266497461929</v>
      </c>
      <c r="AC149" s="55">
        <f t="shared" si="184"/>
        <v>89.3</v>
      </c>
      <c r="AD149" s="55">
        <f t="shared" si="184"/>
        <v>0</v>
      </c>
      <c r="AE149" s="55">
        <f t="shared" si="184"/>
        <v>0</v>
      </c>
      <c r="AF149" s="55">
        <f t="shared" si="184"/>
        <v>394</v>
      </c>
      <c r="AG149" s="55">
        <f t="shared" si="184"/>
        <v>171.53198</v>
      </c>
      <c r="AH149" s="55">
        <f t="shared" si="184"/>
        <v>43.53603553299493</v>
      </c>
      <c r="AI149" s="55">
        <f t="shared" si="184"/>
        <v>444.3</v>
      </c>
      <c r="AJ149" s="55">
        <f t="shared" si="184"/>
        <v>236.56916000000001</v>
      </c>
      <c r="AK149" s="55">
        <f t="shared" si="184"/>
        <v>53.245365743866756</v>
      </c>
      <c r="AL149" s="55">
        <f t="shared" si="184"/>
        <v>394</v>
      </c>
      <c r="AM149" s="55">
        <f t="shared" si="184"/>
        <v>119.14582</v>
      </c>
      <c r="AN149" s="55">
        <f t="shared" si="184"/>
        <v>30.24005583756345</v>
      </c>
      <c r="AO149" s="55">
        <f t="shared" si="184"/>
        <v>394</v>
      </c>
      <c r="AP149" s="55">
        <f t="shared" ref="AP149" si="186">SUM(AP150:AP159)</f>
        <v>153.42492999999999</v>
      </c>
      <c r="AQ149" s="55">
        <f t="shared" si="184"/>
        <v>38.94033756345177</v>
      </c>
      <c r="AR149" s="55">
        <f t="shared" si="184"/>
        <v>744.7</v>
      </c>
      <c r="AS149" s="55">
        <f t="shared" si="184"/>
        <v>372.6</v>
      </c>
      <c r="AT149" s="55">
        <f t="shared" si="63"/>
        <v>50.033570565328326</v>
      </c>
      <c r="AU149" s="55">
        <f t="shared" si="184"/>
        <v>0</v>
      </c>
      <c r="AV149" s="55">
        <f t="shared" ref="AV149" si="187">SUM(AV150:AV159)</f>
        <v>0</v>
      </c>
      <c r="AW149" s="55">
        <f t="shared" si="184"/>
        <v>0</v>
      </c>
      <c r="AX149" s="55">
        <f t="shared" si="184"/>
        <v>1671.1000000000001</v>
      </c>
      <c r="AY149" s="55">
        <f t="shared" si="184"/>
        <v>656.47350999999992</v>
      </c>
      <c r="AZ149" s="54">
        <f t="shared" ref="AZ149:AZ157" si="188">AY149/AX149*100</f>
        <v>39.283915385075687</v>
      </c>
      <c r="BA149" s="55">
        <f t="shared" si="184"/>
        <v>10856.3</v>
      </c>
      <c r="BB149" s="55">
        <f t="shared" si="184"/>
        <v>6618.7806600000004</v>
      </c>
      <c r="BC149" s="55">
        <f t="shared" si="35"/>
        <v>60.967186426314676</v>
      </c>
      <c r="BD149" s="55">
        <f t="shared" si="184"/>
        <v>74.900000000000006</v>
      </c>
      <c r="BE149" s="55">
        <f t="shared" si="184"/>
        <v>0</v>
      </c>
      <c r="BF149" s="55">
        <f t="shared" ref="BF149:BF202" si="189">BE149/BD149*100</f>
        <v>0</v>
      </c>
      <c r="BG149" s="55">
        <f t="shared" ref="BG149" si="190">SUM(BG150:BG159)</f>
        <v>1.4</v>
      </c>
      <c r="BH149" s="55">
        <f t="shared" ref="BH149" si="191">SUM(BH150:BH159)</f>
        <v>1.27</v>
      </c>
      <c r="BI149" s="55">
        <f t="shared" ref="BI149:BI150" si="192">BH149/BG149*100</f>
        <v>90.714285714285722</v>
      </c>
      <c r="BJ149" s="55"/>
      <c r="BK149" s="55"/>
      <c r="BL149" s="55"/>
      <c r="BM149" s="55">
        <f>SUM(BM150:BM159)</f>
        <v>19.399999999999999</v>
      </c>
      <c r="BN149" s="55">
        <f t="shared" ref="BN149" si="193">SUM(BN150:BN159)</f>
        <v>9.221309999999999</v>
      </c>
      <c r="BO149" s="55">
        <f t="shared" ref="BO149:BO150" si="194">BN149/BM149*100</f>
        <v>47.532525773195879</v>
      </c>
    </row>
    <row r="150" spans="1:67" ht="21.75" customHeight="1" x14ac:dyDescent="0.25">
      <c r="A150" s="162" t="s">
        <v>254</v>
      </c>
      <c r="B150" s="56">
        <f t="shared" si="179"/>
        <v>258917.65619999994</v>
      </c>
      <c r="C150" s="56">
        <f t="shared" si="180"/>
        <v>138878.91983999999</v>
      </c>
      <c r="D150" s="52">
        <f t="shared" si="0"/>
        <v>53.638257768224008</v>
      </c>
      <c r="E150" s="52">
        <v>856.3</v>
      </c>
      <c r="F150" s="52">
        <v>254.03086999999999</v>
      </c>
      <c r="G150" s="52">
        <f t="shared" si="44"/>
        <v>29.666106504729651</v>
      </c>
      <c r="H150" s="52">
        <v>149.80000000000001</v>
      </c>
      <c r="I150" s="52">
        <v>53.627499999999998</v>
      </c>
      <c r="J150" s="52">
        <f t="shared" si="56"/>
        <v>35.799399198931901</v>
      </c>
      <c r="K150" s="52">
        <v>3214.4</v>
      </c>
      <c r="L150" s="52">
        <v>1201.8668400000001</v>
      </c>
      <c r="M150" s="52">
        <f t="shared" si="57"/>
        <v>37.390083374813344</v>
      </c>
      <c r="N150" s="52">
        <v>47404.156200000005</v>
      </c>
      <c r="O150" s="52">
        <v>19476.526519999999</v>
      </c>
      <c r="P150" s="52">
        <f t="shared" si="30"/>
        <v>41.086115820367667</v>
      </c>
      <c r="Q150" s="52">
        <v>3268.3</v>
      </c>
      <c r="R150" s="52">
        <v>1115.3093000000001</v>
      </c>
      <c r="S150" s="52">
        <f t="shared" si="45"/>
        <v>34.125058899121868</v>
      </c>
      <c r="T150" s="52">
        <v>116.6</v>
      </c>
      <c r="U150" s="52">
        <v>45.297599999999996</v>
      </c>
      <c r="V150" s="52">
        <f t="shared" si="46"/>
        <v>38.848713550600337</v>
      </c>
      <c r="W150" s="52">
        <v>190101.8</v>
      </c>
      <c r="X150" s="52">
        <v>108904.21209999999</v>
      </c>
      <c r="Y150" s="52">
        <f t="shared" si="58"/>
        <v>57.287312429445691</v>
      </c>
      <c r="Z150" s="52">
        <v>394</v>
      </c>
      <c r="AA150" s="52">
        <v>145.50524999999999</v>
      </c>
      <c r="AB150" s="48">
        <f t="shared" si="185"/>
        <v>36.930266497461929</v>
      </c>
      <c r="AC150" s="48">
        <v>89.3</v>
      </c>
      <c r="AD150" s="52"/>
      <c r="AE150" s="52"/>
      <c r="AF150" s="52">
        <v>394</v>
      </c>
      <c r="AG150" s="52">
        <v>171.53198</v>
      </c>
      <c r="AH150" s="52">
        <f t="shared" si="59"/>
        <v>43.53603553299493</v>
      </c>
      <c r="AI150" s="52">
        <v>444.3</v>
      </c>
      <c r="AJ150" s="52">
        <v>236.56916000000001</v>
      </c>
      <c r="AK150" s="52">
        <f t="shared" si="60"/>
        <v>53.245365743866756</v>
      </c>
      <c r="AL150" s="52">
        <v>394</v>
      </c>
      <c r="AM150" s="52">
        <v>119.14582</v>
      </c>
      <c r="AN150" s="52">
        <f t="shared" si="61"/>
        <v>30.24005583756345</v>
      </c>
      <c r="AO150" s="52">
        <v>394</v>
      </c>
      <c r="AP150" s="52">
        <v>153.42492999999999</v>
      </c>
      <c r="AQ150" s="52">
        <f t="shared" si="62"/>
        <v>38.94033756345177</v>
      </c>
      <c r="AR150" s="52">
        <v>744.7</v>
      </c>
      <c r="AS150" s="52">
        <v>372.6</v>
      </c>
      <c r="AT150" s="52">
        <f t="shared" si="63"/>
        <v>50.033570565328326</v>
      </c>
      <c r="AU150" s="52"/>
      <c r="AV150" s="52"/>
      <c r="AW150" s="52"/>
      <c r="AX150" s="52"/>
      <c r="AY150" s="52"/>
      <c r="AZ150" s="48"/>
      <c r="BA150" s="52">
        <v>10856.3</v>
      </c>
      <c r="BB150" s="52">
        <v>6618.7806600000004</v>
      </c>
      <c r="BC150" s="52">
        <f t="shared" si="35"/>
        <v>60.967186426314676</v>
      </c>
      <c r="BD150" s="52">
        <v>74.900000000000006</v>
      </c>
      <c r="BE150" s="52"/>
      <c r="BF150" s="52">
        <f t="shared" si="189"/>
        <v>0</v>
      </c>
      <c r="BG150" s="52">
        <v>1.4</v>
      </c>
      <c r="BH150" s="52">
        <v>1.27</v>
      </c>
      <c r="BI150" s="52">
        <f t="shared" si="192"/>
        <v>90.714285714285722</v>
      </c>
      <c r="BJ150" s="52"/>
      <c r="BK150" s="52"/>
      <c r="BL150" s="52"/>
      <c r="BM150" s="52">
        <v>19.399999999999999</v>
      </c>
      <c r="BN150" s="52">
        <v>9.221309999999999</v>
      </c>
      <c r="BO150" s="52">
        <f t="shared" si="194"/>
        <v>47.532525773195879</v>
      </c>
    </row>
    <row r="151" spans="1:67" x14ac:dyDescent="0.25">
      <c r="A151" s="162" t="s">
        <v>438</v>
      </c>
      <c r="B151" s="56">
        <f t="shared" si="179"/>
        <v>115.2</v>
      </c>
      <c r="C151" s="56">
        <f t="shared" si="180"/>
        <v>45.387860000000003</v>
      </c>
      <c r="D151" s="48">
        <f t="shared" ref="D151:D159" si="195">C151/B151*100</f>
        <v>39.399184027777778</v>
      </c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52"/>
      <c r="Q151" s="48"/>
      <c r="R151" s="48"/>
      <c r="S151" s="48"/>
      <c r="T151" s="48"/>
      <c r="U151" s="48"/>
      <c r="V151" s="52"/>
      <c r="W151" s="48"/>
      <c r="X151" s="48"/>
      <c r="Y151" s="52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>
        <v>115.2</v>
      </c>
      <c r="AY151" s="48">
        <v>45.387860000000003</v>
      </c>
      <c r="AZ151" s="48">
        <f t="shared" si="188"/>
        <v>39.399184027777778</v>
      </c>
      <c r="BA151" s="48"/>
      <c r="BB151" s="48"/>
      <c r="BC151" s="52"/>
      <c r="BD151" s="48"/>
      <c r="BE151" s="48"/>
      <c r="BF151" s="52"/>
      <c r="BG151" s="48"/>
      <c r="BH151" s="48"/>
      <c r="BI151" s="52"/>
      <c r="BJ151" s="48"/>
      <c r="BK151" s="48"/>
      <c r="BL151" s="52"/>
      <c r="BM151" s="48"/>
      <c r="BN151" s="48"/>
      <c r="BO151" s="48"/>
    </row>
    <row r="152" spans="1:67" x14ac:dyDescent="0.25">
      <c r="A152" s="162" t="s">
        <v>439</v>
      </c>
      <c r="B152" s="56">
        <f t="shared" si="179"/>
        <v>288.10000000000002</v>
      </c>
      <c r="C152" s="56">
        <f t="shared" si="180"/>
        <v>100.00658</v>
      </c>
      <c r="D152" s="48">
        <f t="shared" si="195"/>
        <v>34.71245400902464</v>
      </c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52"/>
      <c r="Q152" s="48"/>
      <c r="R152" s="48"/>
      <c r="S152" s="48"/>
      <c r="T152" s="48"/>
      <c r="U152" s="48"/>
      <c r="V152" s="52"/>
      <c r="W152" s="48"/>
      <c r="X152" s="48"/>
      <c r="Y152" s="52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>
        <v>288.10000000000002</v>
      </c>
      <c r="AY152" s="48">
        <v>100.00658</v>
      </c>
      <c r="AZ152" s="48">
        <f t="shared" si="188"/>
        <v>34.71245400902464</v>
      </c>
      <c r="BA152" s="48"/>
      <c r="BB152" s="48"/>
      <c r="BC152" s="52"/>
      <c r="BD152" s="48"/>
      <c r="BE152" s="48"/>
      <c r="BF152" s="52"/>
      <c r="BG152" s="48"/>
      <c r="BH152" s="48"/>
      <c r="BI152" s="52"/>
      <c r="BJ152" s="48"/>
      <c r="BK152" s="48"/>
      <c r="BL152" s="52"/>
      <c r="BM152" s="48"/>
      <c r="BN152" s="48"/>
      <c r="BO152" s="48"/>
    </row>
    <row r="153" spans="1:67" x14ac:dyDescent="0.25">
      <c r="A153" s="162" t="s">
        <v>440</v>
      </c>
      <c r="B153" s="56">
        <f t="shared" si="179"/>
        <v>115.2</v>
      </c>
      <c r="C153" s="56">
        <f t="shared" si="180"/>
        <v>57.6</v>
      </c>
      <c r="D153" s="48">
        <f t="shared" si="195"/>
        <v>50</v>
      </c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52"/>
      <c r="Q153" s="48"/>
      <c r="R153" s="48"/>
      <c r="S153" s="48"/>
      <c r="T153" s="48"/>
      <c r="U153" s="48"/>
      <c r="V153" s="52"/>
      <c r="W153" s="48"/>
      <c r="X153" s="48"/>
      <c r="Y153" s="52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>
        <v>115.2</v>
      </c>
      <c r="AY153" s="48">
        <v>57.6</v>
      </c>
      <c r="AZ153" s="48">
        <f t="shared" si="188"/>
        <v>50</v>
      </c>
      <c r="BA153" s="48"/>
      <c r="BB153" s="48"/>
      <c r="BC153" s="52"/>
      <c r="BD153" s="48"/>
      <c r="BE153" s="48"/>
      <c r="BF153" s="52"/>
      <c r="BG153" s="48"/>
      <c r="BH153" s="48"/>
      <c r="BI153" s="52"/>
      <c r="BJ153" s="48"/>
      <c r="BK153" s="48"/>
      <c r="BL153" s="52"/>
      <c r="BM153" s="48"/>
      <c r="BN153" s="48"/>
      <c r="BO153" s="48"/>
    </row>
    <row r="154" spans="1:67" x14ac:dyDescent="0.25">
      <c r="A154" s="162" t="s">
        <v>252</v>
      </c>
      <c r="B154" s="56">
        <f t="shared" si="179"/>
        <v>576.6</v>
      </c>
      <c r="C154" s="56">
        <f t="shared" si="180"/>
        <v>233.57885000000002</v>
      </c>
      <c r="D154" s="48">
        <f t="shared" si="195"/>
        <v>40.509686090877558</v>
      </c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52"/>
      <c r="Q154" s="48"/>
      <c r="R154" s="48"/>
      <c r="S154" s="48"/>
      <c r="T154" s="48"/>
      <c r="U154" s="48"/>
      <c r="V154" s="52"/>
      <c r="W154" s="48"/>
      <c r="X154" s="48"/>
      <c r="Y154" s="52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>
        <v>576.6</v>
      </c>
      <c r="AY154" s="48">
        <v>233.57885000000002</v>
      </c>
      <c r="AZ154" s="48">
        <f t="shared" si="188"/>
        <v>40.509686090877558</v>
      </c>
      <c r="BA154" s="48"/>
      <c r="BB154" s="48"/>
      <c r="BC154" s="52"/>
      <c r="BD154" s="48"/>
      <c r="BE154" s="48"/>
      <c r="BF154" s="52"/>
      <c r="BG154" s="48"/>
      <c r="BH154" s="48"/>
      <c r="BI154" s="52"/>
      <c r="BJ154" s="48"/>
      <c r="BK154" s="48"/>
      <c r="BL154" s="52"/>
      <c r="BM154" s="48"/>
      <c r="BN154" s="48"/>
      <c r="BO154" s="48"/>
    </row>
    <row r="155" spans="1:67" x14ac:dyDescent="0.25">
      <c r="A155" s="162" t="s">
        <v>441</v>
      </c>
      <c r="B155" s="56">
        <f t="shared" si="179"/>
        <v>115.2</v>
      </c>
      <c r="C155" s="56">
        <f t="shared" si="180"/>
        <v>45.558860000000003</v>
      </c>
      <c r="D155" s="48">
        <f t="shared" si="195"/>
        <v>39.547621527777778</v>
      </c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52"/>
      <c r="Q155" s="48"/>
      <c r="R155" s="48"/>
      <c r="S155" s="48"/>
      <c r="T155" s="48"/>
      <c r="U155" s="48"/>
      <c r="V155" s="52"/>
      <c r="W155" s="48"/>
      <c r="X155" s="48"/>
      <c r="Y155" s="52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>
        <v>115.2</v>
      </c>
      <c r="AY155" s="48">
        <v>45.558860000000003</v>
      </c>
      <c r="AZ155" s="48">
        <f t="shared" si="188"/>
        <v>39.547621527777778</v>
      </c>
      <c r="BA155" s="48"/>
      <c r="BB155" s="48"/>
      <c r="BC155" s="52"/>
      <c r="BD155" s="48"/>
      <c r="BE155" s="48"/>
      <c r="BF155" s="52"/>
      <c r="BG155" s="48"/>
      <c r="BH155" s="48"/>
      <c r="BI155" s="52"/>
      <c r="BJ155" s="48"/>
      <c r="BK155" s="48"/>
      <c r="BL155" s="52"/>
      <c r="BM155" s="48"/>
      <c r="BN155" s="48"/>
      <c r="BO155" s="48"/>
    </row>
    <row r="156" spans="1:67" x14ac:dyDescent="0.25">
      <c r="A156" s="162" t="s">
        <v>442</v>
      </c>
      <c r="B156" s="56">
        <f t="shared" si="179"/>
        <v>115.2</v>
      </c>
      <c r="C156" s="56">
        <f t="shared" si="180"/>
        <v>45.387869999999999</v>
      </c>
      <c r="D156" s="48">
        <f t="shared" si="195"/>
        <v>39.399192708333331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52"/>
      <c r="Q156" s="48"/>
      <c r="R156" s="48"/>
      <c r="S156" s="48"/>
      <c r="T156" s="48"/>
      <c r="U156" s="48"/>
      <c r="V156" s="52"/>
      <c r="W156" s="48"/>
      <c r="X156" s="48"/>
      <c r="Y156" s="52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>
        <v>115.2</v>
      </c>
      <c r="AY156" s="48">
        <v>45.387869999999999</v>
      </c>
      <c r="AZ156" s="48">
        <f t="shared" si="188"/>
        <v>39.399192708333331</v>
      </c>
      <c r="BA156" s="48"/>
      <c r="BB156" s="48"/>
      <c r="BC156" s="52"/>
      <c r="BD156" s="48"/>
      <c r="BE156" s="48"/>
      <c r="BF156" s="52"/>
      <c r="BG156" s="48"/>
      <c r="BH156" s="48"/>
      <c r="BI156" s="52"/>
      <c r="BJ156" s="48"/>
      <c r="BK156" s="48"/>
      <c r="BL156" s="52"/>
      <c r="BM156" s="48"/>
      <c r="BN156" s="48"/>
      <c r="BO156" s="48"/>
    </row>
    <row r="157" spans="1:67" x14ac:dyDescent="0.25">
      <c r="A157" s="162" t="s">
        <v>444</v>
      </c>
      <c r="B157" s="56">
        <f t="shared" si="179"/>
        <v>115.2</v>
      </c>
      <c r="C157" s="56">
        <f t="shared" si="180"/>
        <v>45.128129999999999</v>
      </c>
      <c r="D157" s="48">
        <f t="shared" si="195"/>
        <v>39.173723958333326</v>
      </c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52"/>
      <c r="Q157" s="48"/>
      <c r="R157" s="48"/>
      <c r="S157" s="48"/>
      <c r="T157" s="48"/>
      <c r="U157" s="48"/>
      <c r="V157" s="52"/>
      <c r="W157" s="48"/>
      <c r="X157" s="48"/>
      <c r="Y157" s="52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>
        <v>115.2</v>
      </c>
      <c r="AY157" s="48">
        <v>45.128129999999999</v>
      </c>
      <c r="AZ157" s="48">
        <f t="shared" si="188"/>
        <v>39.173723958333326</v>
      </c>
      <c r="BA157" s="48"/>
      <c r="BB157" s="48"/>
      <c r="BC157" s="52"/>
      <c r="BD157" s="48"/>
      <c r="BE157" s="48"/>
      <c r="BF157" s="52"/>
      <c r="BG157" s="48"/>
      <c r="BH157" s="48"/>
      <c r="BI157" s="52"/>
      <c r="BJ157" s="48"/>
      <c r="BK157" s="48"/>
      <c r="BL157" s="52"/>
      <c r="BM157" s="48"/>
      <c r="BN157" s="48"/>
      <c r="BO157" s="48"/>
    </row>
    <row r="158" spans="1:67" x14ac:dyDescent="0.25">
      <c r="A158" s="162" t="s">
        <v>443</v>
      </c>
      <c r="B158" s="56">
        <f t="shared" si="179"/>
        <v>115.2</v>
      </c>
      <c r="C158" s="56">
        <f t="shared" si="180"/>
        <v>38.437510000000003</v>
      </c>
      <c r="D158" s="48">
        <f t="shared" si="195"/>
        <v>33.365894097222224</v>
      </c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52"/>
      <c r="Q158" s="48"/>
      <c r="R158" s="48"/>
      <c r="S158" s="48"/>
      <c r="T158" s="48"/>
      <c r="U158" s="48"/>
      <c r="V158" s="52"/>
      <c r="W158" s="48"/>
      <c r="X158" s="48"/>
      <c r="Y158" s="52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>
        <v>115.2</v>
      </c>
      <c r="AY158" s="48">
        <v>38.437510000000003</v>
      </c>
      <c r="AZ158" s="48">
        <f>AY158/AX158*100</f>
        <v>33.365894097222224</v>
      </c>
      <c r="BA158" s="48"/>
      <c r="BB158" s="48"/>
      <c r="BC158" s="52"/>
      <c r="BD158" s="48"/>
      <c r="BE158" s="48"/>
      <c r="BF158" s="52"/>
      <c r="BG158" s="48"/>
      <c r="BH158" s="48"/>
      <c r="BI158" s="52"/>
      <c r="BJ158" s="48"/>
      <c r="BK158" s="48"/>
      <c r="BL158" s="52"/>
      <c r="BM158" s="48"/>
      <c r="BN158" s="48"/>
      <c r="BO158" s="48"/>
    </row>
    <row r="159" spans="1:67" x14ac:dyDescent="0.25">
      <c r="A159" s="162" t="s">
        <v>253</v>
      </c>
      <c r="B159" s="56">
        <f t="shared" si="179"/>
        <v>115.2</v>
      </c>
      <c r="C159" s="56">
        <f t="shared" si="180"/>
        <v>45.38785</v>
      </c>
      <c r="D159" s="48">
        <f t="shared" si="195"/>
        <v>39.399175347222219</v>
      </c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52"/>
      <c r="Q159" s="48"/>
      <c r="R159" s="48"/>
      <c r="S159" s="48"/>
      <c r="T159" s="48"/>
      <c r="U159" s="48"/>
      <c r="V159" s="52"/>
      <c r="W159" s="48"/>
      <c r="X159" s="48"/>
      <c r="Y159" s="52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>
        <v>115.2</v>
      </c>
      <c r="AY159" s="48">
        <v>45.38785</v>
      </c>
      <c r="AZ159" s="48">
        <f>AY159/AX159*100</f>
        <v>39.399175347222219</v>
      </c>
      <c r="BA159" s="48"/>
      <c r="BB159" s="48"/>
      <c r="BC159" s="52"/>
      <c r="BD159" s="48"/>
      <c r="BE159" s="48"/>
      <c r="BF159" s="52"/>
      <c r="BG159" s="48"/>
      <c r="BH159" s="48"/>
      <c r="BI159" s="52"/>
      <c r="BJ159" s="48"/>
      <c r="BK159" s="48"/>
      <c r="BL159" s="52"/>
      <c r="BM159" s="48"/>
      <c r="BN159" s="48"/>
      <c r="BO159" s="48"/>
    </row>
    <row r="160" spans="1:67" s="59" customFormat="1" ht="31.5" x14ac:dyDescent="0.25">
      <c r="A160" s="164" t="s">
        <v>259</v>
      </c>
      <c r="B160" s="73">
        <f t="shared" si="179"/>
        <v>375641.94620000001</v>
      </c>
      <c r="C160" s="73">
        <f t="shared" si="180"/>
        <v>206903.03514000008</v>
      </c>
      <c r="D160" s="55">
        <f t="shared" ref="D160" si="196">C160/B160*100</f>
        <v>55.079853896252672</v>
      </c>
      <c r="E160" s="55">
        <f>SUM(E161:E171)</f>
        <v>749.2</v>
      </c>
      <c r="F160" s="55">
        <f t="shared" ref="F160:BE160" si="197">SUM(F161:F171)</f>
        <v>180.67699999999999</v>
      </c>
      <c r="G160" s="55">
        <f t="shared" si="44"/>
        <v>24.115990389749062</v>
      </c>
      <c r="H160" s="55">
        <f t="shared" si="197"/>
        <v>209.7</v>
      </c>
      <c r="I160" s="55">
        <f t="shared" si="197"/>
        <v>104.85</v>
      </c>
      <c r="J160" s="55">
        <f t="shared" si="56"/>
        <v>50</v>
      </c>
      <c r="K160" s="55">
        <f t="shared" si="197"/>
        <v>3297.8</v>
      </c>
      <c r="L160" s="55">
        <f t="shared" si="197"/>
        <v>921.65565000000004</v>
      </c>
      <c r="M160" s="55">
        <f t="shared" si="57"/>
        <v>27.947590818121171</v>
      </c>
      <c r="N160" s="55">
        <f t="shared" si="197"/>
        <v>37076.3462</v>
      </c>
      <c r="O160" s="55">
        <f t="shared" si="197"/>
        <v>18689.024309999997</v>
      </c>
      <c r="P160" s="55">
        <f t="shared" si="30"/>
        <v>50.406866440361362</v>
      </c>
      <c r="Q160" s="55">
        <f t="shared" si="197"/>
        <v>3853.2</v>
      </c>
      <c r="R160" s="55">
        <f t="shared" si="197"/>
        <v>1165.02234</v>
      </c>
      <c r="S160" s="55">
        <f t="shared" si="45"/>
        <v>30.235189971971348</v>
      </c>
      <c r="T160" s="55">
        <f t="shared" si="197"/>
        <v>235</v>
      </c>
      <c r="U160" s="55">
        <f t="shared" si="197"/>
        <v>117.33330000000001</v>
      </c>
      <c r="V160" s="55">
        <f t="shared" si="46"/>
        <v>49.929063829787239</v>
      </c>
      <c r="W160" s="55">
        <f t="shared" si="197"/>
        <v>301463.90000000002</v>
      </c>
      <c r="X160" s="55">
        <f t="shared" si="197"/>
        <v>168438.48946000001</v>
      </c>
      <c r="Y160" s="55">
        <f t="shared" si="58"/>
        <v>55.873519005094806</v>
      </c>
      <c r="Z160" s="55">
        <f t="shared" si="197"/>
        <v>788</v>
      </c>
      <c r="AA160" s="55">
        <f t="shared" si="197"/>
        <v>339.39</v>
      </c>
      <c r="AB160" s="54">
        <f t="shared" si="185"/>
        <v>43.069796954314718</v>
      </c>
      <c r="AC160" s="55">
        <f t="shared" si="197"/>
        <v>0</v>
      </c>
      <c r="AD160" s="55">
        <f t="shared" si="197"/>
        <v>0</v>
      </c>
      <c r="AE160" s="55">
        <f t="shared" si="197"/>
        <v>0</v>
      </c>
      <c r="AF160" s="55">
        <f t="shared" si="197"/>
        <v>394</v>
      </c>
      <c r="AG160" s="55">
        <f t="shared" si="197"/>
        <v>193.1</v>
      </c>
      <c r="AH160" s="55">
        <f t="shared" si="197"/>
        <v>49.01015228426396</v>
      </c>
      <c r="AI160" s="55">
        <f t="shared" si="197"/>
        <v>2317.6</v>
      </c>
      <c r="AJ160" s="55">
        <f t="shared" si="197"/>
        <v>1316.55952</v>
      </c>
      <c r="AK160" s="55">
        <f t="shared" si="197"/>
        <v>56.807021056265107</v>
      </c>
      <c r="AL160" s="55">
        <f t="shared" si="197"/>
        <v>394</v>
      </c>
      <c r="AM160" s="55">
        <f t="shared" si="197"/>
        <v>175.74352999999999</v>
      </c>
      <c r="AN160" s="55">
        <f t="shared" si="197"/>
        <v>44.604956852791879</v>
      </c>
      <c r="AO160" s="55">
        <f t="shared" si="197"/>
        <v>394</v>
      </c>
      <c r="AP160" s="55">
        <f t="shared" ref="AP160" si="198">SUM(AP161:AP171)</f>
        <v>178.80860999999999</v>
      </c>
      <c r="AQ160" s="55">
        <f t="shared" si="197"/>
        <v>45.382895939086296</v>
      </c>
      <c r="AR160" s="55">
        <f t="shared" si="197"/>
        <v>1662.8</v>
      </c>
      <c r="AS160" s="55">
        <f t="shared" si="197"/>
        <v>831.6</v>
      </c>
      <c r="AT160" s="55">
        <f t="shared" si="63"/>
        <v>50.012027904739</v>
      </c>
      <c r="AU160" s="55">
        <f t="shared" si="197"/>
        <v>0</v>
      </c>
      <c r="AV160" s="55">
        <f t="shared" ref="AV160" si="199">SUM(AV161:AV171)</f>
        <v>0</v>
      </c>
      <c r="AW160" s="55">
        <f t="shared" si="197"/>
        <v>0</v>
      </c>
      <c r="AX160" s="55">
        <f t="shared" si="197"/>
        <v>1670.7000000000003</v>
      </c>
      <c r="AY160" s="55">
        <f t="shared" si="197"/>
        <v>754.99769000000003</v>
      </c>
      <c r="AZ160" s="54">
        <f t="shared" ref="AZ160:AZ171" si="200">AY160/AX160*100</f>
        <v>45.190500389058471</v>
      </c>
      <c r="BA160" s="55">
        <f t="shared" si="197"/>
        <v>20394.400000000001</v>
      </c>
      <c r="BB160" s="55">
        <f t="shared" si="197"/>
        <v>13256.36</v>
      </c>
      <c r="BC160" s="55">
        <f t="shared" si="35"/>
        <v>65</v>
      </c>
      <c r="BD160" s="55">
        <f t="shared" si="197"/>
        <v>598.79999999999995</v>
      </c>
      <c r="BE160" s="55">
        <f t="shared" si="197"/>
        <v>191.75</v>
      </c>
      <c r="BF160" s="55">
        <f t="shared" si="189"/>
        <v>32.022378089512358</v>
      </c>
      <c r="BG160" s="55">
        <f t="shared" ref="BG160" si="201">SUM(BG161:BG171)</f>
        <v>3.7</v>
      </c>
      <c r="BH160" s="55">
        <f t="shared" ref="BH160" si="202">SUM(BH161:BH171)</f>
        <v>3.7</v>
      </c>
      <c r="BI160" s="55">
        <f t="shared" ref="BI160:BI161" si="203">BH160/BG160*100</f>
        <v>100</v>
      </c>
      <c r="BJ160" s="55"/>
      <c r="BK160" s="55"/>
      <c r="BL160" s="55"/>
      <c r="BM160" s="55">
        <f>SUM(BM161:BM171)</f>
        <v>138.80000000000001</v>
      </c>
      <c r="BN160" s="55">
        <f>SUM(BN161:BN171)</f>
        <v>43.973730000000003</v>
      </c>
      <c r="BO160" s="55">
        <f t="shared" ref="BO160:BO161" si="204">BN160/BM160*100</f>
        <v>31.681361671469737</v>
      </c>
    </row>
    <row r="161" spans="1:67" ht="17.25" customHeight="1" x14ac:dyDescent="0.25">
      <c r="A161" s="162" t="s">
        <v>257</v>
      </c>
      <c r="B161" s="56">
        <f t="shared" si="179"/>
        <v>373971.24619999999</v>
      </c>
      <c r="C161" s="56">
        <f t="shared" si="180"/>
        <v>206148.03745000009</v>
      </c>
      <c r="D161" s="52">
        <f t="shared" si="0"/>
        <v>55.124034145596326</v>
      </c>
      <c r="E161" s="52">
        <v>749.2</v>
      </c>
      <c r="F161" s="52">
        <v>180.67699999999999</v>
      </c>
      <c r="G161" s="52">
        <f t="shared" si="44"/>
        <v>24.115990389749062</v>
      </c>
      <c r="H161" s="52">
        <v>209.7</v>
      </c>
      <c r="I161" s="52">
        <v>104.85</v>
      </c>
      <c r="J161" s="52">
        <f t="shared" si="56"/>
        <v>50</v>
      </c>
      <c r="K161" s="52">
        <v>3297.8</v>
      </c>
      <c r="L161" s="52">
        <v>921.65565000000004</v>
      </c>
      <c r="M161" s="52">
        <f t="shared" si="57"/>
        <v>27.947590818121171</v>
      </c>
      <c r="N161" s="52">
        <v>37076.3462</v>
      </c>
      <c r="O161" s="52">
        <v>18689.024309999997</v>
      </c>
      <c r="P161" s="52">
        <f t="shared" si="30"/>
        <v>50.406866440361362</v>
      </c>
      <c r="Q161" s="52">
        <v>3853.2</v>
      </c>
      <c r="R161" s="52">
        <v>1165.02234</v>
      </c>
      <c r="S161" s="52">
        <f t="shared" si="45"/>
        <v>30.235189971971348</v>
      </c>
      <c r="T161" s="52">
        <v>235</v>
      </c>
      <c r="U161" s="52">
        <v>117.33330000000001</v>
      </c>
      <c r="V161" s="52">
        <f t="shared" si="46"/>
        <v>49.929063829787239</v>
      </c>
      <c r="W161" s="52">
        <v>301463.90000000002</v>
      </c>
      <c r="X161" s="52">
        <v>168438.48946000001</v>
      </c>
      <c r="Y161" s="52">
        <f t="shared" si="58"/>
        <v>55.873519005094806</v>
      </c>
      <c r="Z161" s="52">
        <v>788</v>
      </c>
      <c r="AA161" s="52">
        <v>339.39</v>
      </c>
      <c r="AB161" s="48">
        <f t="shared" si="185"/>
        <v>43.069796954314718</v>
      </c>
      <c r="AC161" s="48"/>
      <c r="AD161" s="52"/>
      <c r="AE161" s="52"/>
      <c r="AF161" s="52">
        <v>394</v>
      </c>
      <c r="AG161" s="52">
        <v>193.1</v>
      </c>
      <c r="AH161" s="52">
        <f t="shared" si="59"/>
        <v>49.01015228426396</v>
      </c>
      <c r="AI161" s="52">
        <v>2317.6</v>
      </c>
      <c r="AJ161" s="52">
        <v>1316.55952</v>
      </c>
      <c r="AK161" s="52">
        <f t="shared" si="60"/>
        <v>56.807021056265107</v>
      </c>
      <c r="AL161" s="52">
        <v>394</v>
      </c>
      <c r="AM161" s="52">
        <v>175.74352999999999</v>
      </c>
      <c r="AN161" s="52">
        <f t="shared" si="61"/>
        <v>44.604956852791879</v>
      </c>
      <c r="AO161" s="52">
        <v>394</v>
      </c>
      <c r="AP161" s="52">
        <v>178.80860999999999</v>
      </c>
      <c r="AQ161" s="52">
        <f t="shared" si="62"/>
        <v>45.382895939086296</v>
      </c>
      <c r="AR161" s="52">
        <v>1662.8</v>
      </c>
      <c r="AS161" s="52">
        <v>831.6</v>
      </c>
      <c r="AT161" s="52">
        <f t="shared" si="63"/>
        <v>50.012027904739</v>
      </c>
      <c r="AU161" s="52"/>
      <c r="AV161" s="52"/>
      <c r="AW161" s="52"/>
      <c r="AX161" s="52"/>
      <c r="AY161" s="52"/>
      <c r="AZ161" s="48"/>
      <c r="BA161" s="52">
        <v>20394.400000000001</v>
      </c>
      <c r="BB161" s="52">
        <v>13256.36</v>
      </c>
      <c r="BC161" s="52">
        <f t="shared" si="35"/>
        <v>65</v>
      </c>
      <c r="BD161" s="52">
        <v>598.79999999999995</v>
      </c>
      <c r="BE161" s="52">
        <v>191.75</v>
      </c>
      <c r="BF161" s="52">
        <f t="shared" si="189"/>
        <v>32.022378089512358</v>
      </c>
      <c r="BG161" s="52">
        <v>3.7</v>
      </c>
      <c r="BH161" s="52">
        <v>3.7</v>
      </c>
      <c r="BI161" s="52">
        <f t="shared" si="203"/>
        <v>100</v>
      </c>
      <c r="BJ161" s="52"/>
      <c r="BK161" s="52"/>
      <c r="BL161" s="52"/>
      <c r="BM161" s="52">
        <v>138.80000000000001</v>
      </c>
      <c r="BN161" s="52">
        <v>43.973730000000003</v>
      </c>
      <c r="BO161" s="52">
        <f t="shared" si="204"/>
        <v>31.681361671469737</v>
      </c>
    </row>
    <row r="162" spans="1:67" ht="17.25" customHeight="1" x14ac:dyDescent="0.25">
      <c r="A162" s="162" t="s">
        <v>256</v>
      </c>
      <c r="B162" s="56">
        <f t="shared" si="179"/>
        <v>288.10000000000002</v>
      </c>
      <c r="C162" s="56">
        <f t="shared" si="180"/>
        <v>119.09836</v>
      </c>
      <c r="D162" s="48">
        <f t="shared" ref="D162:D171" si="205">C162/B162*100</f>
        <v>41.339243318292255</v>
      </c>
      <c r="E162" s="48"/>
      <c r="F162" s="48"/>
      <c r="G162" s="48"/>
      <c r="H162" s="48"/>
      <c r="I162" s="48"/>
      <c r="J162" s="52"/>
      <c r="K162" s="48"/>
      <c r="L162" s="48"/>
      <c r="M162" s="52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52"/>
      <c r="AU162" s="48"/>
      <c r="AV162" s="48"/>
      <c r="AW162" s="48"/>
      <c r="AX162" s="48">
        <v>288.10000000000002</v>
      </c>
      <c r="AY162" s="48">
        <v>119.09836</v>
      </c>
      <c r="AZ162" s="48">
        <f t="shared" si="200"/>
        <v>41.339243318292255</v>
      </c>
      <c r="BA162" s="48"/>
      <c r="BB162" s="48"/>
      <c r="BC162" s="48"/>
      <c r="BD162" s="48"/>
      <c r="BE162" s="48"/>
      <c r="BF162" s="52"/>
      <c r="BG162" s="48"/>
      <c r="BH162" s="48"/>
      <c r="BI162" s="52"/>
      <c r="BJ162" s="48"/>
      <c r="BK162" s="48"/>
      <c r="BL162" s="52"/>
      <c r="BM162" s="48"/>
      <c r="BN162" s="48"/>
      <c r="BO162" s="52"/>
    </row>
    <row r="163" spans="1:67" ht="17.25" customHeight="1" x14ac:dyDescent="0.25">
      <c r="A163" s="162" t="s">
        <v>446</v>
      </c>
      <c r="B163" s="56">
        <f t="shared" si="179"/>
        <v>288.10000000000002</v>
      </c>
      <c r="C163" s="56">
        <f t="shared" si="180"/>
        <v>134.71581</v>
      </c>
      <c r="D163" s="48">
        <f t="shared" si="205"/>
        <v>46.760086775425194</v>
      </c>
      <c r="E163" s="48"/>
      <c r="F163" s="48"/>
      <c r="G163" s="48"/>
      <c r="H163" s="48"/>
      <c r="I163" s="48"/>
      <c r="J163" s="52"/>
      <c r="K163" s="48"/>
      <c r="L163" s="48"/>
      <c r="M163" s="52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52"/>
      <c r="AU163" s="48"/>
      <c r="AV163" s="48"/>
      <c r="AW163" s="48"/>
      <c r="AX163" s="48">
        <v>288.10000000000002</v>
      </c>
      <c r="AY163" s="48">
        <v>134.71581</v>
      </c>
      <c r="AZ163" s="48">
        <f t="shared" si="200"/>
        <v>46.760086775425194</v>
      </c>
      <c r="BA163" s="48"/>
      <c r="BB163" s="48"/>
      <c r="BC163" s="48"/>
      <c r="BD163" s="48"/>
      <c r="BE163" s="48"/>
      <c r="BF163" s="52"/>
      <c r="BG163" s="48"/>
      <c r="BH163" s="48"/>
      <c r="BI163" s="52"/>
      <c r="BJ163" s="48"/>
      <c r="BK163" s="48"/>
      <c r="BL163" s="52"/>
      <c r="BM163" s="48"/>
      <c r="BN163" s="48"/>
      <c r="BO163" s="52"/>
    </row>
    <row r="164" spans="1:67" ht="17.25" customHeight="1" x14ac:dyDescent="0.25">
      <c r="A164" s="162" t="s">
        <v>447</v>
      </c>
      <c r="B164" s="56">
        <f t="shared" si="179"/>
        <v>115.2</v>
      </c>
      <c r="C164" s="56">
        <f t="shared" si="180"/>
        <v>51.375480000000003</v>
      </c>
      <c r="D164" s="48">
        <f t="shared" si="205"/>
        <v>44.596770833333331</v>
      </c>
      <c r="E164" s="48"/>
      <c r="F164" s="48"/>
      <c r="G164" s="48"/>
      <c r="H164" s="48"/>
      <c r="I164" s="48"/>
      <c r="J164" s="52"/>
      <c r="K164" s="48"/>
      <c r="L164" s="48"/>
      <c r="M164" s="52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52"/>
      <c r="AU164" s="48"/>
      <c r="AV164" s="48"/>
      <c r="AW164" s="48"/>
      <c r="AX164" s="48">
        <v>115.2</v>
      </c>
      <c r="AY164" s="48">
        <v>51.375480000000003</v>
      </c>
      <c r="AZ164" s="48">
        <f t="shared" si="200"/>
        <v>44.596770833333331</v>
      </c>
      <c r="BA164" s="48"/>
      <c r="BB164" s="48"/>
      <c r="BC164" s="48"/>
      <c r="BD164" s="48"/>
      <c r="BE164" s="48"/>
      <c r="BF164" s="52"/>
      <c r="BG164" s="48"/>
      <c r="BH164" s="48"/>
      <c r="BI164" s="52"/>
      <c r="BJ164" s="48"/>
      <c r="BK164" s="48"/>
      <c r="BL164" s="52"/>
      <c r="BM164" s="48"/>
      <c r="BN164" s="48"/>
      <c r="BO164" s="52"/>
    </row>
    <row r="165" spans="1:67" ht="17.25" customHeight="1" x14ac:dyDescent="0.25">
      <c r="A165" s="162" t="s">
        <v>448</v>
      </c>
      <c r="B165" s="56">
        <f t="shared" si="179"/>
        <v>115.2</v>
      </c>
      <c r="C165" s="56">
        <f t="shared" si="180"/>
        <v>46.736699999999999</v>
      </c>
      <c r="D165" s="48">
        <f t="shared" si="205"/>
        <v>40.57005208333333</v>
      </c>
      <c r="E165" s="48"/>
      <c r="F165" s="48"/>
      <c r="G165" s="48"/>
      <c r="H165" s="48"/>
      <c r="I165" s="48"/>
      <c r="J165" s="52"/>
      <c r="K165" s="48"/>
      <c r="L165" s="48"/>
      <c r="M165" s="52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52"/>
      <c r="AU165" s="48"/>
      <c r="AV165" s="48"/>
      <c r="AW165" s="48"/>
      <c r="AX165" s="48">
        <v>115.2</v>
      </c>
      <c r="AY165" s="48">
        <v>46.736699999999999</v>
      </c>
      <c r="AZ165" s="48">
        <f t="shared" si="200"/>
        <v>40.57005208333333</v>
      </c>
      <c r="BA165" s="48"/>
      <c r="BB165" s="48"/>
      <c r="BC165" s="48"/>
      <c r="BD165" s="48"/>
      <c r="BE165" s="48"/>
      <c r="BF165" s="52"/>
      <c r="BG165" s="48"/>
      <c r="BH165" s="48"/>
      <c r="BI165" s="52"/>
      <c r="BJ165" s="48"/>
      <c r="BK165" s="48"/>
      <c r="BL165" s="52"/>
      <c r="BM165" s="48"/>
      <c r="BN165" s="48"/>
      <c r="BO165" s="52"/>
    </row>
    <row r="166" spans="1:67" ht="17.25" customHeight="1" x14ac:dyDescent="0.25">
      <c r="A166" s="162" t="s">
        <v>449</v>
      </c>
      <c r="B166" s="56">
        <f t="shared" si="179"/>
        <v>115.2</v>
      </c>
      <c r="C166" s="56">
        <f t="shared" si="180"/>
        <v>52.346290000000003</v>
      </c>
      <c r="D166" s="48">
        <f t="shared" si="205"/>
        <v>45.439487847222225</v>
      </c>
      <c r="E166" s="48"/>
      <c r="F166" s="48"/>
      <c r="G166" s="48"/>
      <c r="H166" s="48"/>
      <c r="I166" s="48"/>
      <c r="J166" s="52"/>
      <c r="K166" s="48"/>
      <c r="L166" s="48"/>
      <c r="M166" s="52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52"/>
      <c r="AU166" s="48"/>
      <c r="AV166" s="48"/>
      <c r="AW166" s="48"/>
      <c r="AX166" s="48">
        <v>115.2</v>
      </c>
      <c r="AY166" s="48">
        <v>52.346290000000003</v>
      </c>
      <c r="AZ166" s="48">
        <f t="shared" si="200"/>
        <v>45.439487847222225</v>
      </c>
      <c r="BA166" s="48"/>
      <c r="BB166" s="48"/>
      <c r="BC166" s="48"/>
      <c r="BD166" s="48"/>
      <c r="BE166" s="48"/>
      <c r="BF166" s="52"/>
      <c r="BG166" s="48"/>
      <c r="BH166" s="48"/>
      <c r="BI166" s="52"/>
      <c r="BJ166" s="48"/>
      <c r="BK166" s="48"/>
      <c r="BL166" s="52"/>
      <c r="BM166" s="48"/>
      <c r="BN166" s="48"/>
      <c r="BO166" s="52"/>
    </row>
    <row r="167" spans="1:67" ht="17.25" customHeight="1" x14ac:dyDescent="0.25">
      <c r="A167" s="162" t="s">
        <v>450</v>
      </c>
      <c r="B167" s="56">
        <f t="shared" si="179"/>
        <v>115.2</v>
      </c>
      <c r="C167" s="56">
        <f t="shared" si="180"/>
        <v>46.744589999999995</v>
      </c>
      <c r="D167" s="48">
        <f t="shared" si="205"/>
        <v>40.576901041666666</v>
      </c>
      <c r="E167" s="48"/>
      <c r="F167" s="48"/>
      <c r="G167" s="48"/>
      <c r="H167" s="48"/>
      <c r="I167" s="48"/>
      <c r="J167" s="52"/>
      <c r="K167" s="48"/>
      <c r="L167" s="48"/>
      <c r="M167" s="52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52"/>
      <c r="AU167" s="48"/>
      <c r="AV167" s="48"/>
      <c r="AW167" s="48"/>
      <c r="AX167" s="48">
        <v>115.2</v>
      </c>
      <c r="AY167" s="48">
        <v>46.744589999999995</v>
      </c>
      <c r="AZ167" s="48">
        <f t="shared" si="200"/>
        <v>40.576901041666666</v>
      </c>
      <c r="BA167" s="48"/>
      <c r="BB167" s="48"/>
      <c r="BC167" s="48"/>
      <c r="BD167" s="48"/>
      <c r="BE167" s="48"/>
      <c r="BF167" s="52"/>
      <c r="BG167" s="48"/>
      <c r="BH167" s="48"/>
      <c r="BI167" s="52"/>
      <c r="BJ167" s="48"/>
      <c r="BK167" s="48"/>
      <c r="BL167" s="52"/>
      <c r="BM167" s="48"/>
      <c r="BN167" s="48"/>
      <c r="BO167" s="52"/>
    </row>
    <row r="168" spans="1:67" ht="17.25" customHeight="1" x14ac:dyDescent="0.25">
      <c r="A168" s="162" t="s">
        <v>451</v>
      </c>
      <c r="B168" s="56">
        <f t="shared" si="179"/>
        <v>115.2</v>
      </c>
      <c r="C168" s="56">
        <f t="shared" si="180"/>
        <v>57.6</v>
      </c>
      <c r="D168" s="48">
        <f t="shared" si="205"/>
        <v>50</v>
      </c>
      <c r="E168" s="48"/>
      <c r="F168" s="48"/>
      <c r="G168" s="48"/>
      <c r="H168" s="48"/>
      <c r="I168" s="48"/>
      <c r="J168" s="52"/>
      <c r="K168" s="48"/>
      <c r="L168" s="48"/>
      <c r="M168" s="52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52"/>
      <c r="AU168" s="48"/>
      <c r="AV168" s="48"/>
      <c r="AW168" s="48"/>
      <c r="AX168" s="48">
        <v>115.2</v>
      </c>
      <c r="AY168" s="48">
        <v>57.6</v>
      </c>
      <c r="AZ168" s="48">
        <f t="shared" si="200"/>
        <v>50</v>
      </c>
      <c r="BA168" s="48"/>
      <c r="BB168" s="48"/>
      <c r="BC168" s="48"/>
      <c r="BD168" s="48"/>
      <c r="BE168" s="48"/>
      <c r="BF168" s="52"/>
      <c r="BG168" s="48"/>
      <c r="BH168" s="48"/>
      <c r="BI168" s="52"/>
      <c r="BJ168" s="48"/>
      <c r="BK168" s="48"/>
      <c r="BL168" s="52"/>
      <c r="BM168" s="48"/>
      <c r="BN168" s="48"/>
      <c r="BO168" s="52"/>
    </row>
    <row r="169" spans="1:67" ht="17.25" customHeight="1" x14ac:dyDescent="0.25">
      <c r="A169" s="162" t="s">
        <v>452</v>
      </c>
      <c r="B169" s="56">
        <f t="shared" si="179"/>
        <v>288.10000000000002</v>
      </c>
      <c r="C169" s="56">
        <f t="shared" si="180"/>
        <v>133.77928</v>
      </c>
      <c r="D169" s="48">
        <f t="shared" si="205"/>
        <v>46.435015619576532</v>
      </c>
      <c r="E169" s="48"/>
      <c r="F169" s="48"/>
      <c r="G169" s="48"/>
      <c r="H169" s="48"/>
      <c r="I169" s="48"/>
      <c r="J169" s="52"/>
      <c r="K169" s="48"/>
      <c r="L169" s="48"/>
      <c r="M169" s="52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52"/>
      <c r="AU169" s="48"/>
      <c r="AV169" s="48"/>
      <c r="AW169" s="48"/>
      <c r="AX169" s="48">
        <v>288.10000000000002</v>
      </c>
      <c r="AY169" s="48">
        <v>133.77928</v>
      </c>
      <c r="AZ169" s="48">
        <f t="shared" si="200"/>
        <v>46.435015619576532</v>
      </c>
      <c r="BA169" s="48"/>
      <c r="BB169" s="48"/>
      <c r="BC169" s="48"/>
      <c r="BD169" s="48"/>
      <c r="BE169" s="48"/>
      <c r="BF169" s="52"/>
      <c r="BG169" s="48"/>
      <c r="BH169" s="48"/>
      <c r="BI169" s="52"/>
      <c r="BJ169" s="48"/>
      <c r="BK169" s="48"/>
      <c r="BL169" s="52"/>
      <c r="BM169" s="48"/>
      <c r="BN169" s="48"/>
      <c r="BO169" s="52"/>
    </row>
    <row r="170" spans="1:67" ht="17.25" customHeight="1" x14ac:dyDescent="0.25">
      <c r="A170" s="162" t="s">
        <v>569</v>
      </c>
      <c r="B170" s="56">
        <f t="shared" si="179"/>
        <v>115.2</v>
      </c>
      <c r="C170" s="56">
        <f t="shared" si="180"/>
        <v>57.6</v>
      </c>
      <c r="D170" s="48">
        <f t="shared" si="205"/>
        <v>50</v>
      </c>
      <c r="E170" s="48"/>
      <c r="F170" s="48"/>
      <c r="G170" s="48"/>
      <c r="H170" s="48"/>
      <c r="I170" s="48"/>
      <c r="J170" s="52"/>
      <c r="K170" s="48"/>
      <c r="L170" s="48"/>
      <c r="M170" s="52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52"/>
      <c r="AU170" s="48"/>
      <c r="AV170" s="48"/>
      <c r="AW170" s="48"/>
      <c r="AX170" s="48">
        <v>115.2</v>
      </c>
      <c r="AY170" s="48">
        <v>57.6</v>
      </c>
      <c r="AZ170" s="48">
        <f t="shared" si="200"/>
        <v>50</v>
      </c>
      <c r="BA170" s="48"/>
      <c r="BB170" s="48"/>
      <c r="BC170" s="48"/>
      <c r="BD170" s="48"/>
      <c r="BE170" s="48"/>
      <c r="BF170" s="52"/>
      <c r="BG170" s="48"/>
      <c r="BH170" s="48"/>
      <c r="BI170" s="52"/>
      <c r="BJ170" s="48"/>
      <c r="BK170" s="48"/>
      <c r="BL170" s="52"/>
      <c r="BM170" s="48"/>
      <c r="BN170" s="48"/>
      <c r="BO170" s="52"/>
    </row>
    <row r="171" spans="1:67" ht="17.25" customHeight="1" x14ac:dyDescent="0.25">
      <c r="A171" s="162" t="s">
        <v>453</v>
      </c>
      <c r="B171" s="56">
        <f t="shared" si="179"/>
        <v>115.2</v>
      </c>
      <c r="C171" s="56">
        <f t="shared" si="180"/>
        <v>55.001179999999998</v>
      </c>
      <c r="D171" s="48">
        <f t="shared" si="205"/>
        <v>47.744079861111111</v>
      </c>
      <c r="E171" s="48"/>
      <c r="F171" s="48"/>
      <c r="G171" s="48"/>
      <c r="H171" s="48"/>
      <c r="I171" s="48"/>
      <c r="J171" s="52"/>
      <c r="K171" s="48"/>
      <c r="L171" s="48"/>
      <c r="M171" s="52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52"/>
      <c r="AU171" s="48"/>
      <c r="AV171" s="48"/>
      <c r="AW171" s="48"/>
      <c r="AX171" s="48">
        <v>115.2</v>
      </c>
      <c r="AY171" s="48">
        <v>55.001179999999998</v>
      </c>
      <c r="AZ171" s="48">
        <f t="shared" si="200"/>
        <v>47.744079861111111</v>
      </c>
      <c r="BA171" s="48"/>
      <c r="BB171" s="48"/>
      <c r="BC171" s="48"/>
      <c r="BD171" s="48"/>
      <c r="BE171" s="48"/>
      <c r="BF171" s="52"/>
      <c r="BG171" s="48"/>
      <c r="BH171" s="48"/>
      <c r="BI171" s="52"/>
      <c r="BJ171" s="48"/>
      <c r="BK171" s="48"/>
      <c r="BL171" s="52"/>
      <c r="BM171" s="48"/>
      <c r="BN171" s="48"/>
      <c r="BO171" s="52"/>
    </row>
    <row r="172" spans="1:67" s="59" customFormat="1" ht="33.75" customHeight="1" x14ac:dyDescent="0.25">
      <c r="A172" s="164" t="s">
        <v>263</v>
      </c>
      <c r="B172" s="73">
        <f t="shared" si="179"/>
        <v>452002.14759999997</v>
      </c>
      <c r="C172" s="73">
        <f t="shared" si="180"/>
        <v>253407.30208999998</v>
      </c>
      <c r="D172" s="55">
        <f t="shared" ref="D172" si="206">C172/B172*100</f>
        <v>56.063296034215568</v>
      </c>
      <c r="E172" s="55">
        <f>SUM(E173:E183)</f>
        <v>1423.9</v>
      </c>
      <c r="F172" s="55">
        <f t="shared" ref="F172:BE172" si="207">SUM(F173:F183)</f>
        <v>597.29230000000007</v>
      </c>
      <c r="G172" s="55">
        <f t="shared" si="44"/>
        <v>41.947629749280146</v>
      </c>
      <c r="H172" s="55">
        <f t="shared" si="207"/>
        <v>242.3</v>
      </c>
      <c r="I172" s="55">
        <f t="shared" si="207"/>
        <v>101.74455999999999</v>
      </c>
      <c r="J172" s="55">
        <f t="shared" si="56"/>
        <v>41.991151465125867</v>
      </c>
      <c r="K172" s="55">
        <f t="shared" si="207"/>
        <v>4769.3</v>
      </c>
      <c r="L172" s="55">
        <f t="shared" si="207"/>
        <v>2350.2939700000002</v>
      </c>
      <c r="M172" s="55">
        <f t="shared" si="57"/>
        <v>49.279642085840692</v>
      </c>
      <c r="N172" s="55">
        <f t="shared" si="207"/>
        <v>69659.847599999994</v>
      </c>
      <c r="O172" s="55">
        <f t="shared" si="207"/>
        <v>37367.17555</v>
      </c>
      <c r="P172" s="55">
        <f t="shared" si="30"/>
        <v>53.642344675471278</v>
      </c>
      <c r="Q172" s="55">
        <f t="shared" si="207"/>
        <v>6149.8</v>
      </c>
      <c r="R172" s="55">
        <f t="shared" si="207"/>
        <v>2460.9712999999997</v>
      </c>
      <c r="S172" s="55">
        <f t="shared" si="45"/>
        <v>40.017094864873648</v>
      </c>
      <c r="T172" s="55">
        <f t="shared" si="207"/>
        <v>234.7</v>
      </c>
      <c r="U172" s="55">
        <f t="shared" si="207"/>
        <v>98.392870000000002</v>
      </c>
      <c r="V172" s="55">
        <f t="shared" si="46"/>
        <v>41.922824882829147</v>
      </c>
      <c r="W172" s="55">
        <f t="shared" si="207"/>
        <v>323160.5</v>
      </c>
      <c r="X172" s="55">
        <f t="shared" si="207"/>
        <v>184136.63993999999</v>
      </c>
      <c r="Y172" s="55">
        <f t="shared" si="58"/>
        <v>56.979934100857001</v>
      </c>
      <c r="Z172" s="55">
        <f t="shared" si="207"/>
        <v>1181.9000000000001</v>
      </c>
      <c r="AA172" s="55">
        <f t="shared" si="207"/>
        <v>547.19065999999998</v>
      </c>
      <c r="AB172" s="54">
        <f t="shared" si="185"/>
        <v>46.29754293933496</v>
      </c>
      <c r="AC172" s="55">
        <f t="shared" si="207"/>
        <v>0</v>
      </c>
      <c r="AD172" s="55">
        <f t="shared" si="207"/>
        <v>0</v>
      </c>
      <c r="AE172" s="55"/>
      <c r="AF172" s="55">
        <f t="shared" si="207"/>
        <v>1575.8</v>
      </c>
      <c r="AG172" s="55">
        <f t="shared" si="207"/>
        <v>743.86708999999996</v>
      </c>
      <c r="AH172" s="55">
        <f t="shared" si="207"/>
        <v>47.205679020180227</v>
      </c>
      <c r="AI172" s="55">
        <f t="shared" si="207"/>
        <v>14106.5</v>
      </c>
      <c r="AJ172" s="55">
        <f t="shared" si="207"/>
        <v>7654.5445799999998</v>
      </c>
      <c r="AK172" s="55">
        <f t="shared" si="207"/>
        <v>54.26253556870946</v>
      </c>
      <c r="AL172" s="55">
        <f t="shared" si="207"/>
        <v>787.9</v>
      </c>
      <c r="AM172" s="55">
        <f t="shared" si="207"/>
        <v>330.41507999999999</v>
      </c>
      <c r="AN172" s="55">
        <f t="shared" si="207"/>
        <v>41.936169564665562</v>
      </c>
      <c r="AO172" s="55">
        <f t="shared" si="207"/>
        <v>394</v>
      </c>
      <c r="AP172" s="55">
        <f t="shared" ref="AP172" si="208">SUM(AP173:AP183)</f>
        <v>179.9828</v>
      </c>
      <c r="AQ172" s="55">
        <f t="shared" si="207"/>
        <v>45.680913705583755</v>
      </c>
      <c r="AR172" s="55">
        <f t="shared" si="207"/>
        <v>2249.3000000000002</v>
      </c>
      <c r="AS172" s="55">
        <f t="shared" si="207"/>
        <v>1124.4000000000001</v>
      </c>
      <c r="AT172" s="55">
        <f t="shared" si="63"/>
        <v>49.988885431022986</v>
      </c>
      <c r="AU172" s="55">
        <f t="shared" si="207"/>
        <v>0</v>
      </c>
      <c r="AV172" s="55">
        <f t="shared" ref="AV172" si="209">SUM(AV173:AV183)</f>
        <v>0</v>
      </c>
      <c r="AW172" s="55">
        <f t="shared" si="207"/>
        <v>0</v>
      </c>
      <c r="AX172" s="55">
        <f t="shared" si="207"/>
        <v>2016.5000000000005</v>
      </c>
      <c r="AY172" s="55">
        <f t="shared" si="207"/>
        <v>689.4668200000001</v>
      </c>
      <c r="AZ172" s="54">
        <f t="shared" ref="AZ172:AZ175" si="210">AY172/AX172*100</f>
        <v>34.191263079593355</v>
      </c>
      <c r="BA172" s="55">
        <f t="shared" si="207"/>
        <v>22953.3</v>
      </c>
      <c r="BB172" s="55">
        <f t="shared" si="207"/>
        <v>14856.41957</v>
      </c>
      <c r="BC172" s="55">
        <f t="shared" si="35"/>
        <v>64.724547537826808</v>
      </c>
      <c r="BD172" s="55">
        <f t="shared" si="207"/>
        <v>898.2</v>
      </c>
      <c r="BE172" s="55">
        <f t="shared" si="207"/>
        <v>103.25</v>
      </c>
      <c r="BF172" s="55">
        <f t="shared" si="189"/>
        <v>11.495212647517256</v>
      </c>
      <c r="BG172" s="55">
        <f t="shared" ref="BG172" si="211">SUM(BG173:BG183)</f>
        <v>8.8000000000000007</v>
      </c>
      <c r="BH172" s="55">
        <f t="shared" ref="BH172" si="212">SUM(BH173:BH183)</f>
        <v>0</v>
      </c>
      <c r="BI172" s="55">
        <f t="shared" ref="BI172:BI173" si="213">BH172/BG172*100</f>
        <v>0</v>
      </c>
      <c r="BJ172" s="55"/>
      <c r="BK172" s="55"/>
      <c r="BL172" s="55"/>
      <c r="BM172" s="55">
        <f>SUM(BM173:BM183)</f>
        <v>189.6</v>
      </c>
      <c r="BN172" s="55">
        <f t="shared" ref="BN172" si="214">SUM(BN173:BN183)</f>
        <v>65.254999999999995</v>
      </c>
      <c r="BO172" s="55">
        <f t="shared" ref="BO172:BO173" si="215">BN172/BM172*100</f>
        <v>34.417194092827003</v>
      </c>
    </row>
    <row r="173" spans="1:67" ht="31.5" x14ac:dyDescent="0.25">
      <c r="A173" s="162" t="s">
        <v>262</v>
      </c>
      <c r="B173" s="56">
        <f t="shared" si="179"/>
        <v>449985.64759999997</v>
      </c>
      <c r="C173" s="56">
        <f t="shared" si="180"/>
        <v>252717.83526999998</v>
      </c>
      <c r="D173" s="52">
        <f t="shared" si="0"/>
        <v>56.161310170195748</v>
      </c>
      <c r="E173" s="52">
        <v>1423.9</v>
      </c>
      <c r="F173" s="52">
        <v>597.29230000000007</v>
      </c>
      <c r="G173" s="52">
        <f t="shared" si="44"/>
        <v>41.947629749280146</v>
      </c>
      <c r="H173" s="52">
        <v>242.3</v>
      </c>
      <c r="I173" s="52">
        <v>101.74455999999999</v>
      </c>
      <c r="J173" s="52">
        <f t="shared" si="56"/>
        <v>41.991151465125867</v>
      </c>
      <c r="K173" s="52">
        <v>4769.3</v>
      </c>
      <c r="L173" s="52">
        <v>2350.2939700000002</v>
      </c>
      <c r="M173" s="52">
        <f t="shared" si="57"/>
        <v>49.279642085840692</v>
      </c>
      <c r="N173" s="52">
        <v>69659.847599999994</v>
      </c>
      <c r="O173" s="52">
        <v>37367.17555</v>
      </c>
      <c r="P173" s="52">
        <f t="shared" si="30"/>
        <v>53.642344675471278</v>
      </c>
      <c r="Q173" s="52">
        <v>6149.8</v>
      </c>
      <c r="R173" s="52">
        <v>2460.9712999999997</v>
      </c>
      <c r="S173" s="52">
        <f t="shared" si="45"/>
        <v>40.017094864873648</v>
      </c>
      <c r="T173" s="52">
        <v>234.7</v>
      </c>
      <c r="U173" s="52">
        <v>98.392870000000002</v>
      </c>
      <c r="V173" s="52">
        <f t="shared" si="46"/>
        <v>41.922824882829147</v>
      </c>
      <c r="W173" s="52">
        <v>323160.5</v>
      </c>
      <c r="X173" s="52">
        <v>184136.63993999999</v>
      </c>
      <c r="Y173" s="52">
        <f t="shared" si="58"/>
        <v>56.979934100857001</v>
      </c>
      <c r="Z173" s="52">
        <v>1181.9000000000001</v>
      </c>
      <c r="AA173" s="52">
        <v>547.19065999999998</v>
      </c>
      <c r="AB173" s="48">
        <f t="shared" si="185"/>
        <v>46.29754293933496</v>
      </c>
      <c r="AC173" s="48"/>
      <c r="AD173" s="52">
        <v>0</v>
      </c>
      <c r="AE173" s="52"/>
      <c r="AF173" s="52">
        <v>1575.8</v>
      </c>
      <c r="AG173" s="52">
        <v>743.86708999999996</v>
      </c>
      <c r="AH173" s="52">
        <f t="shared" si="59"/>
        <v>47.205679020180227</v>
      </c>
      <c r="AI173" s="52">
        <v>14106.5</v>
      </c>
      <c r="AJ173" s="52">
        <v>7654.5445799999998</v>
      </c>
      <c r="AK173" s="52">
        <f t="shared" si="60"/>
        <v>54.26253556870946</v>
      </c>
      <c r="AL173" s="52">
        <v>787.9</v>
      </c>
      <c r="AM173" s="52">
        <v>330.41507999999999</v>
      </c>
      <c r="AN173" s="52">
        <f t="shared" si="61"/>
        <v>41.936169564665562</v>
      </c>
      <c r="AO173" s="52">
        <v>394</v>
      </c>
      <c r="AP173" s="52">
        <v>179.9828</v>
      </c>
      <c r="AQ173" s="52">
        <f t="shared" si="62"/>
        <v>45.680913705583755</v>
      </c>
      <c r="AR173" s="52">
        <v>2249.3000000000002</v>
      </c>
      <c r="AS173" s="52">
        <v>1124.4000000000001</v>
      </c>
      <c r="AT173" s="52">
        <f t="shared" si="63"/>
        <v>49.988885431022986</v>
      </c>
      <c r="AU173" s="52"/>
      <c r="AV173" s="52"/>
      <c r="AW173" s="52"/>
      <c r="AX173" s="52"/>
      <c r="AY173" s="52"/>
      <c r="AZ173" s="48"/>
      <c r="BA173" s="52">
        <v>22953.3</v>
      </c>
      <c r="BB173" s="52">
        <v>14856.41957</v>
      </c>
      <c r="BC173" s="52">
        <f t="shared" si="35"/>
        <v>64.724547537826808</v>
      </c>
      <c r="BD173" s="52">
        <v>898.2</v>
      </c>
      <c r="BE173" s="52">
        <v>103.25</v>
      </c>
      <c r="BF173" s="52">
        <f t="shared" si="189"/>
        <v>11.495212647517256</v>
      </c>
      <c r="BG173" s="52">
        <v>8.8000000000000007</v>
      </c>
      <c r="BH173" s="52"/>
      <c r="BI173" s="52">
        <f t="shared" si="213"/>
        <v>0</v>
      </c>
      <c r="BJ173" s="52"/>
      <c r="BK173" s="52"/>
      <c r="BL173" s="52"/>
      <c r="BM173" s="52">
        <v>189.6</v>
      </c>
      <c r="BN173" s="52">
        <v>65.254999999999995</v>
      </c>
      <c r="BO173" s="52">
        <f t="shared" si="215"/>
        <v>34.417194092827003</v>
      </c>
    </row>
    <row r="174" spans="1:67" x14ac:dyDescent="0.25">
      <c r="A174" s="162" t="s">
        <v>455</v>
      </c>
      <c r="B174" s="56">
        <f t="shared" si="179"/>
        <v>115.2</v>
      </c>
      <c r="C174" s="56">
        <f t="shared" si="180"/>
        <v>44.86542</v>
      </c>
      <c r="D174" s="48">
        <f t="shared" ref="D174:D183" si="216">C174/B174*100</f>
        <v>38.945677083333329</v>
      </c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52"/>
      <c r="Q174" s="48"/>
      <c r="R174" s="48"/>
      <c r="S174" s="48"/>
      <c r="T174" s="48"/>
      <c r="U174" s="48"/>
      <c r="V174" s="52"/>
      <c r="W174" s="48"/>
      <c r="X174" s="48"/>
      <c r="Y174" s="52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>
        <v>115.2</v>
      </c>
      <c r="AY174" s="48">
        <v>44.86542</v>
      </c>
      <c r="AZ174" s="48">
        <f t="shared" si="210"/>
        <v>38.945677083333329</v>
      </c>
      <c r="BA174" s="48"/>
      <c r="BB174" s="48"/>
      <c r="BC174" s="52"/>
      <c r="BD174" s="48"/>
      <c r="BE174" s="48"/>
      <c r="BF174" s="52"/>
      <c r="BG174" s="48"/>
      <c r="BH174" s="48"/>
      <c r="BI174" s="52"/>
      <c r="BJ174" s="48"/>
      <c r="BK174" s="48"/>
      <c r="BL174" s="52"/>
      <c r="BM174" s="48"/>
      <c r="BN174" s="48"/>
      <c r="BO174" s="48"/>
    </row>
    <row r="175" spans="1:67" x14ac:dyDescent="0.25">
      <c r="A175" s="162" t="s">
        <v>570</v>
      </c>
      <c r="B175" s="56">
        <f t="shared" si="179"/>
        <v>115.2</v>
      </c>
      <c r="C175" s="56">
        <f t="shared" si="180"/>
        <v>45.743519999999997</v>
      </c>
      <c r="D175" s="48">
        <f t="shared" si="216"/>
        <v>39.707916666666662</v>
      </c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52"/>
      <c r="Q175" s="48"/>
      <c r="R175" s="48"/>
      <c r="S175" s="48"/>
      <c r="T175" s="48"/>
      <c r="U175" s="48"/>
      <c r="V175" s="52"/>
      <c r="W175" s="48"/>
      <c r="X175" s="48"/>
      <c r="Y175" s="52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>
        <v>115.2</v>
      </c>
      <c r="AY175" s="48">
        <v>45.743519999999997</v>
      </c>
      <c r="AZ175" s="48">
        <f t="shared" si="210"/>
        <v>39.707916666666662</v>
      </c>
      <c r="BA175" s="48"/>
      <c r="BB175" s="48"/>
      <c r="BC175" s="52"/>
      <c r="BD175" s="48"/>
      <c r="BE175" s="48"/>
      <c r="BF175" s="52"/>
      <c r="BG175" s="48"/>
      <c r="BH175" s="48"/>
      <c r="BI175" s="52"/>
      <c r="BJ175" s="48"/>
      <c r="BK175" s="48"/>
      <c r="BL175" s="52"/>
      <c r="BM175" s="48"/>
      <c r="BN175" s="48"/>
      <c r="BO175" s="48"/>
    </row>
    <row r="176" spans="1:67" x14ac:dyDescent="0.25">
      <c r="A176" s="162" t="s">
        <v>456</v>
      </c>
      <c r="B176" s="56">
        <f t="shared" si="179"/>
        <v>288.10000000000002</v>
      </c>
      <c r="C176" s="56">
        <f t="shared" si="180"/>
        <v>112.06985</v>
      </c>
      <c r="D176" s="48">
        <f t="shared" si="216"/>
        <v>38.89963554321416</v>
      </c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52"/>
      <c r="Q176" s="48"/>
      <c r="R176" s="48"/>
      <c r="S176" s="48"/>
      <c r="T176" s="48"/>
      <c r="U176" s="48"/>
      <c r="V176" s="52"/>
      <c r="W176" s="48"/>
      <c r="X176" s="48"/>
      <c r="Y176" s="52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>
        <v>288.10000000000002</v>
      </c>
      <c r="AY176" s="48">
        <v>112.06985</v>
      </c>
      <c r="AZ176" s="48">
        <f t="shared" ref="AZ176:AZ183" si="217">AY176/AX176*100</f>
        <v>38.89963554321416</v>
      </c>
      <c r="BA176" s="48"/>
      <c r="BB176" s="48"/>
      <c r="BC176" s="52"/>
      <c r="BD176" s="48"/>
      <c r="BE176" s="48"/>
      <c r="BF176" s="52"/>
      <c r="BG176" s="48"/>
      <c r="BH176" s="48"/>
      <c r="BI176" s="52"/>
      <c r="BJ176" s="48"/>
      <c r="BK176" s="48"/>
      <c r="BL176" s="52"/>
      <c r="BM176" s="48"/>
      <c r="BN176" s="48"/>
      <c r="BO176" s="48"/>
    </row>
    <row r="177" spans="1:67" x14ac:dyDescent="0.25">
      <c r="A177" s="162" t="s">
        <v>261</v>
      </c>
      <c r="B177" s="56">
        <f t="shared" si="179"/>
        <v>288.10000000000002</v>
      </c>
      <c r="C177" s="56">
        <f t="shared" si="180"/>
        <v>121.5967</v>
      </c>
      <c r="D177" s="48">
        <f t="shared" si="216"/>
        <v>42.206421381464764</v>
      </c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52"/>
      <c r="Q177" s="48"/>
      <c r="R177" s="48"/>
      <c r="S177" s="48"/>
      <c r="T177" s="48"/>
      <c r="U177" s="48"/>
      <c r="V177" s="52"/>
      <c r="W177" s="48"/>
      <c r="X177" s="48"/>
      <c r="Y177" s="52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>
        <v>288.10000000000002</v>
      </c>
      <c r="AY177" s="48">
        <v>121.5967</v>
      </c>
      <c r="AZ177" s="48">
        <f t="shared" si="217"/>
        <v>42.206421381464764</v>
      </c>
      <c r="BA177" s="48"/>
      <c r="BB177" s="48"/>
      <c r="BC177" s="52"/>
      <c r="BD177" s="48"/>
      <c r="BE177" s="48"/>
      <c r="BF177" s="52"/>
      <c r="BG177" s="48"/>
      <c r="BH177" s="48"/>
      <c r="BI177" s="52"/>
      <c r="BJ177" s="48"/>
      <c r="BK177" s="48"/>
      <c r="BL177" s="52"/>
      <c r="BM177" s="48"/>
      <c r="BN177" s="48"/>
      <c r="BO177" s="48"/>
    </row>
    <row r="178" spans="1:67" x14ac:dyDescent="0.25">
      <c r="A178" s="162" t="s">
        <v>457</v>
      </c>
      <c r="B178" s="56">
        <f t="shared" si="179"/>
        <v>288.10000000000002</v>
      </c>
      <c r="C178" s="56">
        <f t="shared" si="180"/>
        <v>51.327040000000004</v>
      </c>
      <c r="D178" s="48">
        <f t="shared" si="216"/>
        <v>17.815702880944116</v>
      </c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52"/>
      <c r="Q178" s="48"/>
      <c r="R178" s="48"/>
      <c r="S178" s="48"/>
      <c r="T178" s="48"/>
      <c r="U178" s="48"/>
      <c r="V178" s="52"/>
      <c r="W178" s="48"/>
      <c r="X178" s="48"/>
      <c r="Y178" s="52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>
        <v>288.10000000000002</v>
      </c>
      <c r="AY178" s="48">
        <v>51.327040000000004</v>
      </c>
      <c r="AZ178" s="48">
        <f t="shared" si="217"/>
        <v>17.815702880944116</v>
      </c>
      <c r="BA178" s="48"/>
      <c r="BB178" s="48"/>
      <c r="BC178" s="52"/>
      <c r="BD178" s="48"/>
      <c r="BE178" s="48"/>
      <c r="BF178" s="52"/>
      <c r="BG178" s="48"/>
      <c r="BH178" s="48"/>
      <c r="BI178" s="52"/>
      <c r="BJ178" s="48"/>
      <c r="BK178" s="48"/>
      <c r="BL178" s="52"/>
      <c r="BM178" s="48"/>
      <c r="BN178" s="48"/>
      <c r="BO178" s="48"/>
    </row>
    <row r="179" spans="1:67" x14ac:dyDescent="0.25">
      <c r="A179" s="162" t="s">
        <v>458</v>
      </c>
      <c r="B179" s="56">
        <f t="shared" si="179"/>
        <v>288.10000000000002</v>
      </c>
      <c r="C179" s="56">
        <f t="shared" si="180"/>
        <v>60.943640000000002</v>
      </c>
      <c r="D179" s="48">
        <f t="shared" si="216"/>
        <v>21.153641096841376</v>
      </c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52"/>
      <c r="Q179" s="48"/>
      <c r="R179" s="48"/>
      <c r="S179" s="48"/>
      <c r="T179" s="48"/>
      <c r="U179" s="48"/>
      <c r="V179" s="52"/>
      <c r="W179" s="48"/>
      <c r="X179" s="48"/>
      <c r="Y179" s="52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>
        <v>288.10000000000002</v>
      </c>
      <c r="AY179" s="48">
        <v>60.943640000000002</v>
      </c>
      <c r="AZ179" s="48">
        <f t="shared" si="217"/>
        <v>21.153641096841376</v>
      </c>
      <c r="BA179" s="48"/>
      <c r="BB179" s="48"/>
      <c r="BC179" s="52"/>
      <c r="BD179" s="48"/>
      <c r="BE179" s="48"/>
      <c r="BF179" s="52"/>
      <c r="BG179" s="48"/>
      <c r="BH179" s="48"/>
      <c r="BI179" s="52"/>
      <c r="BJ179" s="48"/>
      <c r="BK179" s="48"/>
      <c r="BL179" s="52"/>
      <c r="BM179" s="48"/>
      <c r="BN179" s="48"/>
      <c r="BO179" s="48"/>
    </row>
    <row r="180" spans="1:67" x14ac:dyDescent="0.25">
      <c r="A180" s="162" t="s">
        <v>571</v>
      </c>
      <c r="B180" s="56">
        <f t="shared" si="179"/>
        <v>115.2</v>
      </c>
      <c r="C180" s="56">
        <f t="shared" si="180"/>
        <v>44.250339999999994</v>
      </c>
      <c r="D180" s="48">
        <f t="shared" si="216"/>
        <v>38.411753472222216</v>
      </c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52"/>
      <c r="Q180" s="48"/>
      <c r="R180" s="48"/>
      <c r="S180" s="48"/>
      <c r="T180" s="48"/>
      <c r="U180" s="48"/>
      <c r="V180" s="52"/>
      <c r="W180" s="48"/>
      <c r="X180" s="48"/>
      <c r="Y180" s="52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>
        <v>115.2</v>
      </c>
      <c r="AY180" s="48">
        <v>44.250339999999994</v>
      </c>
      <c r="AZ180" s="48">
        <f t="shared" si="217"/>
        <v>38.411753472222216</v>
      </c>
      <c r="BA180" s="48"/>
      <c r="BB180" s="48"/>
      <c r="BC180" s="52"/>
      <c r="BD180" s="48"/>
      <c r="BE180" s="48"/>
      <c r="BF180" s="52"/>
      <c r="BG180" s="48"/>
      <c r="BH180" s="48"/>
      <c r="BI180" s="52"/>
      <c r="BJ180" s="48"/>
      <c r="BK180" s="48"/>
      <c r="BL180" s="52"/>
      <c r="BM180" s="48"/>
      <c r="BN180" s="48"/>
      <c r="BO180" s="48"/>
    </row>
    <row r="181" spans="1:67" x14ac:dyDescent="0.25">
      <c r="A181" s="162" t="s">
        <v>460</v>
      </c>
      <c r="B181" s="56">
        <f t="shared" si="179"/>
        <v>115.2</v>
      </c>
      <c r="C181" s="56">
        <f t="shared" si="180"/>
        <v>49.330779999999997</v>
      </c>
      <c r="D181" s="48">
        <f t="shared" si="216"/>
        <v>42.821857638888886</v>
      </c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52"/>
      <c r="Q181" s="48"/>
      <c r="R181" s="48"/>
      <c r="S181" s="48"/>
      <c r="T181" s="48"/>
      <c r="U181" s="48"/>
      <c r="V181" s="52"/>
      <c r="W181" s="48"/>
      <c r="X181" s="48"/>
      <c r="Y181" s="52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>
        <v>115.2</v>
      </c>
      <c r="AY181" s="48">
        <v>49.330779999999997</v>
      </c>
      <c r="AZ181" s="48">
        <f t="shared" si="217"/>
        <v>42.821857638888886</v>
      </c>
      <c r="BA181" s="48"/>
      <c r="BB181" s="48"/>
      <c r="BC181" s="52"/>
      <c r="BD181" s="48"/>
      <c r="BE181" s="48"/>
      <c r="BF181" s="52"/>
      <c r="BG181" s="48"/>
      <c r="BH181" s="48"/>
      <c r="BI181" s="52"/>
      <c r="BJ181" s="48"/>
      <c r="BK181" s="48"/>
      <c r="BL181" s="52"/>
      <c r="BM181" s="48"/>
      <c r="BN181" s="48"/>
      <c r="BO181" s="48"/>
    </row>
    <row r="182" spans="1:67" x14ac:dyDescent="0.25">
      <c r="A182" s="162" t="s">
        <v>459</v>
      </c>
      <c r="B182" s="56">
        <f t="shared" si="179"/>
        <v>115.2</v>
      </c>
      <c r="C182" s="56">
        <f t="shared" si="180"/>
        <v>46.144760000000005</v>
      </c>
      <c r="D182" s="48">
        <f t="shared" si="216"/>
        <v>40.056215277777781</v>
      </c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52"/>
      <c r="Q182" s="48"/>
      <c r="R182" s="48"/>
      <c r="S182" s="48"/>
      <c r="T182" s="48"/>
      <c r="U182" s="48"/>
      <c r="V182" s="52"/>
      <c r="W182" s="48"/>
      <c r="X182" s="48"/>
      <c r="Y182" s="52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>
        <v>115.2</v>
      </c>
      <c r="AY182" s="48">
        <v>46.144760000000005</v>
      </c>
      <c r="AZ182" s="48">
        <f t="shared" si="217"/>
        <v>40.056215277777781</v>
      </c>
      <c r="BA182" s="48"/>
      <c r="BB182" s="48"/>
      <c r="BC182" s="52"/>
      <c r="BD182" s="48"/>
      <c r="BE182" s="48"/>
      <c r="BF182" s="52"/>
      <c r="BG182" s="48"/>
      <c r="BH182" s="48"/>
      <c r="BI182" s="52"/>
      <c r="BJ182" s="48"/>
      <c r="BK182" s="48"/>
      <c r="BL182" s="52"/>
      <c r="BM182" s="48"/>
      <c r="BN182" s="48"/>
      <c r="BO182" s="48"/>
    </row>
    <row r="183" spans="1:67" x14ac:dyDescent="0.25">
      <c r="A183" s="162" t="s">
        <v>461</v>
      </c>
      <c r="B183" s="56">
        <f t="shared" si="179"/>
        <v>288.10000000000002</v>
      </c>
      <c r="C183" s="56">
        <f t="shared" si="180"/>
        <v>113.19477000000001</v>
      </c>
      <c r="D183" s="48">
        <f t="shared" si="216"/>
        <v>39.290097188476217</v>
      </c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52"/>
      <c r="Q183" s="48"/>
      <c r="R183" s="48"/>
      <c r="S183" s="48"/>
      <c r="T183" s="48"/>
      <c r="U183" s="48"/>
      <c r="V183" s="52"/>
      <c r="W183" s="48"/>
      <c r="X183" s="48"/>
      <c r="Y183" s="52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>
        <v>288.10000000000002</v>
      </c>
      <c r="AY183" s="48">
        <v>113.19477000000001</v>
      </c>
      <c r="AZ183" s="48">
        <f t="shared" si="217"/>
        <v>39.290097188476217</v>
      </c>
      <c r="BA183" s="48"/>
      <c r="BB183" s="48"/>
      <c r="BC183" s="52"/>
      <c r="BD183" s="48"/>
      <c r="BE183" s="48"/>
      <c r="BF183" s="52"/>
      <c r="BG183" s="48"/>
      <c r="BH183" s="48"/>
      <c r="BI183" s="52"/>
      <c r="BJ183" s="48"/>
      <c r="BK183" s="48"/>
      <c r="BL183" s="52"/>
      <c r="BM183" s="48"/>
      <c r="BN183" s="48"/>
      <c r="BO183" s="48"/>
    </row>
    <row r="184" spans="1:67" s="59" customFormat="1" ht="31.5" x14ac:dyDescent="0.25">
      <c r="A184" s="164" t="s">
        <v>294</v>
      </c>
      <c r="B184" s="73">
        <f t="shared" si="179"/>
        <v>384853.80329999997</v>
      </c>
      <c r="C184" s="73">
        <f t="shared" si="180"/>
        <v>203828.94470999998</v>
      </c>
      <c r="D184" s="55">
        <f t="shared" ref="D184" si="218">C184/B184*100</f>
        <v>52.96269465501733</v>
      </c>
      <c r="E184" s="54">
        <f>SUM(E185:E196)</f>
        <v>1980.5</v>
      </c>
      <c r="F184" s="54">
        <f t="shared" ref="F184:BE184" si="219">SUM(F185:F196)</f>
        <v>430.38968</v>
      </c>
      <c r="G184" s="55">
        <f t="shared" si="44"/>
        <v>21.731364806866953</v>
      </c>
      <c r="H184" s="54">
        <f t="shared" si="219"/>
        <v>301.5</v>
      </c>
      <c r="I184" s="54">
        <f t="shared" si="219"/>
        <v>59.040599999999998</v>
      </c>
      <c r="J184" s="55">
        <f t="shared" si="56"/>
        <v>19.582288557213928</v>
      </c>
      <c r="K184" s="54">
        <f t="shared" si="219"/>
        <v>4944.8999999999996</v>
      </c>
      <c r="L184" s="54">
        <f t="shared" si="219"/>
        <v>2094.2683099999999</v>
      </c>
      <c r="M184" s="55">
        <f t="shared" si="57"/>
        <v>42.352086189811729</v>
      </c>
      <c r="N184" s="54">
        <f t="shared" si="219"/>
        <v>90222.593299999993</v>
      </c>
      <c r="O184" s="54">
        <f t="shared" si="219"/>
        <v>36993.152299999994</v>
      </c>
      <c r="P184" s="55">
        <f t="shared" si="30"/>
        <v>41.002093762693917</v>
      </c>
      <c r="Q184" s="54">
        <f t="shared" si="219"/>
        <v>8065.3</v>
      </c>
      <c r="R184" s="54">
        <f t="shared" si="219"/>
        <v>2756.61193</v>
      </c>
      <c r="S184" s="55">
        <f t="shared" si="45"/>
        <v>34.178665765687576</v>
      </c>
      <c r="T184" s="54">
        <f t="shared" si="219"/>
        <v>234.7</v>
      </c>
      <c r="U184" s="54">
        <f t="shared" si="219"/>
        <v>69.021419999999992</v>
      </c>
      <c r="V184" s="55">
        <f t="shared" si="46"/>
        <v>29.408359608010226</v>
      </c>
      <c r="W184" s="54">
        <f t="shared" si="219"/>
        <v>253939.8</v>
      </c>
      <c r="X184" s="54">
        <f t="shared" si="219"/>
        <v>147669.16587999999</v>
      </c>
      <c r="Y184" s="55">
        <f t="shared" si="58"/>
        <v>58.151249185830657</v>
      </c>
      <c r="Z184" s="54">
        <f t="shared" si="219"/>
        <v>1181.9000000000001</v>
      </c>
      <c r="AA184" s="54">
        <f t="shared" si="219"/>
        <v>475.61339000000004</v>
      </c>
      <c r="AB184" s="54">
        <f t="shared" si="185"/>
        <v>40.241423978339967</v>
      </c>
      <c r="AC184" s="54">
        <f t="shared" si="219"/>
        <v>14.3</v>
      </c>
      <c r="AD184" s="54">
        <f t="shared" si="219"/>
        <v>0</v>
      </c>
      <c r="AE184" s="55"/>
      <c r="AF184" s="54">
        <f t="shared" si="219"/>
        <v>394</v>
      </c>
      <c r="AG184" s="54">
        <f t="shared" si="219"/>
        <v>163.75589000000002</v>
      </c>
      <c r="AH184" s="54">
        <f t="shared" si="219"/>
        <v>41.562408629441627</v>
      </c>
      <c r="AI184" s="54">
        <f t="shared" si="219"/>
        <v>2221.6</v>
      </c>
      <c r="AJ184" s="54">
        <f t="shared" si="219"/>
        <v>983.69970000000001</v>
      </c>
      <c r="AK184" s="54">
        <f t="shared" si="219"/>
        <v>44.278884587684551</v>
      </c>
      <c r="AL184" s="54">
        <f t="shared" si="219"/>
        <v>787.9</v>
      </c>
      <c r="AM184" s="54">
        <f t="shared" si="219"/>
        <v>384.77333000000004</v>
      </c>
      <c r="AN184" s="54">
        <f t="shared" si="219"/>
        <v>48.835300164995566</v>
      </c>
      <c r="AO184" s="54">
        <f t="shared" si="219"/>
        <v>394</v>
      </c>
      <c r="AP184" s="54">
        <f t="shared" ref="AP184" si="220">SUM(AP185:AP196)</f>
        <v>191.42473000000001</v>
      </c>
      <c r="AQ184" s="54">
        <f t="shared" si="219"/>
        <v>48.584956852791883</v>
      </c>
      <c r="AR184" s="54">
        <f t="shared" si="219"/>
        <v>1723.31</v>
      </c>
      <c r="AS184" s="54">
        <f t="shared" si="219"/>
        <v>861.6</v>
      </c>
      <c r="AT184" s="55">
        <f t="shared" si="63"/>
        <v>49.996808467426064</v>
      </c>
      <c r="AU184" s="54">
        <f t="shared" si="219"/>
        <v>0</v>
      </c>
      <c r="AV184" s="54">
        <f t="shared" ref="AV184" si="221">SUM(AV185:AV196)</f>
        <v>0</v>
      </c>
      <c r="AW184" s="54">
        <f t="shared" si="219"/>
        <v>0</v>
      </c>
      <c r="AX184" s="54">
        <f t="shared" si="219"/>
        <v>1613.0000000000002</v>
      </c>
      <c r="AY184" s="54">
        <f t="shared" si="219"/>
        <v>672.14463000000001</v>
      </c>
      <c r="AZ184" s="54">
        <f t="shared" ref="AZ184:AZ197" si="222">AY184/AX184*100</f>
        <v>41.670466831990076</v>
      </c>
      <c r="BA184" s="54">
        <f t="shared" si="219"/>
        <v>16284.5</v>
      </c>
      <c r="BB184" s="54">
        <f t="shared" si="219"/>
        <v>9960.0954999999994</v>
      </c>
      <c r="BC184" s="55">
        <f t="shared" si="35"/>
        <v>61.16304154257115</v>
      </c>
      <c r="BD184" s="54">
        <f t="shared" si="219"/>
        <v>359.3</v>
      </c>
      <c r="BE184" s="54">
        <f t="shared" si="219"/>
        <v>59</v>
      </c>
      <c r="BF184" s="55">
        <f t="shared" si="189"/>
        <v>16.420818257723351</v>
      </c>
      <c r="BG184" s="54">
        <f t="shared" ref="BG184" si="223">SUM(BG185:BG196)</f>
        <v>2.2999999999999998</v>
      </c>
      <c r="BH184" s="54">
        <f t="shared" ref="BH184" si="224">SUM(BH185:BH196)</f>
        <v>1.8</v>
      </c>
      <c r="BI184" s="55">
        <f t="shared" ref="BI184:BI185" si="225">BH184/BG184*100</f>
        <v>78.260869565217391</v>
      </c>
      <c r="BJ184" s="54"/>
      <c r="BK184" s="54"/>
      <c r="BL184" s="55"/>
      <c r="BM184" s="54">
        <f>SUM(BM185:BM196)</f>
        <v>188.4</v>
      </c>
      <c r="BN184" s="54">
        <f>SUM(BN185:BN196)</f>
        <v>3.3874200000000001</v>
      </c>
      <c r="BO184" s="55">
        <f>BN184/BM184*100</f>
        <v>1.7979936305732482</v>
      </c>
    </row>
    <row r="185" spans="1:67" ht="24" customHeight="1" x14ac:dyDescent="0.25">
      <c r="A185" s="162" t="s">
        <v>269</v>
      </c>
      <c r="B185" s="56">
        <f t="shared" si="179"/>
        <v>383240.80329999997</v>
      </c>
      <c r="C185" s="56">
        <f t="shared" si="180"/>
        <v>203156.80007999999</v>
      </c>
      <c r="D185" s="52">
        <f t="shared" si="0"/>
        <v>53.010221858075312</v>
      </c>
      <c r="E185" s="52">
        <v>1980.5</v>
      </c>
      <c r="F185" s="52">
        <v>430.38968</v>
      </c>
      <c r="G185" s="52">
        <f t="shared" si="44"/>
        <v>21.731364806866953</v>
      </c>
      <c r="H185" s="52">
        <v>301.5</v>
      </c>
      <c r="I185" s="52">
        <v>59.040599999999998</v>
      </c>
      <c r="J185" s="52">
        <f t="shared" si="56"/>
        <v>19.582288557213928</v>
      </c>
      <c r="K185" s="52">
        <v>4944.8999999999996</v>
      </c>
      <c r="L185" s="52">
        <v>2094.2683099999999</v>
      </c>
      <c r="M185" s="52">
        <f t="shared" si="57"/>
        <v>42.352086189811729</v>
      </c>
      <c r="N185" s="52">
        <v>90222.593299999993</v>
      </c>
      <c r="O185" s="52">
        <v>36993.152299999994</v>
      </c>
      <c r="P185" s="52">
        <f t="shared" si="30"/>
        <v>41.002093762693917</v>
      </c>
      <c r="Q185" s="52">
        <v>8065.3</v>
      </c>
      <c r="R185" s="52">
        <v>2756.61193</v>
      </c>
      <c r="S185" s="52">
        <f t="shared" si="45"/>
        <v>34.178665765687576</v>
      </c>
      <c r="T185" s="52">
        <v>234.7</v>
      </c>
      <c r="U185" s="52">
        <v>69.021419999999992</v>
      </c>
      <c r="V185" s="52">
        <f t="shared" si="46"/>
        <v>29.408359608010226</v>
      </c>
      <c r="W185" s="52">
        <v>253939.8</v>
      </c>
      <c r="X185" s="52">
        <v>147669.16587999999</v>
      </c>
      <c r="Y185" s="52">
        <f t="shared" si="58"/>
        <v>58.151249185830657</v>
      </c>
      <c r="Z185" s="52">
        <v>1181.9000000000001</v>
      </c>
      <c r="AA185" s="52">
        <v>475.61339000000004</v>
      </c>
      <c r="AB185" s="48">
        <f t="shared" si="185"/>
        <v>40.241423978339967</v>
      </c>
      <c r="AC185" s="48">
        <v>14.3</v>
      </c>
      <c r="AD185" s="52"/>
      <c r="AE185" s="52"/>
      <c r="AF185" s="52">
        <v>394</v>
      </c>
      <c r="AG185" s="52">
        <v>163.75589000000002</v>
      </c>
      <c r="AH185" s="52">
        <f t="shared" si="59"/>
        <v>41.562408629441627</v>
      </c>
      <c r="AI185" s="52">
        <v>2221.6</v>
      </c>
      <c r="AJ185" s="52">
        <v>983.69970000000001</v>
      </c>
      <c r="AK185" s="52">
        <f t="shared" si="60"/>
        <v>44.278884587684551</v>
      </c>
      <c r="AL185" s="52">
        <v>787.9</v>
      </c>
      <c r="AM185" s="52">
        <v>384.77333000000004</v>
      </c>
      <c r="AN185" s="52">
        <f t="shared" si="61"/>
        <v>48.835300164995566</v>
      </c>
      <c r="AO185" s="52">
        <v>394</v>
      </c>
      <c r="AP185" s="52">
        <v>191.42473000000001</v>
      </c>
      <c r="AQ185" s="52">
        <f t="shared" si="62"/>
        <v>48.584956852791883</v>
      </c>
      <c r="AR185" s="52">
        <v>1723.31</v>
      </c>
      <c r="AS185" s="52">
        <v>861.6</v>
      </c>
      <c r="AT185" s="52">
        <f t="shared" si="63"/>
        <v>49.996808467426064</v>
      </c>
      <c r="AU185" s="52"/>
      <c r="AV185" s="52"/>
      <c r="AW185" s="52"/>
      <c r="AX185" s="52"/>
      <c r="AY185" s="52"/>
      <c r="AZ185" s="48"/>
      <c r="BA185" s="52">
        <v>16284.5</v>
      </c>
      <c r="BB185" s="52">
        <v>9960.0954999999994</v>
      </c>
      <c r="BC185" s="52">
        <f t="shared" si="35"/>
        <v>61.16304154257115</v>
      </c>
      <c r="BD185" s="52">
        <v>359.3</v>
      </c>
      <c r="BE185" s="52">
        <v>59</v>
      </c>
      <c r="BF185" s="52">
        <f t="shared" si="189"/>
        <v>16.420818257723351</v>
      </c>
      <c r="BG185" s="52">
        <v>2.2999999999999998</v>
      </c>
      <c r="BH185" s="52">
        <v>1.8</v>
      </c>
      <c r="BI185" s="52">
        <f t="shared" si="225"/>
        <v>78.260869565217391</v>
      </c>
      <c r="BJ185" s="52"/>
      <c r="BK185" s="52"/>
      <c r="BL185" s="52"/>
      <c r="BM185" s="52">
        <v>188.4</v>
      </c>
      <c r="BN185" s="52">
        <v>3.3874200000000001</v>
      </c>
      <c r="BO185" s="52">
        <f>BN185/BM185*100</f>
        <v>1.7979936305732482</v>
      </c>
    </row>
    <row r="186" spans="1:67" ht="15.75" customHeight="1" x14ac:dyDescent="0.25">
      <c r="A186" s="162" t="s">
        <v>463</v>
      </c>
      <c r="B186" s="56">
        <f t="shared" si="179"/>
        <v>115.2</v>
      </c>
      <c r="C186" s="56">
        <f t="shared" si="180"/>
        <v>52.080949999999994</v>
      </c>
      <c r="D186" s="48">
        <f t="shared" ref="D186:D196" si="226">C186/B186*100</f>
        <v>45.209157986111101</v>
      </c>
      <c r="E186" s="48"/>
      <c r="F186" s="48"/>
      <c r="G186" s="48"/>
      <c r="H186" s="48"/>
      <c r="I186" s="48"/>
      <c r="J186" s="52"/>
      <c r="K186" s="48"/>
      <c r="L186" s="48"/>
      <c r="M186" s="52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52"/>
      <c r="AU186" s="48"/>
      <c r="AV186" s="48"/>
      <c r="AW186" s="48"/>
      <c r="AX186" s="48">
        <v>115.2</v>
      </c>
      <c r="AY186" s="48">
        <v>52.080949999999994</v>
      </c>
      <c r="AZ186" s="48">
        <f t="shared" si="222"/>
        <v>45.209157986111101</v>
      </c>
      <c r="BA186" s="48"/>
      <c r="BB186" s="48"/>
      <c r="BC186" s="48"/>
      <c r="BD186" s="48"/>
      <c r="BE186" s="48"/>
      <c r="BF186" s="52"/>
      <c r="BG186" s="48"/>
      <c r="BH186" s="48"/>
      <c r="BI186" s="52"/>
      <c r="BJ186" s="48"/>
      <c r="BK186" s="48"/>
      <c r="BL186" s="52"/>
      <c r="BM186" s="48"/>
      <c r="BN186" s="48"/>
      <c r="BO186" s="48"/>
    </row>
    <row r="187" spans="1:67" ht="15.75" customHeight="1" x14ac:dyDescent="0.25">
      <c r="A187" s="162" t="s">
        <v>464</v>
      </c>
      <c r="B187" s="56">
        <f t="shared" si="179"/>
        <v>115.2</v>
      </c>
      <c r="C187" s="56">
        <f t="shared" si="180"/>
        <v>45.387869999999999</v>
      </c>
      <c r="D187" s="48">
        <f t="shared" si="226"/>
        <v>39.399192708333331</v>
      </c>
      <c r="E187" s="48"/>
      <c r="F187" s="48"/>
      <c r="G187" s="48"/>
      <c r="H187" s="48"/>
      <c r="I187" s="48"/>
      <c r="J187" s="52"/>
      <c r="K187" s="48"/>
      <c r="L187" s="48"/>
      <c r="M187" s="52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52"/>
      <c r="AU187" s="48"/>
      <c r="AV187" s="48"/>
      <c r="AW187" s="48"/>
      <c r="AX187" s="48">
        <v>115.2</v>
      </c>
      <c r="AY187" s="48">
        <v>45.387869999999999</v>
      </c>
      <c r="AZ187" s="48">
        <f t="shared" si="222"/>
        <v>39.399192708333331</v>
      </c>
      <c r="BA187" s="48"/>
      <c r="BB187" s="48"/>
      <c r="BC187" s="48"/>
      <c r="BD187" s="48"/>
      <c r="BE187" s="48"/>
      <c r="BF187" s="52"/>
      <c r="BG187" s="48"/>
      <c r="BH187" s="48"/>
      <c r="BI187" s="52"/>
      <c r="BJ187" s="48"/>
      <c r="BK187" s="48"/>
      <c r="BL187" s="52"/>
      <c r="BM187" s="48"/>
      <c r="BN187" s="48"/>
      <c r="BO187" s="48"/>
    </row>
    <row r="188" spans="1:67" ht="15.75" customHeight="1" x14ac:dyDescent="0.25">
      <c r="A188" s="162" t="s">
        <v>465</v>
      </c>
      <c r="B188" s="56">
        <f t="shared" si="179"/>
        <v>115.2</v>
      </c>
      <c r="C188" s="56">
        <f t="shared" si="180"/>
        <v>45.387869999999999</v>
      </c>
      <c r="D188" s="48">
        <f t="shared" si="226"/>
        <v>39.399192708333331</v>
      </c>
      <c r="E188" s="48"/>
      <c r="F188" s="48"/>
      <c r="G188" s="48"/>
      <c r="H188" s="48"/>
      <c r="I188" s="48"/>
      <c r="J188" s="52"/>
      <c r="K188" s="48"/>
      <c r="L188" s="48"/>
      <c r="M188" s="52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52"/>
      <c r="AU188" s="48"/>
      <c r="AV188" s="48"/>
      <c r="AW188" s="48"/>
      <c r="AX188" s="48">
        <v>115.2</v>
      </c>
      <c r="AY188" s="48">
        <v>45.387869999999999</v>
      </c>
      <c r="AZ188" s="48">
        <f t="shared" si="222"/>
        <v>39.399192708333331</v>
      </c>
      <c r="BA188" s="48"/>
      <c r="BB188" s="48"/>
      <c r="BC188" s="48"/>
      <c r="BD188" s="48"/>
      <c r="BE188" s="48"/>
      <c r="BF188" s="52"/>
      <c r="BG188" s="48"/>
      <c r="BH188" s="48"/>
      <c r="BI188" s="52"/>
      <c r="BJ188" s="48"/>
      <c r="BK188" s="48"/>
      <c r="BL188" s="52"/>
      <c r="BM188" s="48"/>
      <c r="BN188" s="48"/>
      <c r="BO188" s="48"/>
    </row>
    <row r="189" spans="1:67" ht="15.75" customHeight="1" x14ac:dyDescent="0.25">
      <c r="A189" s="162" t="s">
        <v>466</v>
      </c>
      <c r="B189" s="56">
        <f t="shared" si="179"/>
        <v>115.2</v>
      </c>
      <c r="C189" s="56">
        <f t="shared" si="180"/>
        <v>48.858260000000001</v>
      </c>
      <c r="D189" s="48">
        <f t="shared" si="226"/>
        <v>42.411684027777781</v>
      </c>
      <c r="E189" s="48"/>
      <c r="F189" s="48"/>
      <c r="G189" s="48"/>
      <c r="H189" s="48"/>
      <c r="I189" s="48"/>
      <c r="J189" s="52"/>
      <c r="K189" s="48"/>
      <c r="L189" s="48"/>
      <c r="M189" s="52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52"/>
      <c r="AU189" s="48"/>
      <c r="AV189" s="48"/>
      <c r="AW189" s="48"/>
      <c r="AX189" s="48">
        <v>115.2</v>
      </c>
      <c r="AY189" s="48">
        <v>48.858260000000001</v>
      </c>
      <c r="AZ189" s="48">
        <f t="shared" si="222"/>
        <v>42.411684027777781</v>
      </c>
      <c r="BA189" s="48"/>
      <c r="BB189" s="48"/>
      <c r="BC189" s="48"/>
      <c r="BD189" s="48"/>
      <c r="BE189" s="48"/>
      <c r="BF189" s="52"/>
      <c r="BG189" s="48"/>
      <c r="BH189" s="48"/>
      <c r="BI189" s="52"/>
      <c r="BJ189" s="48"/>
      <c r="BK189" s="48"/>
      <c r="BL189" s="52"/>
      <c r="BM189" s="48"/>
      <c r="BN189" s="48"/>
      <c r="BO189" s="48"/>
    </row>
    <row r="190" spans="1:67" ht="15.75" customHeight="1" x14ac:dyDescent="0.25">
      <c r="A190" s="162" t="s">
        <v>467</v>
      </c>
      <c r="B190" s="56">
        <f t="shared" si="179"/>
        <v>115.2</v>
      </c>
      <c r="C190" s="56">
        <f t="shared" si="180"/>
        <v>45.174750000000003</v>
      </c>
      <c r="D190" s="48">
        <f t="shared" si="226"/>
        <v>39.214192708333336</v>
      </c>
      <c r="E190" s="48"/>
      <c r="F190" s="48"/>
      <c r="G190" s="48"/>
      <c r="H190" s="48"/>
      <c r="I190" s="48"/>
      <c r="J190" s="52"/>
      <c r="K190" s="48"/>
      <c r="L190" s="48"/>
      <c r="M190" s="52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52"/>
      <c r="AU190" s="48"/>
      <c r="AV190" s="48"/>
      <c r="AW190" s="48"/>
      <c r="AX190" s="48">
        <v>115.2</v>
      </c>
      <c r="AY190" s="48">
        <v>45.174750000000003</v>
      </c>
      <c r="AZ190" s="48">
        <f t="shared" si="222"/>
        <v>39.214192708333336</v>
      </c>
      <c r="BA190" s="48"/>
      <c r="BB190" s="48"/>
      <c r="BC190" s="48"/>
      <c r="BD190" s="48"/>
      <c r="BE190" s="48"/>
      <c r="BF190" s="52"/>
      <c r="BG190" s="48"/>
      <c r="BH190" s="48"/>
      <c r="BI190" s="52"/>
      <c r="BJ190" s="48"/>
      <c r="BK190" s="48"/>
      <c r="BL190" s="52"/>
      <c r="BM190" s="48"/>
      <c r="BN190" s="48"/>
      <c r="BO190" s="48"/>
    </row>
    <row r="191" spans="1:67" ht="15.75" customHeight="1" x14ac:dyDescent="0.25">
      <c r="A191" s="162" t="s">
        <v>468</v>
      </c>
      <c r="B191" s="56">
        <f t="shared" si="179"/>
        <v>115.2</v>
      </c>
      <c r="C191" s="56">
        <f t="shared" si="180"/>
        <v>57.279309999999995</v>
      </c>
      <c r="D191" s="48">
        <f t="shared" si="226"/>
        <v>49.72162326388888</v>
      </c>
      <c r="E191" s="48"/>
      <c r="F191" s="48"/>
      <c r="G191" s="48"/>
      <c r="H191" s="48"/>
      <c r="I191" s="48"/>
      <c r="J191" s="52"/>
      <c r="K191" s="48"/>
      <c r="L191" s="48"/>
      <c r="M191" s="52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52"/>
      <c r="AU191" s="48"/>
      <c r="AV191" s="48"/>
      <c r="AW191" s="48"/>
      <c r="AX191" s="48">
        <v>115.2</v>
      </c>
      <c r="AY191" s="48">
        <v>57.279309999999995</v>
      </c>
      <c r="AZ191" s="48">
        <f t="shared" si="222"/>
        <v>49.72162326388888</v>
      </c>
      <c r="BA191" s="48"/>
      <c r="BB191" s="48"/>
      <c r="BC191" s="48"/>
      <c r="BD191" s="48"/>
      <c r="BE191" s="48"/>
      <c r="BF191" s="52"/>
      <c r="BG191" s="48"/>
      <c r="BH191" s="48"/>
      <c r="BI191" s="52"/>
      <c r="BJ191" s="48"/>
      <c r="BK191" s="48"/>
      <c r="BL191" s="52"/>
      <c r="BM191" s="48"/>
      <c r="BN191" s="48"/>
      <c r="BO191" s="48"/>
    </row>
    <row r="192" spans="1:67" ht="15.75" customHeight="1" x14ac:dyDescent="0.25">
      <c r="A192" s="162" t="s">
        <v>469</v>
      </c>
      <c r="B192" s="56">
        <f t="shared" si="179"/>
        <v>115.2</v>
      </c>
      <c r="C192" s="56">
        <f t="shared" si="180"/>
        <v>52.315429999999999</v>
      </c>
      <c r="D192" s="48">
        <f t="shared" si="226"/>
        <v>45.412699652777775</v>
      </c>
      <c r="E192" s="48"/>
      <c r="F192" s="48"/>
      <c r="G192" s="48"/>
      <c r="H192" s="48"/>
      <c r="I192" s="48"/>
      <c r="J192" s="52"/>
      <c r="K192" s="48"/>
      <c r="L192" s="48"/>
      <c r="M192" s="52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52"/>
      <c r="AU192" s="48"/>
      <c r="AV192" s="48"/>
      <c r="AW192" s="48"/>
      <c r="AX192" s="48">
        <v>115.2</v>
      </c>
      <c r="AY192" s="48">
        <v>52.315429999999999</v>
      </c>
      <c r="AZ192" s="48">
        <f t="shared" si="222"/>
        <v>45.412699652777775</v>
      </c>
      <c r="BA192" s="48"/>
      <c r="BB192" s="48"/>
      <c r="BC192" s="48"/>
      <c r="BD192" s="48"/>
      <c r="BE192" s="48"/>
      <c r="BF192" s="52"/>
      <c r="BG192" s="48"/>
      <c r="BH192" s="48"/>
      <c r="BI192" s="52"/>
      <c r="BJ192" s="48"/>
      <c r="BK192" s="48"/>
      <c r="BL192" s="52"/>
      <c r="BM192" s="48"/>
      <c r="BN192" s="48"/>
      <c r="BO192" s="48"/>
    </row>
    <row r="193" spans="1:67" ht="15.75" customHeight="1" x14ac:dyDescent="0.25">
      <c r="A193" s="162" t="s">
        <v>470</v>
      </c>
      <c r="B193" s="56">
        <f t="shared" si="179"/>
        <v>115.2</v>
      </c>
      <c r="C193" s="56">
        <f t="shared" si="180"/>
        <v>45.387860000000003</v>
      </c>
      <c r="D193" s="48">
        <f t="shared" si="226"/>
        <v>39.399184027777778</v>
      </c>
      <c r="E193" s="48"/>
      <c r="F193" s="48"/>
      <c r="G193" s="48"/>
      <c r="H193" s="48"/>
      <c r="I193" s="48"/>
      <c r="J193" s="52"/>
      <c r="K193" s="48"/>
      <c r="L193" s="48"/>
      <c r="M193" s="52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52"/>
      <c r="AU193" s="48"/>
      <c r="AV193" s="48"/>
      <c r="AW193" s="48"/>
      <c r="AX193" s="48">
        <v>115.2</v>
      </c>
      <c r="AY193" s="48">
        <v>45.387860000000003</v>
      </c>
      <c r="AZ193" s="48">
        <f t="shared" si="222"/>
        <v>39.399184027777778</v>
      </c>
      <c r="BA193" s="48"/>
      <c r="BB193" s="48"/>
      <c r="BC193" s="48"/>
      <c r="BD193" s="48"/>
      <c r="BE193" s="48"/>
      <c r="BF193" s="52"/>
      <c r="BG193" s="48"/>
      <c r="BH193" s="48"/>
      <c r="BI193" s="52"/>
      <c r="BJ193" s="48"/>
      <c r="BK193" s="48"/>
      <c r="BL193" s="52"/>
      <c r="BM193" s="48"/>
      <c r="BN193" s="48"/>
      <c r="BO193" s="48"/>
    </row>
    <row r="194" spans="1:67" ht="15.75" customHeight="1" x14ac:dyDescent="0.25">
      <c r="A194" s="162" t="s">
        <v>320</v>
      </c>
      <c r="B194" s="56">
        <f t="shared" si="179"/>
        <v>288.10000000000002</v>
      </c>
      <c r="C194" s="56">
        <f t="shared" si="180"/>
        <v>113.46969</v>
      </c>
      <c r="D194" s="48">
        <f t="shared" si="226"/>
        <v>39.385522388059698</v>
      </c>
      <c r="E194" s="48"/>
      <c r="F194" s="48"/>
      <c r="G194" s="48"/>
      <c r="H194" s="48"/>
      <c r="I194" s="48"/>
      <c r="J194" s="52"/>
      <c r="K194" s="48"/>
      <c r="L194" s="48"/>
      <c r="M194" s="52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52"/>
      <c r="AU194" s="48"/>
      <c r="AV194" s="48"/>
      <c r="AW194" s="48"/>
      <c r="AX194" s="48">
        <v>288.10000000000002</v>
      </c>
      <c r="AY194" s="48">
        <v>113.46969</v>
      </c>
      <c r="AZ194" s="48">
        <f t="shared" si="222"/>
        <v>39.385522388059698</v>
      </c>
      <c r="BA194" s="48"/>
      <c r="BB194" s="48"/>
      <c r="BC194" s="48"/>
      <c r="BD194" s="48"/>
      <c r="BE194" s="48"/>
      <c r="BF194" s="52"/>
      <c r="BG194" s="48"/>
      <c r="BH194" s="48"/>
      <c r="BI194" s="52"/>
      <c r="BJ194" s="48"/>
      <c r="BK194" s="48"/>
      <c r="BL194" s="52"/>
      <c r="BM194" s="48"/>
      <c r="BN194" s="48"/>
      <c r="BO194" s="48"/>
    </row>
    <row r="195" spans="1:67" ht="15.75" customHeight="1" x14ac:dyDescent="0.25">
      <c r="A195" s="162" t="s">
        <v>471</v>
      </c>
      <c r="B195" s="56">
        <f t="shared" si="179"/>
        <v>288.10000000000002</v>
      </c>
      <c r="C195" s="56">
        <f t="shared" si="180"/>
        <v>113.4697</v>
      </c>
      <c r="D195" s="48">
        <f t="shared" si="226"/>
        <v>39.385525859076708</v>
      </c>
      <c r="E195" s="48"/>
      <c r="F195" s="48"/>
      <c r="G195" s="48"/>
      <c r="H195" s="48"/>
      <c r="I195" s="48"/>
      <c r="J195" s="52"/>
      <c r="K195" s="48"/>
      <c r="L195" s="48"/>
      <c r="M195" s="52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52"/>
      <c r="AU195" s="48"/>
      <c r="AV195" s="48"/>
      <c r="AW195" s="48"/>
      <c r="AX195" s="48">
        <v>288.10000000000002</v>
      </c>
      <c r="AY195" s="48">
        <v>113.4697</v>
      </c>
      <c r="AZ195" s="48">
        <f t="shared" si="222"/>
        <v>39.385525859076708</v>
      </c>
      <c r="BA195" s="48"/>
      <c r="BB195" s="48"/>
      <c r="BC195" s="48"/>
      <c r="BD195" s="48"/>
      <c r="BE195" s="48"/>
      <c r="BF195" s="52"/>
      <c r="BG195" s="48"/>
      <c r="BH195" s="48"/>
      <c r="BI195" s="52"/>
      <c r="BJ195" s="48"/>
      <c r="BK195" s="48"/>
      <c r="BL195" s="52"/>
      <c r="BM195" s="48"/>
      <c r="BN195" s="48"/>
      <c r="BO195" s="48"/>
    </row>
    <row r="196" spans="1:67" ht="15.75" customHeight="1" x14ac:dyDescent="0.25">
      <c r="A196" s="162" t="s">
        <v>472</v>
      </c>
      <c r="B196" s="56">
        <f t="shared" si="179"/>
        <v>115.2</v>
      </c>
      <c r="C196" s="56">
        <f t="shared" si="180"/>
        <v>53.332940000000001</v>
      </c>
      <c r="D196" s="48">
        <f t="shared" si="226"/>
        <v>46.295954861111113</v>
      </c>
      <c r="E196" s="48"/>
      <c r="F196" s="48"/>
      <c r="G196" s="52"/>
      <c r="H196" s="48"/>
      <c r="I196" s="48"/>
      <c r="J196" s="52"/>
      <c r="K196" s="48"/>
      <c r="L196" s="48"/>
      <c r="M196" s="52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52"/>
      <c r="AU196" s="48"/>
      <c r="AV196" s="48"/>
      <c r="AW196" s="48"/>
      <c r="AX196" s="48">
        <v>115.2</v>
      </c>
      <c r="AY196" s="48">
        <v>53.332940000000001</v>
      </c>
      <c r="AZ196" s="48">
        <f t="shared" si="222"/>
        <v>46.295954861111113</v>
      </c>
      <c r="BA196" s="48"/>
      <c r="BB196" s="48"/>
      <c r="BC196" s="48"/>
      <c r="BD196" s="48"/>
      <c r="BE196" s="48"/>
      <c r="BF196" s="52"/>
      <c r="BG196" s="48"/>
      <c r="BH196" s="48"/>
      <c r="BI196" s="52"/>
      <c r="BJ196" s="48"/>
      <c r="BK196" s="48"/>
      <c r="BL196" s="52"/>
      <c r="BM196" s="48"/>
      <c r="BN196" s="48"/>
      <c r="BO196" s="52"/>
    </row>
    <row r="197" spans="1:67" s="59" customFormat="1" ht="30.75" customHeight="1" x14ac:dyDescent="0.25">
      <c r="A197" s="164" t="s">
        <v>296</v>
      </c>
      <c r="B197" s="73">
        <f t="shared" si="179"/>
        <v>131459.94280000002</v>
      </c>
      <c r="C197" s="73">
        <f t="shared" si="180"/>
        <v>75154.512869999977</v>
      </c>
      <c r="D197" s="55">
        <f t="shared" ref="D197" si="227">C197/B197*100</f>
        <v>57.169135532287761</v>
      </c>
      <c r="E197" s="55">
        <f>SUM(E198:E200)</f>
        <v>336.9</v>
      </c>
      <c r="F197" s="55">
        <f t="shared" ref="F197:BE197" si="228">SUM(F198:F200)</f>
        <v>166.39995999999999</v>
      </c>
      <c r="G197" s="55">
        <f t="shared" si="44"/>
        <v>49.391498961116056</v>
      </c>
      <c r="H197" s="55">
        <f t="shared" si="228"/>
        <v>66.900000000000006</v>
      </c>
      <c r="I197" s="55">
        <f t="shared" si="228"/>
        <v>24.61919</v>
      </c>
      <c r="J197" s="55">
        <f t="shared" si="56"/>
        <v>36.799985052316885</v>
      </c>
      <c r="K197" s="55">
        <f t="shared" si="228"/>
        <v>846.1</v>
      </c>
      <c r="L197" s="55">
        <f t="shared" si="228"/>
        <v>379.34679</v>
      </c>
      <c r="M197" s="55">
        <f t="shared" si="57"/>
        <v>44.834746483867157</v>
      </c>
      <c r="N197" s="55">
        <f t="shared" si="228"/>
        <v>16876.542799999999</v>
      </c>
      <c r="O197" s="55">
        <f t="shared" si="228"/>
        <v>7743.5738200000005</v>
      </c>
      <c r="P197" s="55">
        <f t="shared" si="30"/>
        <v>45.883649938066704</v>
      </c>
      <c r="Q197" s="55">
        <f t="shared" si="228"/>
        <v>2274.8000000000002</v>
      </c>
      <c r="R197" s="55">
        <f t="shared" si="228"/>
        <v>894.80150000000003</v>
      </c>
      <c r="S197" s="55">
        <f t="shared" si="45"/>
        <v>39.335392122384384</v>
      </c>
      <c r="T197" s="55">
        <f t="shared" si="228"/>
        <v>59.4</v>
      </c>
      <c r="U197" s="55">
        <f t="shared" si="228"/>
        <v>17.571369999999998</v>
      </c>
      <c r="V197" s="55">
        <f t="shared" si="46"/>
        <v>29.581430976430973</v>
      </c>
      <c r="W197" s="55">
        <f t="shared" si="228"/>
        <v>99688</v>
      </c>
      <c r="X197" s="55">
        <f t="shared" si="228"/>
        <v>60393.076999999997</v>
      </c>
      <c r="Y197" s="55">
        <f t="shared" si="58"/>
        <v>60.582093130567372</v>
      </c>
      <c r="Z197" s="55">
        <f t="shared" si="228"/>
        <v>394</v>
      </c>
      <c r="AA197" s="55">
        <f t="shared" si="228"/>
        <v>178.85585999999998</v>
      </c>
      <c r="AB197" s="54">
        <f t="shared" si="185"/>
        <v>45.394888324873087</v>
      </c>
      <c r="AC197" s="55">
        <f t="shared" si="228"/>
        <v>0</v>
      </c>
      <c r="AD197" s="55">
        <f t="shared" si="228"/>
        <v>0</v>
      </c>
      <c r="AE197" s="55">
        <f t="shared" si="228"/>
        <v>0</v>
      </c>
      <c r="AF197" s="55">
        <f t="shared" si="228"/>
        <v>394</v>
      </c>
      <c r="AG197" s="55">
        <f t="shared" si="228"/>
        <v>173.32745</v>
      </c>
      <c r="AH197" s="55">
        <f t="shared" si="228"/>
        <v>43.991738578680199</v>
      </c>
      <c r="AI197" s="55">
        <f t="shared" si="228"/>
        <v>1263.7</v>
      </c>
      <c r="AJ197" s="55">
        <f t="shared" si="228"/>
        <v>490.21823000000001</v>
      </c>
      <c r="AK197" s="55">
        <f t="shared" si="228"/>
        <v>38.79229484846087</v>
      </c>
      <c r="AL197" s="55">
        <f t="shared" si="228"/>
        <v>394</v>
      </c>
      <c r="AM197" s="55">
        <f t="shared" si="228"/>
        <v>145.14433</v>
      </c>
      <c r="AN197" s="55">
        <f t="shared" si="228"/>
        <v>36.838662436548226</v>
      </c>
      <c r="AO197" s="55">
        <f t="shared" si="228"/>
        <v>394</v>
      </c>
      <c r="AP197" s="55">
        <f t="shared" ref="AP197" si="229">SUM(AP198:AP200)</f>
        <v>138.55545999999998</v>
      </c>
      <c r="AQ197" s="55">
        <f t="shared" si="228"/>
        <v>35.166360406091371</v>
      </c>
      <c r="AR197" s="55">
        <f t="shared" si="228"/>
        <v>568.1</v>
      </c>
      <c r="AS197" s="55">
        <f t="shared" si="228"/>
        <v>283.8</v>
      </c>
      <c r="AT197" s="55">
        <f t="shared" si="63"/>
        <v>49.955993663087483</v>
      </c>
      <c r="AU197" s="55">
        <f t="shared" si="228"/>
        <v>0</v>
      </c>
      <c r="AV197" s="55">
        <f t="shared" ref="AV197" si="230">SUM(AV198:AV200)</f>
        <v>0</v>
      </c>
      <c r="AW197" s="55">
        <f t="shared" si="228"/>
        <v>0</v>
      </c>
      <c r="AX197" s="55">
        <f t="shared" si="228"/>
        <v>864.7</v>
      </c>
      <c r="AY197" s="55">
        <f t="shared" si="228"/>
        <v>347.87869999999998</v>
      </c>
      <c r="AZ197" s="54">
        <f t="shared" si="222"/>
        <v>40.231143749277201</v>
      </c>
      <c r="BA197" s="55">
        <f t="shared" si="228"/>
        <v>6436.3</v>
      </c>
      <c r="BB197" s="55">
        <f t="shared" si="228"/>
        <v>3693.8073300000001</v>
      </c>
      <c r="BC197" s="55">
        <f t="shared" si="35"/>
        <v>57.390229324301231</v>
      </c>
      <c r="BD197" s="55">
        <f t="shared" si="228"/>
        <v>561.4</v>
      </c>
      <c r="BE197" s="55">
        <f t="shared" si="228"/>
        <v>73.75</v>
      </c>
      <c r="BF197" s="55">
        <f t="shared" si="189"/>
        <v>13.136800855005346</v>
      </c>
      <c r="BG197" s="55">
        <f t="shared" ref="BG197" si="231">SUM(BG198:BG200)</f>
        <v>1.2</v>
      </c>
      <c r="BH197" s="55">
        <f t="shared" ref="BH197" si="232">SUM(BH198:BH200)</f>
        <v>0</v>
      </c>
      <c r="BI197" s="55">
        <f t="shared" ref="BI197:BI198" si="233">BH197/BG197*100</f>
        <v>0</v>
      </c>
      <c r="BJ197" s="55"/>
      <c r="BK197" s="55"/>
      <c r="BL197" s="55"/>
      <c r="BM197" s="55">
        <f>SUM(BM198:BM200)</f>
        <v>39.9</v>
      </c>
      <c r="BN197" s="55">
        <f>SUM(BN198:BN200)</f>
        <v>9.7858799999999988</v>
      </c>
      <c r="BO197" s="55">
        <f>BN197/BM197*100</f>
        <v>24.526015037593982</v>
      </c>
    </row>
    <row r="198" spans="1:67" ht="31.5" x14ac:dyDescent="0.25">
      <c r="A198" s="162" t="s">
        <v>270</v>
      </c>
      <c r="B198" s="56">
        <f t="shared" si="179"/>
        <v>130595.24279999999</v>
      </c>
      <c r="C198" s="56">
        <f t="shared" si="180"/>
        <v>74806.634169999976</v>
      </c>
      <c r="D198" s="52">
        <f t="shared" si="0"/>
        <v>57.281285723831878</v>
      </c>
      <c r="E198" s="52">
        <v>336.9</v>
      </c>
      <c r="F198" s="52">
        <v>166.39995999999999</v>
      </c>
      <c r="G198" s="52">
        <f t="shared" si="44"/>
        <v>49.391498961116056</v>
      </c>
      <c r="H198" s="52">
        <v>66.900000000000006</v>
      </c>
      <c r="I198" s="52">
        <v>24.61919</v>
      </c>
      <c r="J198" s="52">
        <f t="shared" si="56"/>
        <v>36.799985052316885</v>
      </c>
      <c r="K198" s="52">
        <v>846.1</v>
      </c>
      <c r="L198" s="52">
        <v>379.34679</v>
      </c>
      <c r="M198" s="52">
        <f t="shared" si="57"/>
        <v>44.834746483867157</v>
      </c>
      <c r="N198" s="52">
        <v>16876.542799999999</v>
      </c>
      <c r="O198" s="52">
        <v>7743.5738200000005</v>
      </c>
      <c r="P198" s="52">
        <f t="shared" si="30"/>
        <v>45.883649938066704</v>
      </c>
      <c r="Q198" s="52">
        <v>2274.8000000000002</v>
      </c>
      <c r="R198" s="52">
        <v>894.80150000000003</v>
      </c>
      <c r="S198" s="52">
        <f t="shared" si="45"/>
        <v>39.335392122384384</v>
      </c>
      <c r="T198" s="52">
        <v>59.4</v>
      </c>
      <c r="U198" s="52">
        <v>17.571369999999998</v>
      </c>
      <c r="V198" s="52">
        <f t="shared" si="46"/>
        <v>29.581430976430973</v>
      </c>
      <c r="W198" s="52">
        <v>99688</v>
      </c>
      <c r="X198" s="52">
        <v>60393.076999999997</v>
      </c>
      <c r="Y198" s="52">
        <f t="shared" si="58"/>
        <v>60.582093130567372</v>
      </c>
      <c r="Z198" s="52">
        <v>394</v>
      </c>
      <c r="AA198" s="52">
        <v>178.85585999999998</v>
      </c>
      <c r="AB198" s="48">
        <f t="shared" si="185"/>
        <v>45.394888324873087</v>
      </c>
      <c r="AC198" s="52"/>
      <c r="AD198" s="52"/>
      <c r="AE198" s="52"/>
      <c r="AF198" s="52">
        <v>394</v>
      </c>
      <c r="AG198" s="52">
        <v>173.32745</v>
      </c>
      <c r="AH198" s="52">
        <f t="shared" si="59"/>
        <v>43.991738578680199</v>
      </c>
      <c r="AI198" s="52">
        <v>1263.7</v>
      </c>
      <c r="AJ198" s="52">
        <v>490.21823000000001</v>
      </c>
      <c r="AK198" s="52">
        <f t="shared" si="60"/>
        <v>38.79229484846087</v>
      </c>
      <c r="AL198" s="52">
        <v>394</v>
      </c>
      <c r="AM198" s="52">
        <v>145.14433</v>
      </c>
      <c r="AN198" s="52">
        <f t="shared" si="61"/>
        <v>36.838662436548226</v>
      </c>
      <c r="AO198" s="52">
        <v>394</v>
      </c>
      <c r="AP198" s="52">
        <v>138.55545999999998</v>
      </c>
      <c r="AQ198" s="52">
        <f t="shared" si="62"/>
        <v>35.166360406091371</v>
      </c>
      <c r="AR198" s="52">
        <v>568.1</v>
      </c>
      <c r="AS198" s="52">
        <v>283.8</v>
      </c>
      <c r="AT198" s="52">
        <f t="shared" si="63"/>
        <v>49.955993663087483</v>
      </c>
      <c r="AU198" s="52"/>
      <c r="AV198" s="52"/>
      <c r="AW198" s="52"/>
      <c r="AX198" s="52"/>
      <c r="AY198" s="52"/>
      <c r="AZ198" s="48"/>
      <c r="BA198" s="52">
        <v>6436.3</v>
      </c>
      <c r="BB198" s="52">
        <v>3693.8073300000001</v>
      </c>
      <c r="BC198" s="52">
        <f t="shared" si="35"/>
        <v>57.390229324301231</v>
      </c>
      <c r="BD198" s="52">
        <v>561.4</v>
      </c>
      <c r="BE198" s="52">
        <v>73.75</v>
      </c>
      <c r="BF198" s="52">
        <f t="shared" si="189"/>
        <v>13.136800855005346</v>
      </c>
      <c r="BG198" s="52">
        <v>1.2</v>
      </c>
      <c r="BH198" s="52"/>
      <c r="BI198" s="52">
        <f t="shared" si="233"/>
        <v>0</v>
      </c>
      <c r="BJ198" s="52"/>
      <c r="BK198" s="52"/>
      <c r="BL198" s="52"/>
      <c r="BM198" s="52">
        <v>39.9</v>
      </c>
      <c r="BN198" s="52">
        <v>9.7858799999999988</v>
      </c>
      <c r="BO198" s="52">
        <f>BN198/BM198*100</f>
        <v>24.526015037593982</v>
      </c>
    </row>
    <row r="199" spans="1:67" x14ac:dyDescent="0.25">
      <c r="A199" s="162" t="s">
        <v>295</v>
      </c>
      <c r="B199" s="56">
        <f t="shared" si="179"/>
        <v>576.6</v>
      </c>
      <c r="C199" s="56">
        <f t="shared" si="180"/>
        <v>234.41101</v>
      </c>
      <c r="D199" s="48">
        <f>C199/B199*100</f>
        <v>40.654007977800902</v>
      </c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52"/>
      <c r="Q199" s="48"/>
      <c r="R199" s="48"/>
      <c r="S199" s="48"/>
      <c r="T199" s="48"/>
      <c r="U199" s="48"/>
      <c r="V199" s="52"/>
      <c r="W199" s="48"/>
      <c r="X199" s="48"/>
      <c r="Y199" s="52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>
        <v>576.6</v>
      </c>
      <c r="AY199" s="48">
        <v>234.41101</v>
      </c>
      <c r="AZ199" s="48">
        <f>AY199/AX199*100</f>
        <v>40.654007977800902</v>
      </c>
      <c r="BA199" s="48"/>
      <c r="BB199" s="48"/>
      <c r="BC199" s="52"/>
      <c r="BD199" s="48"/>
      <c r="BE199" s="48"/>
      <c r="BF199" s="52"/>
      <c r="BG199" s="48"/>
      <c r="BH199" s="48"/>
      <c r="BI199" s="52"/>
      <c r="BJ199" s="48"/>
      <c r="BK199" s="48"/>
      <c r="BL199" s="52"/>
      <c r="BM199" s="48"/>
      <c r="BN199" s="48"/>
      <c r="BO199" s="48"/>
    </row>
    <row r="200" spans="1:67" x14ac:dyDescent="0.25">
      <c r="A200" s="162" t="s">
        <v>473</v>
      </c>
      <c r="B200" s="56">
        <f t="shared" si="179"/>
        <v>288.10000000000002</v>
      </c>
      <c r="C200" s="56">
        <f t="shared" si="180"/>
        <v>113.46769</v>
      </c>
      <c r="D200" s="48">
        <f>C200/B200*100</f>
        <v>39.384828184658105</v>
      </c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52"/>
      <c r="Q200" s="48"/>
      <c r="R200" s="48"/>
      <c r="S200" s="48"/>
      <c r="T200" s="48"/>
      <c r="U200" s="48"/>
      <c r="V200" s="52"/>
      <c r="W200" s="48"/>
      <c r="X200" s="48"/>
      <c r="Y200" s="52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>
        <v>288.10000000000002</v>
      </c>
      <c r="AY200" s="48">
        <v>113.46769</v>
      </c>
      <c r="AZ200" s="48">
        <f>AY200/AX200*100</f>
        <v>39.384828184658105</v>
      </c>
      <c r="BA200" s="48"/>
      <c r="BB200" s="48"/>
      <c r="BC200" s="52"/>
      <c r="BD200" s="48"/>
      <c r="BE200" s="48"/>
      <c r="BF200" s="52"/>
      <c r="BG200" s="48"/>
      <c r="BH200" s="48"/>
      <c r="BI200" s="52"/>
      <c r="BJ200" s="48"/>
      <c r="BK200" s="48"/>
      <c r="BL200" s="52"/>
      <c r="BM200" s="48"/>
      <c r="BN200" s="48"/>
      <c r="BO200" s="48"/>
    </row>
    <row r="201" spans="1:67" s="59" customFormat="1" ht="31.5" x14ac:dyDescent="0.25">
      <c r="A201" s="164" t="s">
        <v>298</v>
      </c>
      <c r="B201" s="73">
        <f t="shared" si="179"/>
        <v>249778.39809999999</v>
      </c>
      <c r="C201" s="73">
        <f t="shared" si="180"/>
        <v>150516.57929000002</v>
      </c>
      <c r="D201" s="55">
        <f t="shared" ref="D201" si="234">C201/B201*100</f>
        <v>60.260046679352939</v>
      </c>
      <c r="E201" s="55">
        <f>SUM(E202:E212)</f>
        <v>521.4</v>
      </c>
      <c r="F201" s="55">
        <f t="shared" ref="F201:BE201" si="235">SUM(F202:F212)</f>
        <v>260.45</v>
      </c>
      <c r="G201" s="55">
        <f t="shared" si="44"/>
        <v>49.952052167242037</v>
      </c>
      <c r="H201" s="55">
        <f t="shared" si="235"/>
        <v>101.6</v>
      </c>
      <c r="I201" s="55">
        <f t="shared" si="235"/>
        <v>37.37218</v>
      </c>
      <c r="J201" s="55">
        <f t="shared" si="56"/>
        <v>36.783641732283471</v>
      </c>
      <c r="K201" s="55">
        <f>SUM(K202:K212)</f>
        <v>1075</v>
      </c>
      <c r="L201" s="55">
        <f>SUM(L202:L212)</f>
        <v>535.65926000000002</v>
      </c>
      <c r="M201" s="55">
        <f t="shared" si="57"/>
        <v>49.828768372093023</v>
      </c>
      <c r="N201" s="55">
        <f t="shared" si="235"/>
        <v>25212.2981</v>
      </c>
      <c r="O201" s="55">
        <f t="shared" si="235"/>
        <v>14029.66092</v>
      </c>
      <c r="P201" s="55">
        <f t="shared" si="30"/>
        <v>55.646101217564137</v>
      </c>
      <c r="Q201" s="55">
        <f t="shared" si="235"/>
        <v>1753</v>
      </c>
      <c r="R201" s="55">
        <f t="shared" si="235"/>
        <v>1034.27</v>
      </c>
      <c r="S201" s="55">
        <f t="shared" si="45"/>
        <v>59</v>
      </c>
      <c r="T201" s="55">
        <f t="shared" si="235"/>
        <v>116.8</v>
      </c>
      <c r="U201" s="55">
        <f t="shared" si="235"/>
        <v>41.09102</v>
      </c>
      <c r="V201" s="55">
        <f t="shared" si="46"/>
        <v>35.180667808219177</v>
      </c>
      <c r="W201" s="55">
        <f t="shared" si="235"/>
        <v>199248.7</v>
      </c>
      <c r="X201" s="55">
        <f t="shared" si="235"/>
        <v>122615.24945999999</v>
      </c>
      <c r="Y201" s="55">
        <f t="shared" si="58"/>
        <v>61.538795214222219</v>
      </c>
      <c r="Z201" s="55">
        <f t="shared" si="235"/>
        <v>394</v>
      </c>
      <c r="AA201" s="55">
        <f t="shared" si="235"/>
        <v>191.15</v>
      </c>
      <c r="AB201" s="54">
        <f t="shared" si="185"/>
        <v>48.515228426395943</v>
      </c>
      <c r="AC201" s="55">
        <f t="shared" si="235"/>
        <v>0</v>
      </c>
      <c r="AD201" s="55">
        <f t="shared" si="235"/>
        <v>0</v>
      </c>
      <c r="AE201" s="55">
        <f t="shared" si="235"/>
        <v>0</v>
      </c>
      <c r="AF201" s="55">
        <f t="shared" si="235"/>
        <v>394</v>
      </c>
      <c r="AG201" s="55">
        <f t="shared" si="235"/>
        <v>126.94255</v>
      </c>
      <c r="AH201" s="55">
        <f t="shared" si="235"/>
        <v>32.218921319796955</v>
      </c>
      <c r="AI201" s="55">
        <f t="shared" si="235"/>
        <v>729.4</v>
      </c>
      <c r="AJ201" s="55">
        <f t="shared" si="235"/>
        <v>421.07511999999997</v>
      </c>
      <c r="AK201" s="55">
        <f t="shared" si="235"/>
        <v>57.728971757608996</v>
      </c>
      <c r="AL201" s="55">
        <f t="shared" si="235"/>
        <v>394</v>
      </c>
      <c r="AM201" s="55">
        <f t="shared" si="235"/>
        <v>177.26599999999999</v>
      </c>
      <c r="AN201" s="55">
        <f t="shared" si="235"/>
        <v>44.991370558375635</v>
      </c>
      <c r="AO201" s="55">
        <f t="shared" si="235"/>
        <v>394</v>
      </c>
      <c r="AP201" s="55">
        <f t="shared" ref="AP201" si="236">SUM(AP202:AP212)</f>
        <v>161.00467999999998</v>
      </c>
      <c r="AQ201" s="55">
        <f t="shared" si="235"/>
        <v>40.864131979695429</v>
      </c>
      <c r="AR201" s="55">
        <f t="shared" si="235"/>
        <v>1040.5999999999999</v>
      </c>
      <c r="AS201" s="55">
        <f t="shared" si="235"/>
        <v>520.20000000000005</v>
      </c>
      <c r="AT201" s="55">
        <f t="shared" si="63"/>
        <v>49.990390159523365</v>
      </c>
      <c r="AU201" s="55">
        <f t="shared" si="235"/>
        <v>0</v>
      </c>
      <c r="AV201" s="55">
        <f t="shared" ref="AV201" si="237">SUM(AV202:AV212)</f>
        <v>0</v>
      </c>
      <c r="AW201" s="55">
        <f t="shared" si="235"/>
        <v>0</v>
      </c>
      <c r="AX201" s="55">
        <f t="shared" si="235"/>
        <v>1497.8000000000002</v>
      </c>
      <c r="AY201" s="55">
        <f t="shared" si="235"/>
        <v>634.68810000000008</v>
      </c>
      <c r="AZ201" s="54">
        <f t="shared" ref="AZ201:AZ212" si="238">AY201/AX201*100</f>
        <v>42.374689544665515</v>
      </c>
      <c r="BA201" s="55">
        <f t="shared" si="235"/>
        <v>16827.2</v>
      </c>
      <c r="BB201" s="55">
        <f t="shared" si="235"/>
        <v>9680.5499999999993</v>
      </c>
      <c r="BC201" s="55">
        <f t="shared" si="35"/>
        <v>57.529178948369299</v>
      </c>
      <c r="BD201" s="55">
        <f t="shared" si="235"/>
        <v>37.4</v>
      </c>
      <c r="BE201" s="55">
        <f t="shared" si="235"/>
        <v>36.875</v>
      </c>
      <c r="BF201" s="55">
        <f t="shared" si="189"/>
        <v>98.596256684491976</v>
      </c>
      <c r="BG201" s="55">
        <f t="shared" ref="BG201" si="239">SUM(BG202:BG212)</f>
        <v>1.9</v>
      </c>
      <c r="BH201" s="55">
        <f t="shared" ref="BH201" si="240">SUM(BH202:BH212)</f>
        <v>0</v>
      </c>
      <c r="BI201" s="55">
        <f t="shared" ref="BI201:BI202" si="241">BH201/BG201*100</f>
        <v>0</v>
      </c>
      <c r="BJ201" s="55"/>
      <c r="BK201" s="55"/>
      <c r="BL201" s="55"/>
      <c r="BM201" s="55">
        <f>SUM(BM202:BM212)</f>
        <v>39.299999999999997</v>
      </c>
      <c r="BN201" s="55">
        <f t="shared" ref="BN201" si="242">SUM(BN202:BN212)</f>
        <v>13.074999999999999</v>
      </c>
      <c r="BO201" s="55">
        <f t="shared" ref="BO201:BO202" si="243">BN201/BM201*100</f>
        <v>33.269720101781168</v>
      </c>
    </row>
    <row r="202" spans="1:67" ht="21" customHeight="1" x14ac:dyDescent="0.25">
      <c r="A202" s="162" t="s">
        <v>271</v>
      </c>
      <c r="B202" s="56">
        <f>E202+H202+K202+N202+Q202+T202+W202+Z202+AC202+AF202+AI202+AL202+AO202+AR202+AU202+AX202+BA202+BD202+BG202+BJ202+BM202</f>
        <v>248280.5981</v>
      </c>
      <c r="C202" s="56">
        <f>F202+I202+L202+O202+R202+U202+X202+AA202+AD202+AG202+AJ202+AM202+AP202+AS202+AV202+AY202+BB202+BE202+BH202+BK202+BN202</f>
        <v>149881.89119000002</v>
      </c>
      <c r="D202" s="52">
        <f t="shared" si="0"/>
        <v>60.367943503032841</v>
      </c>
      <c r="E202" s="52">
        <v>521.4</v>
      </c>
      <c r="F202" s="52">
        <v>260.45</v>
      </c>
      <c r="G202" s="52">
        <f t="shared" si="44"/>
        <v>49.952052167242037</v>
      </c>
      <c r="H202" s="52">
        <v>101.6</v>
      </c>
      <c r="I202" s="52">
        <v>37.37218</v>
      </c>
      <c r="J202" s="52">
        <f t="shared" si="56"/>
        <v>36.783641732283471</v>
      </c>
      <c r="K202" s="52">
        <v>1075</v>
      </c>
      <c r="L202" s="52">
        <v>535.65926000000002</v>
      </c>
      <c r="M202" s="52">
        <f>L202/K202*100</f>
        <v>49.828768372093023</v>
      </c>
      <c r="N202" s="52">
        <v>25212.2981</v>
      </c>
      <c r="O202" s="52">
        <v>14029.66092</v>
      </c>
      <c r="P202" s="52">
        <f t="shared" si="30"/>
        <v>55.646101217564137</v>
      </c>
      <c r="Q202" s="52">
        <v>1753</v>
      </c>
      <c r="R202" s="52">
        <v>1034.27</v>
      </c>
      <c r="S202" s="52">
        <f t="shared" si="45"/>
        <v>59</v>
      </c>
      <c r="T202" s="52">
        <v>116.8</v>
      </c>
      <c r="U202" s="52">
        <v>41.09102</v>
      </c>
      <c r="V202" s="52">
        <f t="shared" si="46"/>
        <v>35.180667808219177</v>
      </c>
      <c r="W202" s="52">
        <v>199248.7</v>
      </c>
      <c r="X202" s="52">
        <v>122615.24945999999</v>
      </c>
      <c r="Y202" s="52">
        <f t="shared" si="58"/>
        <v>61.538795214222219</v>
      </c>
      <c r="Z202" s="52">
        <v>394</v>
      </c>
      <c r="AA202" s="52">
        <v>191.15</v>
      </c>
      <c r="AB202" s="48">
        <f t="shared" si="185"/>
        <v>48.515228426395943</v>
      </c>
      <c r="AC202" s="52"/>
      <c r="AD202" s="52"/>
      <c r="AE202" s="52"/>
      <c r="AF202" s="52">
        <v>394</v>
      </c>
      <c r="AG202" s="52">
        <v>126.94255</v>
      </c>
      <c r="AH202" s="52">
        <f t="shared" si="59"/>
        <v>32.218921319796955</v>
      </c>
      <c r="AI202" s="52">
        <v>729.4</v>
      </c>
      <c r="AJ202" s="52">
        <v>421.07511999999997</v>
      </c>
      <c r="AK202" s="52">
        <f t="shared" si="60"/>
        <v>57.728971757608996</v>
      </c>
      <c r="AL202" s="52">
        <v>394</v>
      </c>
      <c r="AM202" s="52">
        <v>177.26599999999999</v>
      </c>
      <c r="AN202" s="52">
        <f t="shared" si="61"/>
        <v>44.991370558375635</v>
      </c>
      <c r="AO202" s="52">
        <v>394</v>
      </c>
      <c r="AP202" s="52">
        <v>161.00467999999998</v>
      </c>
      <c r="AQ202" s="52">
        <f t="shared" si="62"/>
        <v>40.864131979695429</v>
      </c>
      <c r="AR202" s="52">
        <v>1040.5999999999999</v>
      </c>
      <c r="AS202" s="52">
        <v>520.20000000000005</v>
      </c>
      <c r="AT202" s="52">
        <f t="shared" si="63"/>
        <v>49.990390159523365</v>
      </c>
      <c r="AU202" s="52"/>
      <c r="AV202" s="52"/>
      <c r="AW202" s="52"/>
      <c r="AX202" s="52"/>
      <c r="AY202" s="52"/>
      <c r="AZ202" s="48"/>
      <c r="BA202" s="52">
        <v>16827.2</v>
      </c>
      <c r="BB202" s="52">
        <v>9680.5499999999993</v>
      </c>
      <c r="BC202" s="52">
        <f t="shared" si="35"/>
        <v>57.529178948369299</v>
      </c>
      <c r="BD202" s="52">
        <v>37.4</v>
      </c>
      <c r="BE202" s="52">
        <v>36.875</v>
      </c>
      <c r="BF202" s="52">
        <f t="shared" si="189"/>
        <v>98.596256684491976</v>
      </c>
      <c r="BG202" s="52">
        <v>1.9</v>
      </c>
      <c r="BH202" s="52"/>
      <c r="BI202" s="52">
        <f t="shared" si="241"/>
        <v>0</v>
      </c>
      <c r="BJ202" s="52"/>
      <c r="BK202" s="52"/>
      <c r="BL202" s="52"/>
      <c r="BM202" s="52">
        <v>39.299999999999997</v>
      </c>
      <c r="BN202" s="52">
        <v>13.074999999999999</v>
      </c>
      <c r="BO202" s="52">
        <f t="shared" si="243"/>
        <v>33.269720101781168</v>
      </c>
    </row>
    <row r="203" spans="1:67" x14ac:dyDescent="0.25">
      <c r="A203" s="162" t="s">
        <v>474</v>
      </c>
      <c r="B203" s="56">
        <f t="shared" si="179"/>
        <v>115.2</v>
      </c>
      <c r="C203" s="56">
        <f t="shared" si="180"/>
        <v>50.662510000000005</v>
      </c>
      <c r="D203" s="48">
        <f t="shared" ref="D203:D212" si="244">C203/B203*100</f>
        <v>43.977873263888888</v>
      </c>
      <c r="E203" s="48"/>
      <c r="F203" s="48"/>
      <c r="G203" s="48"/>
      <c r="H203" s="48"/>
      <c r="I203" s="48"/>
      <c r="J203" s="52"/>
      <c r="K203" s="48"/>
      <c r="L203" s="48"/>
      <c r="M203" s="52"/>
      <c r="N203" s="48"/>
      <c r="O203" s="48"/>
      <c r="P203" s="52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52"/>
      <c r="AU203" s="48"/>
      <c r="AV203" s="48"/>
      <c r="AW203" s="48"/>
      <c r="AX203" s="48">
        <v>115.2</v>
      </c>
      <c r="AY203" s="48">
        <v>50.662510000000005</v>
      </c>
      <c r="AZ203" s="48">
        <f t="shared" si="238"/>
        <v>43.977873263888888</v>
      </c>
      <c r="BA203" s="48"/>
      <c r="BB203" s="48"/>
      <c r="BC203" s="48"/>
      <c r="BD203" s="48"/>
      <c r="BE203" s="48"/>
      <c r="BF203" s="52"/>
      <c r="BG203" s="48"/>
      <c r="BH203" s="48"/>
      <c r="BI203" s="52"/>
      <c r="BJ203" s="48"/>
      <c r="BK203" s="48"/>
      <c r="BL203" s="52"/>
      <c r="BM203" s="48"/>
      <c r="BN203" s="48"/>
      <c r="BO203" s="48"/>
    </row>
    <row r="204" spans="1:67" x14ac:dyDescent="0.25">
      <c r="A204" s="162" t="s">
        <v>475</v>
      </c>
      <c r="B204" s="56">
        <f t="shared" si="179"/>
        <v>115.2</v>
      </c>
      <c r="C204" s="56">
        <f t="shared" si="180"/>
        <v>42.707620000000006</v>
      </c>
      <c r="D204" s="48">
        <f t="shared" si="244"/>
        <v>37.072586805555559</v>
      </c>
      <c r="E204" s="48"/>
      <c r="F204" s="48"/>
      <c r="G204" s="48"/>
      <c r="H204" s="48"/>
      <c r="I204" s="48"/>
      <c r="J204" s="52"/>
      <c r="K204" s="48"/>
      <c r="L204" s="48"/>
      <c r="M204" s="52"/>
      <c r="N204" s="48"/>
      <c r="O204" s="48"/>
      <c r="P204" s="52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52"/>
      <c r="AU204" s="48"/>
      <c r="AV204" s="48"/>
      <c r="AW204" s="48"/>
      <c r="AX204" s="48">
        <v>115.2</v>
      </c>
      <c r="AY204" s="48">
        <v>42.707620000000006</v>
      </c>
      <c r="AZ204" s="48">
        <f t="shared" si="238"/>
        <v>37.072586805555559</v>
      </c>
      <c r="BA204" s="48"/>
      <c r="BB204" s="48"/>
      <c r="BC204" s="48"/>
      <c r="BD204" s="48"/>
      <c r="BE204" s="48"/>
      <c r="BF204" s="52"/>
      <c r="BG204" s="48"/>
      <c r="BH204" s="48"/>
      <c r="BI204" s="52"/>
      <c r="BJ204" s="48"/>
      <c r="BK204" s="48"/>
      <c r="BL204" s="52"/>
      <c r="BM204" s="48"/>
      <c r="BN204" s="48"/>
      <c r="BO204" s="48"/>
    </row>
    <row r="205" spans="1:67" x14ac:dyDescent="0.25">
      <c r="A205" s="162" t="s">
        <v>476</v>
      </c>
      <c r="B205" s="56">
        <f t="shared" si="179"/>
        <v>115.2</v>
      </c>
      <c r="C205" s="56">
        <f t="shared" si="180"/>
        <v>50.009190000000004</v>
      </c>
      <c r="D205" s="48">
        <f t="shared" si="244"/>
        <v>43.410755208333335</v>
      </c>
      <c r="E205" s="48"/>
      <c r="F205" s="48"/>
      <c r="G205" s="48"/>
      <c r="H205" s="48"/>
      <c r="I205" s="48"/>
      <c r="J205" s="52"/>
      <c r="K205" s="48"/>
      <c r="L205" s="48"/>
      <c r="M205" s="52"/>
      <c r="N205" s="48"/>
      <c r="O205" s="48"/>
      <c r="P205" s="52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52"/>
      <c r="AU205" s="48"/>
      <c r="AV205" s="48"/>
      <c r="AW205" s="48"/>
      <c r="AX205" s="48">
        <v>115.2</v>
      </c>
      <c r="AY205" s="48">
        <v>50.009190000000004</v>
      </c>
      <c r="AZ205" s="48">
        <f t="shared" si="238"/>
        <v>43.410755208333335</v>
      </c>
      <c r="BA205" s="48"/>
      <c r="BB205" s="48"/>
      <c r="BC205" s="48"/>
      <c r="BD205" s="48"/>
      <c r="BE205" s="48"/>
      <c r="BF205" s="52"/>
      <c r="BG205" s="48"/>
      <c r="BH205" s="48"/>
      <c r="BI205" s="52"/>
      <c r="BJ205" s="48"/>
      <c r="BK205" s="48"/>
      <c r="BL205" s="52"/>
      <c r="BM205" s="48"/>
      <c r="BN205" s="48"/>
      <c r="BO205" s="48"/>
    </row>
    <row r="206" spans="1:67" x14ac:dyDescent="0.25">
      <c r="A206" s="162" t="s">
        <v>477</v>
      </c>
      <c r="B206" s="56">
        <f t="shared" ref="B206:B269" si="245">E206+H206+K206+N206+Q206+T206+W206+Z206+AC206+AF206+AI206+AL206+AO206+AR206+AU206+AX206+BA206+BD206+BG206+BJ206+BM206</f>
        <v>115.2</v>
      </c>
      <c r="C206" s="56">
        <f t="shared" ref="C206:C269" si="246">F206+I206+L206+O206+R206+U206+X206+AA206+AD206+AG206+AJ206+AM206+AP206+AS206+AV206+AY206+BB206+BE206+BH206+BK206+BN206</f>
        <v>50.229750000000003</v>
      </c>
      <c r="D206" s="48">
        <f t="shared" si="244"/>
        <v>43.602213541666671</v>
      </c>
      <c r="E206" s="48"/>
      <c r="F206" s="48"/>
      <c r="G206" s="48"/>
      <c r="H206" s="48"/>
      <c r="I206" s="48"/>
      <c r="J206" s="52"/>
      <c r="K206" s="48"/>
      <c r="L206" s="48"/>
      <c r="M206" s="52"/>
      <c r="N206" s="48"/>
      <c r="O206" s="48"/>
      <c r="P206" s="52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52"/>
      <c r="AU206" s="48"/>
      <c r="AV206" s="48"/>
      <c r="AW206" s="48"/>
      <c r="AX206" s="48">
        <v>115.2</v>
      </c>
      <c r="AY206" s="48">
        <v>50.229750000000003</v>
      </c>
      <c r="AZ206" s="48">
        <f t="shared" si="238"/>
        <v>43.602213541666671</v>
      </c>
      <c r="BA206" s="48"/>
      <c r="BB206" s="48"/>
      <c r="BC206" s="48"/>
      <c r="BD206" s="48"/>
      <c r="BE206" s="48"/>
      <c r="BF206" s="52"/>
      <c r="BG206" s="48"/>
      <c r="BH206" s="48"/>
      <c r="BI206" s="52"/>
      <c r="BJ206" s="48"/>
      <c r="BK206" s="48"/>
      <c r="BL206" s="52"/>
      <c r="BM206" s="48"/>
      <c r="BN206" s="48"/>
      <c r="BO206" s="48"/>
    </row>
    <row r="207" spans="1:67" x14ac:dyDescent="0.25">
      <c r="A207" s="162" t="s">
        <v>478</v>
      </c>
      <c r="B207" s="56">
        <f t="shared" si="245"/>
        <v>115.2</v>
      </c>
      <c r="C207" s="56">
        <f t="shared" si="246"/>
        <v>42.406680000000001</v>
      </c>
      <c r="D207" s="48">
        <f t="shared" si="244"/>
        <v>36.811354166666668</v>
      </c>
      <c r="E207" s="48"/>
      <c r="F207" s="48"/>
      <c r="G207" s="48"/>
      <c r="H207" s="48"/>
      <c r="I207" s="48"/>
      <c r="J207" s="52"/>
      <c r="K207" s="48"/>
      <c r="L207" s="48"/>
      <c r="M207" s="52"/>
      <c r="N207" s="48"/>
      <c r="O207" s="48"/>
      <c r="P207" s="52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52"/>
      <c r="AU207" s="48"/>
      <c r="AV207" s="48"/>
      <c r="AW207" s="48"/>
      <c r="AX207" s="48">
        <v>115.2</v>
      </c>
      <c r="AY207" s="48">
        <v>42.406680000000001</v>
      </c>
      <c r="AZ207" s="48">
        <f t="shared" si="238"/>
        <v>36.811354166666668</v>
      </c>
      <c r="BA207" s="48"/>
      <c r="BB207" s="48"/>
      <c r="BC207" s="48"/>
      <c r="BD207" s="48"/>
      <c r="BE207" s="48"/>
      <c r="BF207" s="52"/>
      <c r="BG207" s="48"/>
      <c r="BH207" s="48"/>
      <c r="BI207" s="52"/>
      <c r="BJ207" s="48"/>
      <c r="BK207" s="48"/>
      <c r="BL207" s="52"/>
      <c r="BM207" s="48"/>
      <c r="BN207" s="48"/>
      <c r="BO207" s="48"/>
    </row>
    <row r="208" spans="1:67" x14ac:dyDescent="0.25">
      <c r="A208" s="162" t="s">
        <v>297</v>
      </c>
      <c r="B208" s="56">
        <f t="shared" si="245"/>
        <v>288.10000000000002</v>
      </c>
      <c r="C208" s="56">
        <f t="shared" si="246"/>
        <v>111.94475</v>
      </c>
      <c r="D208" s="48">
        <f t="shared" si="244"/>
        <v>38.856213120444288</v>
      </c>
      <c r="E208" s="48"/>
      <c r="F208" s="48"/>
      <c r="G208" s="48"/>
      <c r="H208" s="48"/>
      <c r="I208" s="48"/>
      <c r="J208" s="52"/>
      <c r="K208" s="48"/>
      <c r="L208" s="48"/>
      <c r="M208" s="52"/>
      <c r="N208" s="48"/>
      <c r="O208" s="48"/>
      <c r="P208" s="52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52"/>
      <c r="AU208" s="48"/>
      <c r="AV208" s="48"/>
      <c r="AW208" s="48"/>
      <c r="AX208" s="48">
        <v>288.10000000000002</v>
      </c>
      <c r="AY208" s="48">
        <v>111.94475</v>
      </c>
      <c r="AZ208" s="48">
        <f t="shared" si="238"/>
        <v>38.856213120444288</v>
      </c>
      <c r="BA208" s="48"/>
      <c r="BB208" s="48"/>
      <c r="BC208" s="48"/>
      <c r="BD208" s="48"/>
      <c r="BE208" s="48"/>
      <c r="BF208" s="52"/>
      <c r="BG208" s="48"/>
      <c r="BH208" s="48"/>
      <c r="BI208" s="52"/>
      <c r="BJ208" s="48"/>
      <c r="BK208" s="48"/>
      <c r="BL208" s="52"/>
      <c r="BM208" s="48"/>
      <c r="BN208" s="48"/>
      <c r="BO208" s="48"/>
    </row>
    <row r="209" spans="1:67" x14ac:dyDescent="0.25">
      <c r="A209" s="162" t="s">
        <v>479</v>
      </c>
      <c r="B209" s="56">
        <f t="shared" si="245"/>
        <v>115.2</v>
      </c>
      <c r="C209" s="56">
        <f t="shared" si="246"/>
        <v>57.6</v>
      </c>
      <c r="D209" s="48">
        <f t="shared" si="244"/>
        <v>50</v>
      </c>
      <c r="E209" s="48"/>
      <c r="F209" s="48"/>
      <c r="G209" s="48"/>
      <c r="H209" s="48"/>
      <c r="I209" s="48"/>
      <c r="J209" s="52"/>
      <c r="K209" s="48"/>
      <c r="L209" s="48"/>
      <c r="M209" s="52"/>
      <c r="N209" s="48"/>
      <c r="O209" s="48"/>
      <c r="P209" s="52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52"/>
      <c r="AU209" s="48"/>
      <c r="AV209" s="48"/>
      <c r="AW209" s="48"/>
      <c r="AX209" s="48">
        <v>115.2</v>
      </c>
      <c r="AY209" s="48">
        <v>57.6</v>
      </c>
      <c r="AZ209" s="48">
        <f t="shared" si="238"/>
        <v>50</v>
      </c>
      <c r="BA209" s="48"/>
      <c r="BB209" s="48"/>
      <c r="BC209" s="48"/>
      <c r="BD209" s="48"/>
      <c r="BE209" s="48"/>
      <c r="BF209" s="52"/>
      <c r="BG209" s="48"/>
      <c r="BH209" s="48"/>
      <c r="BI209" s="52"/>
      <c r="BJ209" s="48"/>
      <c r="BK209" s="48"/>
      <c r="BL209" s="52"/>
      <c r="BM209" s="48"/>
      <c r="BN209" s="48"/>
      <c r="BO209" s="48"/>
    </row>
    <row r="210" spans="1:67" x14ac:dyDescent="0.25">
      <c r="A210" s="162" t="s">
        <v>223</v>
      </c>
      <c r="B210" s="56">
        <f t="shared" si="245"/>
        <v>115.2</v>
      </c>
      <c r="C210" s="56">
        <f t="shared" si="246"/>
        <v>42.452059999999996</v>
      </c>
      <c r="D210" s="48">
        <f t="shared" si="244"/>
        <v>36.850746527777773</v>
      </c>
      <c r="E210" s="48"/>
      <c r="F210" s="48"/>
      <c r="G210" s="48"/>
      <c r="H210" s="48"/>
      <c r="I210" s="48"/>
      <c r="J210" s="52"/>
      <c r="K210" s="48"/>
      <c r="L210" s="48"/>
      <c r="M210" s="52"/>
      <c r="N210" s="48"/>
      <c r="O210" s="48"/>
      <c r="P210" s="52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52"/>
      <c r="AU210" s="48"/>
      <c r="AV210" s="48"/>
      <c r="AW210" s="48"/>
      <c r="AX210" s="48">
        <v>115.2</v>
      </c>
      <c r="AY210" s="48">
        <v>42.452059999999996</v>
      </c>
      <c r="AZ210" s="48">
        <f t="shared" si="238"/>
        <v>36.850746527777773</v>
      </c>
      <c r="BA210" s="48"/>
      <c r="BB210" s="48"/>
      <c r="BC210" s="48"/>
      <c r="BD210" s="48"/>
      <c r="BE210" s="48"/>
      <c r="BF210" s="52"/>
      <c r="BG210" s="48"/>
      <c r="BH210" s="48"/>
      <c r="BI210" s="52"/>
      <c r="BJ210" s="48"/>
      <c r="BK210" s="48"/>
      <c r="BL210" s="52"/>
      <c r="BM210" s="48"/>
      <c r="BN210" s="48"/>
      <c r="BO210" s="48"/>
    </row>
    <row r="211" spans="1:67" x14ac:dyDescent="0.25">
      <c r="A211" s="162" t="s">
        <v>480</v>
      </c>
      <c r="B211" s="56">
        <f t="shared" si="245"/>
        <v>115.2</v>
      </c>
      <c r="C211" s="56">
        <f t="shared" si="246"/>
        <v>48.278199999999998</v>
      </c>
      <c r="D211" s="48">
        <f t="shared" si="244"/>
        <v>41.908159722222223</v>
      </c>
      <c r="E211" s="48"/>
      <c r="F211" s="48"/>
      <c r="G211" s="52"/>
      <c r="H211" s="48"/>
      <c r="I211" s="48"/>
      <c r="J211" s="52"/>
      <c r="K211" s="48"/>
      <c r="L211" s="48"/>
      <c r="M211" s="52"/>
      <c r="N211" s="48"/>
      <c r="O211" s="48"/>
      <c r="P211" s="52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52"/>
      <c r="AU211" s="48"/>
      <c r="AV211" s="48"/>
      <c r="AW211" s="48"/>
      <c r="AX211" s="48">
        <v>115.2</v>
      </c>
      <c r="AY211" s="48">
        <v>48.278199999999998</v>
      </c>
      <c r="AZ211" s="48">
        <f t="shared" si="238"/>
        <v>41.908159722222223</v>
      </c>
      <c r="BA211" s="48"/>
      <c r="BB211" s="48"/>
      <c r="BC211" s="48"/>
      <c r="BD211" s="48"/>
      <c r="BE211" s="48"/>
      <c r="BF211" s="52"/>
      <c r="BG211" s="48"/>
      <c r="BH211" s="48"/>
      <c r="BI211" s="52"/>
      <c r="BJ211" s="48"/>
      <c r="BK211" s="48"/>
      <c r="BL211" s="52"/>
      <c r="BM211" s="48"/>
      <c r="BN211" s="48"/>
      <c r="BO211" s="52"/>
    </row>
    <row r="212" spans="1:67" x14ac:dyDescent="0.25">
      <c r="A212" s="162" t="s">
        <v>575</v>
      </c>
      <c r="B212" s="56">
        <f t="shared" si="245"/>
        <v>288.10000000000002</v>
      </c>
      <c r="C212" s="56">
        <f t="shared" si="246"/>
        <v>138.39733999999999</v>
      </c>
      <c r="D212" s="48">
        <f t="shared" si="244"/>
        <v>48.037952099965281</v>
      </c>
      <c r="E212" s="48"/>
      <c r="F212" s="48"/>
      <c r="G212" s="52"/>
      <c r="H212" s="48"/>
      <c r="I212" s="48"/>
      <c r="J212" s="52"/>
      <c r="K212" s="48"/>
      <c r="L212" s="48"/>
      <c r="M212" s="52"/>
      <c r="N212" s="48"/>
      <c r="O212" s="48"/>
      <c r="P212" s="52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52"/>
      <c r="AU212" s="48"/>
      <c r="AV212" s="48"/>
      <c r="AW212" s="48"/>
      <c r="AX212" s="48">
        <v>288.10000000000002</v>
      </c>
      <c r="AY212" s="48">
        <v>138.39733999999999</v>
      </c>
      <c r="AZ212" s="48">
        <f t="shared" si="238"/>
        <v>48.037952099965281</v>
      </c>
      <c r="BA212" s="48"/>
      <c r="BB212" s="48"/>
      <c r="BC212" s="48"/>
      <c r="BD212" s="48"/>
      <c r="BE212" s="48"/>
      <c r="BF212" s="52"/>
      <c r="BG212" s="48"/>
      <c r="BH212" s="48"/>
      <c r="BI212" s="52"/>
      <c r="BJ212" s="48"/>
      <c r="BK212" s="48"/>
      <c r="BL212" s="52"/>
      <c r="BM212" s="48"/>
      <c r="BN212" s="48"/>
      <c r="BO212" s="52"/>
    </row>
    <row r="213" spans="1:67" s="59" customFormat="1" ht="32.25" customHeight="1" x14ac:dyDescent="0.25">
      <c r="A213" s="164" t="s">
        <v>305</v>
      </c>
      <c r="B213" s="73">
        <f t="shared" si="245"/>
        <v>710480.36679999996</v>
      </c>
      <c r="C213" s="73">
        <f t="shared" si="246"/>
        <v>400108.08679000015</v>
      </c>
      <c r="D213" s="55">
        <f t="shared" ref="D213" si="247">C213/B213*100</f>
        <v>56.315150352723322</v>
      </c>
      <c r="E213" s="55">
        <f>SUM(E214:E220)</f>
        <v>2771.1</v>
      </c>
      <c r="F213" s="55">
        <f t="shared" ref="F213:BE213" si="248">SUM(F214:F220)</f>
        <v>1584.4259999999999</v>
      </c>
      <c r="G213" s="55">
        <f t="shared" si="44"/>
        <v>57.176789000757822</v>
      </c>
      <c r="H213" s="55">
        <f t="shared" si="248"/>
        <v>455.1</v>
      </c>
      <c r="I213" s="55">
        <f t="shared" si="248"/>
        <v>202.33677</v>
      </c>
      <c r="J213" s="55">
        <f t="shared" si="56"/>
        <v>44.459848384970336</v>
      </c>
      <c r="K213" s="55">
        <f t="shared" si="248"/>
        <v>11932.8</v>
      </c>
      <c r="L213" s="55">
        <f t="shared" si="248"/>
        <v>6094.4</v>
      </c>
      <c r="M213" s="55">
        <f t="shared" si="57"/>
        <v>51.07267363904532</v>
      </c>
      <c r="N213" s="55">
        <f t="shared" si="248"/>
        <v>107444.46679999999</v>
      </c>
      <c r="O213" s="55">
        <f t="shared" si="248"/>
        <v>49128.160000000003</v>
      </c>
      <c r="P213" s="55">
        <f t="shared" si="30"/>
        <v>45.724234540107567</v>
      </c>
      <c r="Q213" s="55">
        <f t="shared" si="248"/>
        <v>8767.1</v>
      </c>
      <c r="R213" s="55">
        <f t="shared" si="248"/>
        <v>3529.4459999999999</v>
      </c>
      <c r="S213" s="55">
        <f t="shared" si="45"/>
        <v>40.257850372415049</v>
      </c>
      <c r="T213" s="55">
        <f t="shared" si="248"/>
        <v>465.6</v>
      </c>
      <c r="U213" s="55">
        <f t="shared" si="248"/>
        <v>190.31279000000001</v>
      </c>
      <c r="V213" s="55">
        <f t="shared" si="46"/>
        <v>40.874740120274915</v>
      </c>
      <c r="W213" s="55">
        <f t="shared" si="248"/>
        <v>529693.69999999995</v>
      </c>
      <c r="X213" s="55">
        <f t="shared" si="248"/>
        <v>310784.65000000002</v>
      </c>
      <c r="Y213" s="55">
        <f t="shared" si="58"/>
        <v>58.672521496857534</v>
      </c>
      <c r="Z213" s="55">
        <f t="shared" si="248"/>
        <v>2503.9</v>
      </c>
      <c r="AA213" s="55">
        <f t="shared" si="248"/>
        <v>1248.2511499999998</v>
      </c>
      <c r="AB213" s="54">
        <f t="shared" ref="AB213:AB268" si="249">AA213/Z213*100</f>
        <v>49.852276448739957</v>
      </c>
      <c r="AC213" s="55">
        <f t="shared" si="248"/>
        <v>37.299999999999997</v>
      </c>
      <c r="AD213" s="55">
        <f t="shared" si="248"/>
        <v>0</v>
      </c>
      <c r="AE213" s="55"/>
      <c r="AF213" s="55">
        <f t="shared" si="248"/>
        <v>2086.6</v>
      </c>
      <c r="AG213" s="55">
        <f t="shared" si="248"/>
        <v>997.10667000000001</v>
      </c>
      <c r="AH213" s="55">
        <f t="shared" si="248"/>
        <v>47.786191411866199</v>
      </c>
      <c r="AI213" s="55">
        <f t="shared" si="248"/>
        <v>6003.9</v>
      </c>
      <c r="AJ213" s="55">
        <f t="shared" si="248"/>
        <v>3873.4240800000002</v>
      </c>
      <c r="AK213" s="55">
        <f t="shared" si="248"/>
        <v>64.515133163443778</v>
      </c>
      <c r="AL213" s="55">
        <f t="shared" si="248"/>
        <v>1251.9000000000001</v>
      </c>
      <c r="AM213" s="55">
        <f t="shared" si="248"/>
        <v>566.26821999999993</v>
      </c>
      <c r="AN213" s="55">
        <f t="shared" si="248"/>
        <v>45.232703890087059</v>
      </c>
      <c r="AO213" s="55">
        <f t="shared" si="248"/>
        <v>417.3</v>
      </c>
      <c r="AP213" s="55">
        <f t="shared" ref="AP213" si="250">SUM(AP214:AP220)</f>
        <v>82.375309999999999</v>
      </c>
      <c r="AQ213" s="55">
        <f t="shared" si="248"/>
        <v>19.740069494368559</v>
      </c>
      <c r="AR213" s="55">
        <f t="shared" si="248"/>
        <v>3444.2</v>
      </c>
      <c r="AS213" s="55">
        <f t="shared" si="248"/>
        <v>1722</v>
      </c>
      <c r="AT213" s="55">
        <f t="shared" si="63"/>
        <v>49.997096568143547</v>
      </c>
      <c r="AU213" s="55">
        <f t="shared" si="248"/>
        <v>0</v>
      </c>
      <c r="AV213" s="55">
        <f t="shared" ref="AV213" si="251">SUM(AV214:AV220)</f>
        <v>0</v>
      </c>
      <c r="AW213" s="55">
        <f t="shared" si="248"/>
        <v>0</v>
      </c>
      <c r="AX213" s="55">
        <f t="shared" si="248"/>
        <v>2017.1</v>
      </c>
      <c r="AY213" s="55">
        <f t="shared" si="248"/>
        <v>832.23288000000002</v>
      </c>
      <c r="AZ213" s="54">
        <f t="shared" ref="AZ213:AZ221" si="252">AY213/AX213*100</f>
        <v>41.258880571116954</v>
      </c>
      <c r="BA213" s="55">
        <f t="shared" si="248"/>
        <v>30785.3</v>
      </c>
      <c r="BB213" s="55">
        <f t="shared" si="248"/>
        <v>19097.21934</v>
      </c>
      <c r="BC213" s="55">
        <f t="shared" si="35"/>
        <v>62.033565825247763</v>
      </c>
      <c r="BD213" s="55">
        <f t="shared" si="248"/>
        <v>149.69999999999999</v>
      </c>
      <c r="BE213" s="55">
        <f t="shared" si="248"/>
        <v>147.5</v>
      </c>
      <c r="BF213" s="55">
        <f t="shared" ref="BF213:BF268" si="253">BE213/BD213*100</f>
        <v>98.530394121576492</v>
      </c>
      <c r="BG213" s="55">
        <f t="shared" ref="BG213" si="254">SUM(BG214:BG220)</f>
        <v>5.6</v>
      </c>
      <c r="BH213" s="55">
        <f t="shared" ref="BH213" si="255">SUM(BH214:BH220)</f>
        <v>0</v>
      </c>
      <c r="BI213" s="55">
        <f t="shared" ref="BI213:BI214" si="256">BH213/BG213*100</f>
        <v>0</v>
      </c>
      <c r="BJ213" s="55"/>
      <c r="BK213" s="55"/>
      <c r="BL213" s="55"/>
      <c r="BM213" s="55">
        <f>SUM(BM214:BM220)</f>
        <v>247.7</v>
      </c>
      <c r="BN213" s="55">
        <f t="shared" ref="BN213" si="257">SUM(BN214:BN220)</f>
        <v>27.977580000000003</v>
      </c>
      <c r="BO213" s="55">
        <f t="shared" ref="BO213:BO214" si="258">BN213/BM213*100</f>
        <v>11.294945498587001</v>
      </c>
    </row>
    <row r="214" spans="1:67" ht="18.75" customHeight="1" x14ac:dyDescent="0.25">
      <c r="A214" s="162" t="s">
        <v>272</v>
      </c>
      <c r="B214" s="56">
        <f t="shared" si="245"/>
        <v>708463.26679999998</v>
      </c>
      <c r="C214" s="56">
        <f t="shared" si="246"/>
        <v>399275.85391000012</v>
      </c>
      <c r="D214" s="52">
        <f t="shared" si="0"/>
        <v>56.358017785940653</v>
      </c>
      <c r="E214" s="52">
        <v>2771.1</v>
      </c>
      <c r="F214" s="52">
        <v>1584.4259999999999</v>
      </c>
      <c r="G214" s="52">
        <f t="shared" si="44"/>
        <v>57.176789000757822</v>
      </c>
      <c r="H214" s="52">
        <v>455.1</v>
      </c>
      <c r="I214" s="52">
        <v>202.33677</v>
      </c>
      <c r="J214" s="52">
        <f t="shared" si="56"/>
        <v>44.459848384970336</v>
      </c>
      <c r="K214" s="52">
        <v>11932.8</v>
      </c>
      <c r="L214" s="52">
        <v>6094.4</v>
      </c>
      <c r="M214" s="52">
        <f t="shared" si="57"/>
        <v>51.07267363904532</v>
      </c>
      <c r="N214" s="52">
        <v>107444.46679999999</v>
      </c>
      <c r="O214" s="52">
        <v>49128.160000000003</v>
      </c>
      <c r="P214" s="52">
        <f t="shared" si="30"/>
        <v>45.724234540107567</v>
      </c>
      <c r="Q214" s="52">
        <v>8767.1</v>
      </c>
      <c r="R214" s="52">
        <v>3529.4459999999999</v>
      </c>
      <c r="S214" s="52">
        <f t="shared" si="45"/>
        <v>40.257850372415049</v>
      </c>
      <c r="T214" s="52">
        <v>465.6</v>
      </c>
      <c r="U214" s="52">
        <v>190.31279000000001</v>
      </c>
      <c r="V214" s="52">
        <f t="shared" si="46"/>
        <v>40.874740120274915</v>
      </c>
      <c r="W214" s="52">
        <v>529693.69999999995</v>
      </c>
      <c r="X214" s="52">
        <v>310784.65000000002</v>
      </c>
      <c r="Y214" s="52">
        <f t="shared" si="58"/>
        <v>58.672521496857534</v>
      </c>
      <c r="Z214" s="52">
        <v>2503.9</v>
      </c>
      <c r="AA214" s="52">
        <v>1248.2511499999998</v>
      </c>
      <c r="AB214" s="48">
        <f t="shared" si="249"/>
        <v>49.852276448739957</v>
      </c>
      <c r="AC214" s="48">
        <v>37.299999999999997</v>
      </c>
      <c r="AD214" s="52"/>
      <c r="AE214" s="52"/>
      <c r="AF214" s="52">
        <v>2086.6</v>
      </c>
      <c r="AG214" s="52">
        <v>997.10667000000001</v>
      </c>
      <c r="AH214" s="52">
        <f t="shared" si="59"/>
        <v>47.786191411866199</v>
      </c>
      <c r="AI214" s="52">
        <v>6003.9</v>
      </c>
      <c r="AJ214" s="52">
        <v>3873.4240800000002</v>
      </c>
      <c r="AK214" s="52">
        <f t="shared" si="60"/>
        <v>64.515133163443778</v>
      </c>
      <c r="AL214" s="52">
        <v>1251.9000000000001</v>
      </c>
      <c r="AM214" s="52">
        <v>566.26821999999993</v>
      </c>
      <c r="AN214" s="52">
        <f t="shared" si="61"/>
        <v>45.232703890087059</v>
      </c>
      <c r="AO214" s="52">
        <v>417.3</v>
      </c>
      <c r="AP214" s="52">
        <v>82.375309999999999</v>
      </c>
      <c r="AQ214" s="52">
        <f t="shared" si="62"/>
        <v>19.740069494368559</v>
      </c>
      <c r="AR214" s="52">
        <v>3444.2</v>
      </c>
      <c r="AS214" s="52">
        <v>1722</v>
      </c>
      <c r="AT214" s="52">
        <f t="shared" si="63"/>
        <v>49.997096568143547</v>
      </c>
      <c r="AU214" s="52"/>
      <c r="AV214" s="52"/>
      <c r="AW214" s="52"/>
      <c r="AX214" s="52"/>
      <c r="AY214" s="52"/>
      <c r="AZ214" s="48"/>
      <c r="BA214" s="52">
        <v>30785.3</v>
      </c>
      <c r="BB214" s="52">
        <v>19097.21934</v>
      </c>
      <c r="BC214" s="52">
        <f t="shared" si="35"/>
        <v>62.033565825247763</v>
      </c>
      <c r="BD214" s="52">
        <v>149.69999999999999</v>
      </c>
      <c r="BE214" s="52">
        <v>147.5</v>
      </c>
      <c r="BF214" s="52">
        <f t="shared" si="253"/>
        <v>98.530394121576492</v>
      </c>
      <c r="BG214" s="52">
        <v>5.6</v>
      </c>
      <c r="BH214" s="52"/>
      <c r="BI214" s="52">
        <f t="shared" si="256"/>
        <v>0</v>
      </c>
      <c r="BJ214" s="52"/>
      <c r="BK214" s="52"/>
      <c r="BL214" s="52"/>
      <c r="BM214" s="52">
        <v>247.7</v>
      </c>
      <c r="BN214" s="52">
        <v>27.977580000000003</v>
      </c>
      <c r="BO214" s="52">
        <f t="shared" si="258"/>
        <v>11.294945498587001</v>
      </c>
    </row>
    <row r="215" spans="1:67" x14ac:dyDescent="0.25">
      <c r="A215" s="162" t="s">
        <v>300</v>
      </c>
      <c r="B215" s="56">
        <f t="shared" si="245"/>
        <v>288.10000000000002</v>
      </c>
      <c r="C215" s="56">
        <f t="shared" si="246"/>
        <v>140.93314999999998</v>
      </c>
      <c r="D215" s="48">
        <f t="shared" ref="D215:D220" si="259">C215/B215*100</f>
        <v>48.918136063866704</v>
      </c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52"/>
      <c r="W215" s="48"/>
      <c r="X215" s="48"/>
      <c r="Y215" s="52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>
        <v>288.10000000000002</v>
      </c>
      <c r="AY215" s="48">
        <v>140.93314999999998</v>
      </c>
      <c r="AZ215" s="48">
        <f t="shared" si="252"/>
        <v>48.918136063866704</v>
      </c>
      <c r="BA215" s="48"/>
      <c r="BB215" s="48"/>
      <c r="BC215" s="52"/>
      <c r="BD215" s="48"/>
      <c r="BE215" s="48"/>
      <c r="BF215" s="52"/>
      <c r="BG215" s="48"/>
      <c r="BH215" s="48"/>
      <c r="BI215" s="52"/>
      <c r="BJ215" s="48"/>
      <c r="BK215" s="48"/>
      <c r="BL215" s="52"/>
      <c r="BM215" s="48"/>
      <c r="BN215" s="48"/>
      <c r="BO215" s="48"/>
    </row>
    <row r="216" spans="1:67" x14ac:dyDescent="0.25">
      <c r="A216" s="162" t="s">
        <v>301</v>
      </c>
      <c r="B216" s="56">
        <f t="shared" si="245"/>
        <v>288.10000000000002</v>
      </c>
      <c r="C216" s="56">
        <f t="shared" si="246"/>
        <v>110.05618</v>
      </c>
      <c r="D216" s="48">
        <f t="shared" si="259"/>
        <v>38.200687261367577</v>
      </c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52"/>
      <c r="W216" s="48"/>
      <c r="X216" s="48"/>
      <c r="Y216" s="52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>
        <v>288.10000000000002</v>
      </c>
      <c r="AY216" s="48">
        <v>110.05618</v>
      </c>
      <c r="AZ216" s="48">
        <f t="shared" si="252"/>
        <v>38.200687261367577</v>
      </c>
      <c r="BA216" s="48"/>
      <c r="BB216" s="48"/>
      <c r="BC216" s="52"/>
      <c r="BD216" s="48"/>
      <c r="BE216" s="48"/>
      <c r="BF216" s="52"/>
      <c r="BG216" s="48"/>
      <c r="BH216" s="48"/>
      <c r="BI216" s="52"/>
      <c r="BJ216" s="48"/>
      <c r="BK216" s="48"/>
      <c r="BL216" s="52"/>
      <c r="BM216" s="48"/>
      <c r="BN216" s="48"/>
      <c r="BO216" s="48"/>
    </row>
    <row r="217" spans="1:67" x14ac:dyDescent="0.25">
      <c r="A217" s="162" t="s">
        <v>302</v>
      </c>
      <c r="B217" s="56">
        <f t="shared" si="245"/>
        <v>288.10000000000002</v>
      </c>
      <c r="C217" s="56">
        <f t="shared" si="246"/>
        <v>108.84389</v>
      </c>
      <c r="D217" s="48">
        <f t="shared" si="259"/>
        <v>37.779899340506766</v>
      </c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52"/>
      <c r="W217" s="48"/>
      <c r="X217" s="48"/>
      <c r="Y217" s="52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>
        <v>288.10000000000002</v>
      </c>
      <c r="AY217" s="48">
        <v>108.84389</v>
      </c>
      <c r="AZ217" s="48">
        <f t="shared" si="252"/>
        <v>37.779899340506766</v>
      </c>
      <c r="BA217" s="48"/>
      <c r="BB217" s="48"/>
      <c r="BC217" s="52"/>
      <c r="BD217" s="48"/>
      <c r="BE217" s="48"/>
      <c r="BF217" s="52"/>
      <c r="BG217" s="48"/>
      <c r="BH217" s="48"/>
      <c r="BI217" s="52"/>
      <c r="BJ217" s="48"/>
      <c r="BK217" s="48"/>
      <c r="BL217" s="52"/>
      <c r="BM217" s="48"/>
      <c r="BN217" s="48"/>
      <c r="BO217" s="48"/>
    </row>
    <row r="218" spans="1:67" x14ac:dyDescent="0.25">
      <c r="A218" s="162" t="s">
        <v>483</v>
      </c>
      <c r="B218" s="56">
        <f t="shared" si="245"/>
        <v>288.10000000000002</v>
      </c>
      <c r="C218" s="56">
        <f t="shared" si="246"/>
        <v>102.52852</v>
      </c>
      <c r="D218" s="48">
        <f t="shared" si="259"/>
        <v>35.587823672335993</v>
      </c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52"/>
      <c r="W218" s="48"/>
      <c r="X218" s="48"/>
      <c r="Y218" s="52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>
        <v>288.10000000000002</v>
      </c>
      <c r="AY218" s="48">
        <v>102.52852</v>
      </c>
      <c r="AZ218" s="48">
        <f t="shared" si="252"/>
        <v>35.587823672335993</v>
      </c>
      <c r="BA218" s="48"/>
      <c r="BB218" s="48"/>
      <c r="BC218" s="52"/>
      <c r="BD218" s="48"/>
      <c r="BE218" s="48"/>
      <c r="BF218" s="52"/>
      <c r="BG218" s="48"/>
      <c r="BH218" s="48"/>
      <c r="BI218" s="52"/>
      <c r="BJ218" s="48"/>
      <c r="BK218" s="48"/>
      <c r="BL218" s="52"/>
      <c r="BM218" s="48"/>
      <c r="BN218" s="48"/>
      <c r="BO218" s="48"/>
    </row>
    <row r="219" spans="1:67" x14ac:dyDescent="0.25">
      <c r="A219" s="162" t="s">
        <v>303</v>
      </c>
      <c r="B219" s="56">
        <f t="shared" si="245"/>
        <v>576.6</v>
      </c>
      <c r="C219" s="56">
        <f t="shared" si="246"/>
        <v>255.61891</v>
      </c>
      <c r="D219" s="48">
        <f t="shared" si="259"/>
        <v>44.332103711411726</v>
      </c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52"/>
      <c r="W219" s="48"/>
      <c r="X219" s="48"/>
      <c r="Y219" s="52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>
        <v>576.6</v>
      </c>
      <c r="AY219" s="48">
        <v>255.61891</v>
      </c>
      <c r="AZ219" s="48">
        <f t="shared" si="252"/>
        <v>44.332103711411726</v>
      </c>
      <c r="BA219" s="48"/>
      <c r="BB219" s="48"/>
      <c r="BC219" s="52"/>
      <c r="BD219" s="48"/>
      <c r="BE219" s="48"/>
      <c r="BF219" s="52"/>
      <c r="BG219" s="48"/>
      <c r="BH219" s="48"/>
      <c r="BI219" s="52"/>
      <c r="BJ219" s="48"/>
      <c r="BK219" s="48"/>
      <c r="BL219" s="52"/>
      <c r="BM219" s="48"/>
      <c r="BN219" s="48"/>
      <c r="BO219" s="48"/>
    </row>
    <row r="220" spans="1:67" x14ac:dyDescent="0.25">
      <c r="A220" s="162" t="s">
        <v>304</v>
      </c>
      <c r="B220" s="56">
        <f t="shared" si="245"/>
        <v>288.10000000000002</v>
      </c>
      <c r="C220" s="56">
        <f t="shared" si="246"/>
        <v>114.25223</v>
      </c>
      <c r="D220" s="48">
        <f t="shared" si="259"/>
        <v>39.657143353002425</v>
      </c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52"/>
      <c r="W220" s="48"/>
      <c r="X220" s="48"/>
      <c r="Y220" s="52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>
        <v>288.10000000000002</v>
      </c>
      <c r="AY220" s="48">
        <v>114.25223</v>
      </c>
      <c r="AZ220" s="48">
        <f t="shared" si="252"/>
        <v>39.657143353002425</v>
      </c>
      <c r="BA220" s="48"/>
      <c r="BB220" s="48"/>
      <c r="BC220" s="52"/>
      <c r="BD220" s="48"/>
      <c r="BE220" s="48"/>
      <c r="BF220" s="52"/>
      <c r="BG220" s="48"/>
      <c r="BH220" s="48"/>
      <c r="BI220" s="52"/>
      <c r="BJ220" s="48"/>
      <c r="BK220" s="48"/>
      <c r="BL220" s="52"/>
      <c r="BM220" s="48"/>
      <c r="BN220" s="48"/>
      <c r="BO220" s="48"/>
    </row>
    <row r="221" spans="1:67" s="59" customFormat="1" ht="31.5" x14ac:dyDescent="0.25">
      <c r="A221" s="164" t="s">
        <v>307</v>
      </c>
      <c r="B221" s="73">
        <f t="shared" si="245"/>
        <v>196092.60210000002</v>
      </c>
      <c r="C221" s="73">
        <f t="shared" si="246"/>
        <v>109959.18020999999</v>
      </c>
      <c r="D221" s="55">
        <f t="shared" ref="D221" si="260">C221/B221*100</f>
        <v>56.075129317690866</v>
      </c>
      <c r="E221" s="55">
        <f>SUM(E222:E227)</f>
        <v>662.9</v>
      </c>
      <c r="F221" s="55">
        <f t="shared" ref="F221:BE221" si="261">SUM(F222:F227)</f>
        <v>317.04169999999999</v>
      </c>
      <c r="G221" s="55">
        <f t="shared" si="44"/>
        <v>47.826474581384829</v>
      </c>
      <c r="H221" s="55">
        <f t="shared" si="261"/>
        <v>102.8</v>
      </c>
      <c r="I221" s="55">
        <f t="shared" si="261"/>
        <v>46.652639999999998</v>
      </c>
      <c r="J221" s="55">
        <f t="shared" si="56"/>
        <v>45.381945525291826</v>
      </c>
      <c r="K221" s="55">
        <f t="shared" si="261"/>
        <v>1855.7</v>
      </c>
      <c r="L221" s="55">
        <f t="shared" si="261"/>
        <v>840.66343000000006</v>
      </c>
      <c r="M221" s="55">
        <f t="shared" si="57"/>
        <v>45.301688311688316</v>
      </c>
      <c r="N221" s="55">
        <f t="shared" si="261"/>
        <v>32282.802100000001</v>
      </c>
      <c r="O221" s="55">
        <f t="shared" si="261"/>
        <v>18693.954180000001</v>
      </c>
      <c r="P221" s="55">
        <f t="shared" si="30"/>
        <v>57.906851214752521</v>
      </c>
      <c r="Q221" s="55">
        <f t="shared" si="261"/>
        <v>3058.3</v>
      </c>
      <c r="R221" s="55">
        <f t="shared" si="261"/>
        <v>1612.346</v>
      </c>
      <c r="S221" s="55">
        <f t="shared" si="45"/>
        <v>52.720334826537616</v>
      </c>
      <c r="T221" s="55">
        <f t="shared" si="261"/>
        <v>116.5</v>
      </c>
      <c r="U221" s="55">
        <f t="shared" si="261"/>
        <v>50.396419999999999</v>
      </c>
      <c r="V221" s="55">
        <f t="shared" si="46"/>
        <v>43.258729613733905</v>
      </c>
      <c r="W221" s="55">
        <f t="shared" si="261"/>
        <v>140848.20000000001</v>
      </c>
      <c r="X221" s="55">
        <f t="shared" si="261"/>
        <v>79911.55</v>
      </c>
      <c r="Y221" s="55">
        <f t="shared" si="58"/>
        <v>56.735939827417035</v>
      </c>
      <c r="Z221" s="55">
        <f t="shared" si="261"/>
        <v>394</v>
      </c>
      <c r="AA221" s="55">
        <f t="shared" si="261"/>
        <v>142.77405999999999</v>
      </c>
      <c r="AB221" s="54">
        <f t="shared" si="249"/>
        <v>36.237071065989845</v>
      </c>
      <c r="AC221" s="55">
        <f t="shared" si="261"/>
        <v>0</v>
      </c>
      <c r="AD221" s="55">
        <f t="shared" si="261"/>
        <v>0</v>
      </c>
      <c r="AE221" s="55">
        <f t="shared" si="261"/>
        <v>0</v>
      </c>
      <c r="AF221" s="55">
        <f t="shared" si="261"/>
        <v>394</v>
      </c>
      <c r="AG221" s="55">
        <f t="shared" si="261"/>
        <v>142.63564000000002</v>
      </c>
      <c r="AH221" s="55">
        <f t="shared" si="261"/>
        <v>36.201939086294423</v>
      </c>
      <c r="AI221" s="55">
        <f t="shared" si="261"/>
        <v>2431.8000000000002</v>
      </c>
      <c r="AJ221" s="55">
        <f t="shared" si="261"/>
        <v>1131.94688</v>
      </c>
      <c r="AK221" s="55">
        <f t="shared" si="261"/>
        <v>46.54769635660827</v>
      </c>
      <c r="AL221" s="55">
        <f t="shared" si="261"/>
        <v>394</v>
      </c>
      <c r="AM221" s="55">
        <f t="shared" si="261"/>
        <v>134.56379000000001</v>
      </c>
      <c r="AN221" s="55">
        <f t="shared" si="261"/>
        <v>34.153246192893405</v>
      </c>
      <c r="AO221" s="55">
        <f t="shared" si="261"/>
        <v>394</v>
      </c>
      <c r="AP221" s="55">
        <f t="shared" ref="AP221" si="262">SUM(AP222:AP227)</f>
        <v>0</v>
      </c>
      <c r="AQ221" s="55">
        <f t="shared" si="261"/>
        <v>0</v>
      </c>
      <c r="AR221" s="55">
        <f t="shared" si="261"/>
        <v>882.5</v>
      </c>
      <c r="AS221" s="55">
        <f t="shared" si="261"/>
        <v>441</v>
      </c>
      <c r="AT221" s="55">
        <f t="shared" si="63"/>
        <v>49.971671388101981</v>
      </c>
      <c r="AU221" s="55">
        <f t="shared" si="261"/>
        <v>0</v>
      </c>
      <c r="AV221" s="55">
        <f t="shared" ref="AV221" si="263">SUM(AV222:AV227)</f>
        <v>0</v>
      </c>
      <c r="AW221" s="55">
        <f t="shared" si="261"/>
        <v>0</v>
      </c>
      <c r="AX221" s="55">
        <f t="shared" si="261"/>
        <v>1152.8000000000002</v>
      </c>
      <c r="AY221" s="55">
        <f t="shared" si="261"/>
        <v>463.00547000000006</v>
      </c>
      <c r="AZ221" s="54">
        <f t="shared" si="252"/>
        <v>40.163555690492714</v>
      </c>
      <c r="BA221" s="55">
        <f t="shared" si="261"/>
        <v>10391.1</v>
      </c>
      <c r="BB221" s="55">
        <f t="shared" si="261"/>
        <v>5840.7749999999996</v>
      </c>
      <c r="BC221" s="55">
        <f t="shared" si="35"/>
        <v>56.209400352224492</v>
      </c>
      <c r="BD221" s="55">
        <f t="shared" si="261"/>
        <v>718.5</v>
      </c>
      <c r="BE221" s="55">
        <f t="shared" si="261"/>
        <v>184.375</v>
      </c>
      <c r="BF221" s="55">
        <f t="shared" si="253"/>
        <v>25.661099512874042</v>
      </c>
      <c r="BG221" s="55">
        <f t="shared" ref="BG221" si="264">SUM(BG222:BG227)</f>
        <v>2.7</v>
      </c>
      <c r="BH221" s="55">
        <f t="shared" ref="BH221" si="265">SUM(BH222:BH227)</f>
        <v>0</v>
      </c>
      <c r="BI221" s="55">
        <f t="shared" ref="BI221:BI222" si="266">BH221/BG221*100</f>
        <v>0</v>
      </c>
      <c r="BJ221" s="55"/>
      <c r="BK221" s="55"/>
      <c r="BL221" s="55"/>
      <c r="BM221" s="55">
        <f>SUM(BM222:BM227)</f>
        <v>10</v>
      </c>
      <c r="BN221" s="55">
        <f t="shared" ref="BN221" si="267">SUM(BN222:BN227)</f>
        <v>5.5</v>
      </c>
      <c r="BO221" s="55">
        <f t="shared" ref="BO221:BO222" si="268">BN221/BM221*100</f>
        <v>55.000000000000007</v>
      </c>
    </row>
    <row r="222" spans="1:67" ht="31.5" x14ac:dyDescent="0.25">
      <c r="A222" s="162" t="s">
        <v>273</v>
      </c>
      <c r="B222" s="56">
        <f t="shared" si="245"/>
        <v>194939.80210000003</v>
      </c>
      <c r="C222" s="56">
        <f t="shared" si="246"/>
        <v>109496.17473999999</v>
      </c>
      <c r="D222" s="52">
        <f t="shared" si="0"/>
        <v>56.169224324866583</v>
      </c>
      <c r="E222" s="52">
        <v>662.9</v>
      </c>
      <c r="F222" s="52">
        <v>317.04169999999999</v>
      </c>
      <c r="G222" s="52">
        <f t="shared" si="44"/>
        <v>47.826474581384829</v>
      </c>
      <c r="H222" s="52">
        <v>102.8</v>
      </c>
      <c r="I222" s="52">
        <v>46.652639999999998</v>
      </c>
      <c r="J222" s="52">
        <f t="shared" si="56"/>
        <v>45.381945525291826</v>
      </c>
      <c r="K222" s="52">
        <v>1855.7</v>
      </c>
      <c r="L222" s="52">
        <v>840.66343000000006</v>
      </c>
      <c r="M222" s="52">
        <f t="shared" si="57"/>
        <v>45.301688311688316</v>
      </c>
      <c r="N222" s="52">
        <v>32282.802100000001</v>
      </c>
      <c r="O222" s="52">
        <v>18693.954180000001</v>
      </c>
      <c r="P222" s="52">
        <f t="shared" si="30"/>
        <v>57.906851214752521</v>
      </c>
      <c r="Q222" s="52">
        <v>3058.3</v>
      </c>
      <c r="R222" s="52">
        <v>1612.346</v>
      </c>
      <c r="S222" s="52">
        <f t="shared" si="45"/>
        <v>52.720334826537616</v>
      </c>
      <c r="T222" s="52">
        <v>116.5</v>
      </c>
      <c r="U222" s="52">
        <v>50.396419999999999</v>
      </c>
      <c r="V222" s="52">
        <f t="shared" si="46"/>
        <v>43.258729613733905</v>
      </c>
      <c r="W222" s="52">
        <v>140848.20000000001</v>
      </c>
      <c r="X222" s="52">
        <v>79911.55</v>
      </c>
      <c r="Y222" s="52">
        <f t="shared" si="58"/>
        <v>56.735939827417035</v>
      </c>
      <c r="Z222" s="52">
        <v>394</v>
      </c>
      <c r="AA222" s="52">
        <v>142.77405999999999</v>
      </c>
      <c r="AB222" s="48">
        <f t="shared" si="249"/>
        <v>36.237071065989845</v>
      </c>
      <c r="AC222" s="52"/>
      <c r="AD222" s="52"/>
      <c r="AE222" s="52"/>
      <c r="AF222" s="52">
        <v>394</v>
      </c>
      <c r="AG222" s="52">
        <v>142.63564000000002</v>
      </c>
      <c r="AH222" s="52">
        <f t="shared" si="59"/>
        <v>36.201939086294423</v>
      </c>
      <c r="AI222" s="52">
        <v>2431.8000000000002</v>
      </c>
      <c r="AJ222" s="52">
        <v>1131.94688</v>
      </c>
      <c r="AK222" s="52">
        <f t="shared" si="60"/>
        <v>46.54769635660827</v>
      </c>
      <c r="AL222" s="52">
        <v>394</v>
      </c>
      <c r="AM222" s="52">
        <v>134.56379000000001</v>
      </c>
      <c r="AN222" s="52">
        <f t="shared" si="61"/>
        <v>34.153246192893405</v>
      </c>
      <c r="AO222" s="52">
        <v>394</v>
      </c>
      <c r="AP222" s="52"/>
      <c r="AQ222" s="52">
        <f t="shared" si="62"/>
        <v>0</v>
      </c>
      <c r="AR222" s="52">
        <v>882.5</v>
      </c>
      <c r="AS222" s="52">
        <v>441</v>
      </c>
      <c r="AT222" s="52">
        <f t="shared" si="63"/>
        <v>49.971671388101981</v>
      </c>
      <c r="AU222" s="52"/>
      <c r="AV222" s="52"/>
      <c r="AW222" s="52"/>
      <c r="AX222" s="52"/>
      <c r="AY222" s="52"/>
      <c r="AZ222" s="48"/>
      <c r="BA222" s="52">
        <v>10391.1</v>
      </c>
      <c r="BB222" s="52">
        <v>5840.7749999999996</v>
      </c>
      <c r="BC222" s="52">
        <f t="shared" si="35"/>
        <v>56.209400352224492</v>
      </c>
      <c r="BD222" s="52">
        <v>718.5</v>
      </c>
      <c r="BE222" s="52">
        <v>184.375</v>
      </c>
      <c r="BF222" s="52">
        <f t="shared" si="253"/>
        <v>25.661099512874042</v>
      </c>
      <c r="BG222" s="52">
        <v>2.7</v>
      </c>
      <c r="BH222" s="52"/>
      <c r="BI222" s="52">
        <f t="shared" si="266"/>
        <v>0</v>
      </c>
      <c r="BJ222" s="52"/>
      <c r="BK222" s="52"/>
      <c r="BL222" s="52"/>
      <c r="BM222" s="52">
        <v>10</v>
      </c>
      <c r="BN222" s="52">
        <v>5.5</v>
      </c>
      <c r="BO222" s="52">
        <f t="shared" si="268"/>
        <v>55.000000000000007</v>
      </c>
    </row>
    <row r="223" spans="1:67" x14ac:dyDescent="0.25">
      <c r="A223" s="162" t="s">
        <v>484</v>
      </c>
      <c r="B223" s="56">
        <f t="shared" si="245"/>
        <v>288.10000000000002</v>
      </c>
      <c r="C223" s="56">
        <f t="shared" si="246"/>
        <v>120.80836000000001</v>
      </c>
      <c r="D223" s="48">
        <f>C223/B223*100</f>
        <v>41.93278722665741</v>
      </c>
      <c r="E223" s="48"/>
      <c r="F223" s="48"/>
      <c r="G223" s="48"/>
      <c r="H223" s="48"/>
      <c r="I223" s="48"/>
      <c r="J223" s="52"/>
      <c r="K223" s="48"/>
      <c r="L223" s="48"/>
      <c r="M223" s="52"/>
      <c r="N223" s="48"/>
      <c r="O223" s="48"/>
      <c r="P223" s="52"/>
      <c r="Q223" s="48"/>
      <c r="R223" s="48"/>
      <c r="S223" s="48"/>
      <c r="T223" s="48"/>
      <c r="U223" s="48"/>
      <c r="V223" s="52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52"/>
      <c r="AU223" s="48"/>
      <c r="AV223" s="48"/>
      <c r="AW223" s="48"/>
      <c r="AX223" s="48">
        <v>288.10000000000002</v>
      </c>
      <c r="AY223" s="48">
        <v>120.80836000000001</v>
      </c>
      <c r="AZ223" s="48">
        <f>AY223/AX223*100</f>
        <v>41.93278722665741</v>
      </c>
      <c r="BA223" s="48"/>
      <c r="BB223" s="48"/>
      <c r="BC223" s="48"/>
      <c r="BD223" s="48"/>
      <c r="BE223" s="48"/>
      <c r="BF223" s="52"/>
      <c r="BG223" s="48"/>
      <c r="BH223" s="48"/>
      <c r="BI223" s="52"/>
      <c r="BJ223" s="48"/>
      <c r="BK223" s="48"/>
      <c r="BL223" s="52"/>
      <c r="BM223" s="48"/>
      <c r="BN223" s="48"/>
      <c r="BO223" s="48"/>
    </row>
    <row r="224" spans="1:67" x14ac:dyDescent="0.25">
      <c r="A224" s="162" t="s">
        <v>408</v>
      </c>
      <c r="B224" s="56">
        <f t="shared" si="245"/>
        <v>0</v>
      </c>
      <c r="C224" s="56">
        <f t="shared" si="246"/>
        <v>0</v>
      </c>
      <c r="D224" s="48"/>
      <c r="E224" s="48"/>
      <c r="F224" s="48"/>
      <c r="G224" s="48"/>
      <c r="H224" s="48"/>
      <c r="I224" s="48"/>
      <c r="J224" s="52"/>
      <c r="K224" s="48"/>
      <c r="L224" s="48"/>
      <c r="M224" s="52"/>
      <c r="N224" s="48"/>
      <c r="O224" s="48"/>
      <c r="P224" s="52"/>
      <c r="Q224" s="48"/>
      <c r="R224" s="48"/>
      <c r="S224" s="48"/>
      <c r="T224" s="48"/>
      <c r="U224" s="48"/>
      <c r="V224" s="52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52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52"/>
      <c r="BG224" s="48"/>
      <c r="BH224" s="48"/>
      <c r="BI224" s="52"/>
      <c r="BJ224" s="48"/>
      <c r="BK224" s="48"/>
      <c r="BL224" s="52"/>
      <c r="BM224" s="48"/>
      <c r="BN224" s="48"/>
      <c r="BO224" s="48"/>
    </row>
    <row r="225" spans="1:67" x14ac:dyDescent="0.25">
      <c r="A225" s="162" t="s">
        <v>485</v>
      </c>
      <c r="B225" s="56">
        <f t="shared" si="245"/>
        <v>0</v>
      </c>
      <c r="C225" s="56">
        <f t="shared" si="246"/>
        <v>0</v>
      </c>
      <c r="D225" s="48"/>
      <c r="E225" s="48"/>
      <c r="F225" s="48"/>
      <c r="G225" s="48"/>
      <c r="H225" s="48"/>
      <c r="I225" s="48"/>
      <c r="J225" s="52"/>
      <c r="K225" s="48"/>
      <c r="L225" s="48"/>
      <c r="M225" s="52"/>
      <c r="N225" s="48"/>
      <c r="O225" s="48"/>
      <c r="P225" s="52"/>
      <c r="Q225" s="48"/>
      <c r="R225" s="48"/>
      <c r="S225" s="48"/>
      <c r="T225" s="48"/>
      <c r="U225" s="48"/>
      <c r="V225" s="52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52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52"/>
      <c r="BG225" s="48"/>
      <c r="BH225" s="48"/>
      <c r="BI225" s="52"/>
      <c r="BJ225" s="48"/>
      <c r="BK225" s="48"/>
      <c r="BL225" s="52"/>
      <c r="BM225" s="48"/>
      <c r="BN225" s="48"/>
      <c r="BO225" s="48"/>
    </row>
    <row r="226" spans="1:67" x14ac:dyDescent="0.25">
      <c r="A226" s="162" t="s">
        <v>306</v>
      </c>
      <c r="B226" s="56">
        <f t="shared" si="245"/>
        <v>576.6</v>
      </c>
      <c r="C226" s="56">
        <f t="shared" si="246"/>
        <v>223.98587000000001</v>
      </c>
      <c r="D226" s="48">
        <f>C226/B226*100</f>
        <v>38.845971210544569</v>
      </c>
      <c r="E226" s="48"/>
      <c r="F226" s="48"/>
      <c r="G226" s="48"/>
      <c r="H226" s="48"/>
      <c r="I226" s="48"/>
      <c r="J226" s="52"/>
      <c r="K226" s="48"/>
      <c r="L226" s="48"/>
      <c r="M226" s="52"/>
      <c r="N226" s="48"/>
      <c r="O226" s="48"/>
      <c r="P226" s="52"/>
      <c r="Q226" s="48"/>
      <c r="R226" s="48"/>
      <c r="S226" s="48"/>
      <c r="T226" s="48"/>
      <c r="U226" s="48"/>
      <c r="V226" s="52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52"/>
      <c r="AU226" s="48"/>
      <c r="AV226" s="48"/>
      <c r="AW226" s="48"/>
      <c r="AX226" s="48">
        <v>576.6</v>
      </c>
      <c r="AY226" s="48">
        <v>223.98587000000001</v>
      </c>
      <c r="AZ226" s="48">
        <f>AY226/AX226*100</f>
        <v>38.845971210544569</v>
      </c>
      <c r="BA226" s="48"/>
      <c r="BB226" s="48"/>
      <c r="BC226" s="48"/>
      <c r="BD226" s="48"/>
      <c r="BE226" s="48"/>
      <c r="BF226" s="52"/>
      <c r="BG226" s="48"/>
      <c r="BH226" s="48"/>
      <c r="BI226" s="52"/>
      <c r="BJ226" s="48"/>
      <c r="BK226" s="48"/>
      <c r="BL226" s="52"/>
      <c r="BM226" s="48"/>
      <c r="BN226" s="48"/>
      <c r="BO226" s="48"/>
    </row>
    <row r="227" spans="1:67" x14ac:dyDescent="0.25">
      <c r="A227" s="162" t="s">
        <v>323</v>
      </c>
      <c r="B227" s="56">
        <f t="shared" si="245"/>
        <v>288.10000000000002</v>
      </c>
      <c r="C227" s="56">
        <f t="shared" si="246"/>
        <v>118.21124</v>
      </c>
      <c r="D227" s="48">
        <f>C227/B227*100</f>
        <v>41.031322457480037</v>
      </c>
      <c r="E227" s="48"/>
      <c r="F227" s="48"/>
      <c r="G227" s="48"/>
      <c r="H227" s="48"/>
      <c r="I227" s="48"/>
      <c r="J227" s="52"/>
      <c r="K227" s="48"/>
      <c r="L227" s="48"/>
      <c r="M227" s="52"/>
      <c r="N227" s="48"/>
      <c r="O227" s="48"/>
      <c r="P227" s="52"/>
      <c r="Q227" s="48"/>
      <c r="R227" s="48"/>
      <c r="S227" s="48"/>
      <c r="T227" s="48"/>
      <c r="U227" s="48"/>
      <c r="V227" s="52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52"/>
      <c r="AU227" s="48"/>
      <c r="AV227" s="48"/>
      <c r="AW227" s="52"/>
      <c r="AX227" s="48">
        <v>288.10000000000002</v>
      </c>
      <c r="AY227" s="48">
        <v>118.21124</v>
      </c>
      <c r="AZ227" s="48">
        <f>AY227/AX227*100</f>
        <v>41.031322457480037</v>
      </c>
      <c r="BA227" s="48"/>
      <c r="BB227" s="48"/>
      <c r="BC227" s="48"/>
      <c r="BD227" s="48"/>
      <c r="BE227" s="48"/>
      <c r="BF227" s="52"/>
      <c r="BG227" s="48"/>
      <c r="BH227" s="48"/>
      <c r="BI227" s="52"/>
      <c r="BJ227" s="48"/>
      <c r="BK227" s="48"/>
      <c r="BL227" s="52"/>
      <c r="BM227" s="48"/>
      <c r="BN227" s="48"/>
      <c r="BO227" s="48"/>
    </row>
    <row r="228" spans="1:67" s="59" customFormat="1" ht="31.5" x14ac:dyDescent="0.25">
      <c r="A228" s="164" t="s">
        <v>311</v>
      </c>
      <c r="B228" s="73">
        <f t="shared" si="245"/>
        <v>348242.32480000012</v>
      </c>
      <c r="C228" s="73">
        <f t="shared" si="246"/>
        <v>194252.99710000004</v>
      </c>
      <c r="D228" s="55">
        <f t="shared" ref="D228" si="269">C228/B228*100</f>
        <v>55.780984465791725</v>
      </c>
      <c r="E228" s="55">
        <f>SUM(E229:E239)</f>
        <v>789.4</v>
      </c>
      <c r="F228" s="55">
        <f t="shared" ref="F228:BE228" si="270">SUM(F229:F239)</f>
        <v>404.83029999999997</v>
      </c>
      <c r="G228" s="55">
        <f t="shared" si="44"/>
        <v>51.283291107170001</v>
      </c>
      <c r="H228" s="55">
        <f t="shared" si="270"/>
        <v>232.4</v>
      </c>
      <c r="I228" s="55">
        <f t="shared" si="270"/>
        <v>98.966999999999999</v>
      </c>
      <c r="J228" s="55">
        <f t="shared" si="56"/>
        <v>42.584767641996557</v>
      </c>
      <c r="K228" s="55">
        <f t="shared" si="270"/>
        <v>3442.5</v>
      </c>
      <c r="L228" s="55">
        <f t="shared" si="270"/>
        <v>1721.2750000000001</v>
      </c>
      <c r="M228" s="55">
        <f t="shared" si="57"/>
        <v>50.000726216412495</v>
      </c>
      <c r="N228" s="55">
        <f t="shared" si="270"/>
        <v>81172.724799999996</v>
      </c>
      <c r="O228" s="55">
        <f t="shared" si="270"/>
        <v>42347.8</v>
      </c>
      <c r="P228" s="55">
        <f t="shared" si="30"/>
        <v>52.169987029929054</v>
      </c>
      <c r="Q228" s="55">
        <f t="shared" si="270"/>
        <v>5328.3</v>
      </c>
      <c r="R228" s="55">
        <f t="shared" si="270"/>
        <v>2469.9580000000001</v>
      </c>
      <c r="S228" s="55">
        <f t="shared" si="45"/>
        <v>46.355460465814616</v>
      </c>
      <c r="T228" s="55">
        <f t="shared" si="270"/>
        <v>176.7</v>
      </c>
      <c r="U228" s="55">
        <f t="shared" si="270"/>
        <v>78.24136</v>
      </c>
      <c r="V228" s="55">
        <f t="shared" si="46"/>
        <v>44.279207696661011</v>
      </c>
      <c r="W228" s="55">
        <f t="shared" si="270"/>
        <v>231154.8</v>
      </c>
      <c r="X228" s="55">
        <f t="shared" si="270"/>
        <v>133343</v>
      </c>
      <c r="Y228" s="55">
        <f t="shared" si="58"/>
        <v>57.685585590262455</v>
      </c>
      <c r="Z228" s="55">
        <f t="shared" si="270"/>
        <v>1181.9000000000001</v>
      </c>
      <c r="AA228" s="55">
        <f t="shared" si="270"/>
        <v>459.71403000000004</v>
      </c>
      <c r="AB228" s="54">
        <f t="shared" si="249"/>
        <v>38.896186648616634</v>
      </c>
      <c r="AC228" s="55">
        <f t="shared" si="270"/>
        <v>34.4</v>
      </c>
      <c r="AD228" s="55">
        <f t="shared" si="270"/>
        <v>0</v>
      </c>
      <c r="AE228" s="55">
        <f t="shared" si="86"/>
        <v>0</v>
      </c>
      <c r="AF228" s="55">
        <f t="shared" si="270"/>
        <v>394</v>
      </c>
      <c r="AG228" s="55">
        <f t="shared" si="270"/>
        <v>170.49454</v>
      </c>
      <c r="AH228" s="55">
        <f t="shared" si="270"/>
        <v>43.272725888324878</v>
      </c>
      <c r="AI228" s="55">
        <f t="shared" si="270"/>
        <v>3053.1</v>
      </c>
      <c r="AJ228" s="55">
        <f t="shared" si="270"/>
        <v>1693.4745600000001</v>
      </c>
      <c r="AK228" s="55">
        <f t="shared" si="270"/>
        <v>55.467379384887494</v>
      </c>
      <c r="AL228" s="55">
        <f t="shared" si="270"/>
        <v>787.9</v>
      </c>
      <c r="AM228" s="55">
        <f t="shared" si="270"/>
        <v>379.93935999999997</v>
      </c>
      <c r="AN228" s="55">
        <f t="shared" si="270"/>
        <v>48.221774336844774</v>
      </c>
      <c r="AO228" s="55">
        <f t="shared" si="270"/>
        <v>394</v>
      </c>
      <c r="AP228" s="55">
        <f t="shared" ref="AP228" si="271">SUM(AP229:AP239)</f>
        <v>149.81626</v>
      </c>
      <c r="AQ228" s="55">
        <f t="shared" si="270"/>
        <v>38.024431472081218</v>
      </c>
      <c r="AR228" s="55">
        <f t="shared" si="270"/>
        <v>1591.4</v>
      </c>
      <c r="AS228" s="55">
        <f t="shared" si="270"/>
        <v>795.6</v>
      </c>
      <c r="AT228" s="55">
        <f t="shared" si="63"/>
        <v>49.993716224707804</v>
      </c>
      <c r="AU228" s="55">
        <f t="shared" si="270"/>
        <v>1575.9</v>
      </c>
      <c r="AV228" s="55">
        <f t="shared" ref="AV228" si="272">SUM(AV229:AV239)</f>
        <v>590.10208999999998</v>
      </c>
      <c r="AW228" s="55">
        <f t="shared" ref="AW228" si="273">AV228/AU228*100</f>
        <v>37.44540199251221</v>
      </c>
      <c r="AX228" s="55">
        <f t="shared" si="270"/>
        <v>1670.7000000000003</v>
      </c>
      <c r="AY228" s="55">
        <f t="shared" si="270"/>
        <v>690.74448000000007</v>
      </c>
      <c r="AZ228" s="54">
        <f t="shared" ref="AZ228:AZ239" si="274">AY228/AX228*100</f>
        <v>41.344614832106302</v>
      </c>
      <c r="BA228" s="55">
        <f t="shared" si="270"/>
        <v>14733.6</v>
      </c>
      <c r="BB228" s="55">
        <f t="shared" si="270"/>
        <v>8506.4750000000004</v>
      </c>
      <c r="BC228" s="55">
        <f t="shared" si="35"/>
        <v>57.735210674919912</v>
      </c>
      <c r="BD228" s="55">
        <f t="shared" si="270"/>
        <v>314.39999999999998</v>
      </c>
      <c r="BE228" s="55">
        <f t="shared" si="270"/>
        <v>268.25</v>
      </c>
      <c r="BF228" s="55">
        <f t="shared" si="253"/>
        <v>85.321246819338427</v>
      </c>
      <c r="BG228" s="55">
        <f t="shared" ref="BG228" si="275">SUM(BG229:BG239)</f>
        <v>3.2</v>
      </c>
      <c r="BH228" s="55">
        <f t="shared" ref="BH228" si="276">SUM(BH229:BH239)</f>
        <v>0</v>
      </c>
      <c r="BI228" s="55">
        <f t="shared" ref="BI228:BI229" si="277">BH228/BG228*100</f>
        <v>0</v>
      </c>
      <c r="BJ228" s="55"/>
      <c r="BK228" s="55"/>
      <c r="BL228" s="55"/>
      <c r="BM228" s="55">
        <f>SUM(BM229:BM239)</f>
        <v>211</v>
      </c>
      <c r="BN228" s="55">
        <f t="shared" ref="BN228" si="278">SUM(BN229:BN239)</f>
        <v>84.315119999999993</v>
      </c>
      <c r="BO228" s="55">
        <f t="shared" ref="BO228:BO229" si="279">BN228/BM228*100</f>
        <v>39.959772511848342</v>
      </c>
    </row>
    <row r="229" spans="1:67" ht="21" customHeight="1" x14ac:dyDescent="0.25">
      <c r="A229" s="162" t="s">
        <v>291</v>
      </c>
      <c r="B229" s="56">
        <f t="shared" si="245"/>
        <v>346571.62480000011</v>
      </c>
      <c r="C229" s="56">
        <f t="shared" si="246"/>
        <v>193562.25262000004</v>
      </c>
      <c r="D229" s="52">
        <f t="shared" si="0"/>
        <v>55.85057713011016</v>
      </c>
      <c r="E229" s="52">
        <v>789.4</v>
      </c>
      <c r="F229" s="52">
        <v>404.83029999999997</v>
      </c>
      <c r="G229" s="52">
        <f t="shared" si="44"/>
        <v>51.283291107170001</v>
      </c>
      <c r="H229" s="52">
        <v>232.4</v>
      </c>
      <c r="I229" s="52">
        <v>98.966999999999999</v>
      </c>
      <c r="J229" s="52">
        <f t="shared" si="56"/>
        <v>42.584767641996557</v>
      </c>
      <c r="K229" s="52">
        <v>3442.5</v>
      </c>
      <c r="L229" s="52">
        <v>1721.2750000000001</v>
      </c>
      <c r="M229" s="52">
        <f t="shared" si="57"/>
        <v>50.000726216412495</v>
      </c>
      <c r="N229" s="52">
        <v>81172.724799999996</v>
      </c>
      <c r="O229" s="52">
        <v>42347.8</v>
      </c>
      <c r="P229" s="52">
        <f t="shared" si="30"/>
        <v>52.169987029929054</v>
      </c>
      <c r="Q229" s="52">
        <v>5328.3</v>
      </c>
      <c r="R229" s="52">
        <v>2469.9580000000001</v>
      </c>
      <c r="S229" s="52">
        <f t="shared" si="45"/>
        <v>46.355460465814616</v>
      </c>
      <c r="T229" s="52">
        <v>176.7</v>
      </c>
      <c r="U229" s="52">
        <v>78.24136</v>
      </c>
      <c r="V229" s="52">
        <f t="shared" si="46"/>
        <v>44.279207696661011</v>
      </c>
      <c r="W229" s="52">
        <v>231154.8</v>
      </c>
      <c r="X229" s="52">
        <v>133343</v>
      </c>
      <c r="Y229" s="52">
        <f t="shared" si="58"/>
        <v>57.685585590262455</v>
      </c>
      <c r="Z229" s="52">
        <v>1181.9000000000001</v>
      </c>
      <c r="AA229" s="52">
        <v>459.71403000000004</v>
      </c>
      <c r="AB229" s="48">
        <f t="shared" si="249"/>
        <v>38.896186648616634</v>
      </c>
      <c r="AC229" s="48">
        <v>34.4</v>
      </c>
      <c r="AD229" s="52">
        <v>0</v>
      </c>
      <c r="AE229" s="52">
        <f t="shared" si="86"/>
        <v>0</v>
      </c>
      <c r="AF229" s="52">
        <v>394</v>
      </c>
      <c r="AG229" s="52">
        <v>170.49454</v>
      </c>
      <c r="AH229" s="52">
        <f t="shared" si="59"/>
        <v>43.272725888324878</v>
      </c>
      <c r="AI229" s="52">
        <v>3053.1</v>
      </c>
      <c r="AJ229" s="52">
        <v>1693.4745600000001</v>
      </c>
      <c r="AK229" s="52">
        <f t="shared" si="60"/>
        <v>55.467379384887494</v>
      </c>
      <c r="AL229" s="52">
        <v>787.9</v>
      </c>
      <c r="AM229" s="52">
        <v>379.93935999999997</v>
      </c>
      <c r="AN229" s="52">
        <f t="shared" si="61"/>
        <v>48.221774336844774</v>
      </c>
      <c r="AO229" s="52">
        <v>394</v>
      </c>
      <c r="AP229" s="52">
        <v>149.81626</v>
      </c>
      <c r="AQ229" s="52">
        <f t="shared" si="62"/>
        <v>38.024431472081218</v>
      </c>
      <c r="AR229" s="52">
        <v>1591.4</v>
      </c>
      <c r="AS229" s="52">
        <v>795.6</v>
      </c>
      <c r="AT229" s="52">
        <f t="shared" si="63"/>
        <v>49.993716224707804</v>
      </c>
      <c r="AU229" s="52">
        <v>1575.9</v>
      </c>
      <c r="AV229" s="52">
        <v>590.10208999999998</v>
      </c>
      <c r="AW229" s="52">
        <f>AV229/AU229*100</f>
        <v>37.44540199251221</v>
      </c>
      <c r="AX229" s="52"/>
      <c r="AY229" s="52"/>
      <c r="AZ229" s="48"/>
      <c r="BA229" s="52">
        <v>14733.6</v>
      </c>
      <c r="BB229" s="52">
        <v>8506.4750000000004</v>
      </c>
      <c r="BC229" s="52">
        <f t="shared" si="35"/>
        <v>57.735210674919912</v>
      </c>
      <c r="BD229" s="52">
        <v>314.39999999999998</v>
      </c>
      <c r="BE229" s="52">
        <v>268.25</v>
      </c>
      <c r="BF229" s="52">
        <f t="shared" si="253"/>
        <v>85.321246819338427</v>
      </c>
      <c r="BG229" s="52">
        <v>3.2</v>
      </c>
      <c r="BH229" s="52"/>
      <c r="BI229" s="52">
        <f t="shared" si="277"/>
        <v>0</v>
      </c>
      <c r="BJ229" s="52"/>
      <c r="BK229" s="52"/>
      <c r="BL229" s="52"/>
      <c r="BM229" s="52">
        <v>211</v>
      </c>
      <c r="BN229" s="52">
        <v>84.315119999999993</v>
      </c>
      <c r="BO229" s="52">
        <f t="shared" si="279"/>
        <v>39.959772511848342</v>
      </c>
    </row>
    <row r="230" spans="1:67" x14ac:dyDescent="0.25">
      <c r="A230" s="162" t="s">
        <v>486</v>
      </c>
      <c r="B230" s="56">
        <f t="shared" si="245"/>
        <v>288.10000000000002</v>
      </c>
      <c r="C230" s="56">
        <f t="shared" si="246"/>
        <v>128.34282000000002</v>
      </c>
      <c r="D230" s="48">
        <f t="shared" ref="D230:D239" si="280">C230/B230*100</f>
        <v>44.548011107254425</v>
      </c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52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>
        <v>288.10000000000002</v>
      </c>
      <c r="AY230" s="48">
        <v>128.34282000000002</v>
      </c>
      <c r="AZ230" s="48">
        <f t="shared" si="274"/>
        <v>44.548011107254425</v>
      </c>
      <c r="BA230" s="48"/>
      <c r="BB230" s="48"/>
      <c r="BC230" s="52"/>
      <c r="BD230" s="48"/>
      <c r="BE230" s="48"/>
      <c r="BF230" s="52"/>
      <c r="BG230" s="48"/>
      <c r="BH230" s="48"/>
      <c r="BI230" s="52"/>
      <c r="BJ230" s="48"/>
      <c r="BK230" s="48"/>
      <c r="BL230" s="52"/>
      <c r="BM230" s="48"/>
      <c r="BN230" s="48"/>
      <c r="BO230" s="48"/>
    </row>
    <row r="231" spans="1:67" x14ac:dyDescent="0.25">
      <c r="A231" s="162" t="s">
        <v>487</v>
      </c>
      <c r="B231" s="56">
        <f t="shared" si="245"/>
        <v>115.2</v>
      </c>
      <c r="C231" s="56">
        <f t="shared" si="246"/>
        <v>37.898290000000003</v>
      </c>
      <c r="D231" s="48">
        <f t="shared" si="280"/>
        <v>32.89782118055556</v>
      </c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52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>
        <v>115.2</v>
      </c>
      <c r="AY231" s="48">
        <v>37.898290000000003</v>
      </c>
      <c r="AZ231" s="48">
        <f t="shared" si="274"/>
        <v>32.89782118055556</v>
      </c>
      <c r="BA231" s="48"/>
      <c r="BB231" s="48"/>
      <c r="BC231" s="52"/>
      <c r="BD231" s="48"/>
      <c r="BE231" s="48"/>
      <c r="BF231" s="52"/>
      <c r="BG231" s="48"/>
      <c r="BH231" s="48"/>
      <c r="BI231" s="52"/>
      <c r="BJ231" s="48"/>
      <c r="BK231" s="48"/>
      <c r="BL231" s="52"/>
      <c r="BM231" s="48"/>
      <c r="BN231" s="48"/>
      <c r="BO231" s="48"/>
    </row>
    <row r="232" spans="1:67" x14ac:dyDescent="0.25">
      <c r="A232" s="162" t="s">
        <v>488</v>
      </c>
      <c r="B232" s="56">
        <f t="shared" si="245"/>
        <v>115.2</v>
      </c>
      <c r="C232" s="56">
        <f t="shared" si="246"/>
        <v>45.386859999999999</v>
      </c>
      <c r="D232" s="48">
        <f t="shared" si="280"/>
        <v>39.398315972222221</v>
      </c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52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>
        <v>115.2</v>
      </c>
      <c r="AY232" s="48">
        <v>45.386859999999999</v>
      </c>
      <c r="AZ232" s="48">
        <f t="shared" si="274"/>
        <v>39.398315972222221</v>
      </c>
      <c r="BA232" s="48"/>
      <c r="BB232" s="48"/>
      <c r="BC232" s="52"/>
      <c r="BD232" s="48"/>
      <c r="BE232" s="48"/>
      <c r="BF232" s="52"/>
      <c r="BG232" s="48"/>
      <c r="BH232" s="48"/>
      <c r="BI232" s="52"/>
      <c r="BJ232" s="48"/>
      <c r="BK232" s="48"/>
      <c r="BL232" s="52"/>
      <c r="BM232" s="48"/>
      <c r="BN232" s="48"/>
      <c r="BO232" s="48"/>
    </row>
    <row r="233" spans="1:67" x14ac:dyDescent="0.25">
      <c r="A233" s="162" t="s">
        <v>489</v>
      </c>
      <c r="B233" s="56">
        <f t="shared" si="245"/>
        <v>115.2</v>
      </c>
      <c r="C233" s="56">
        <f t="shared" si="246"/>
        <v>44.56288</v>
      </c>
      <c r="D233" s="48">
        <f t="shared" si="280"/>
        <v>38.683055555555555</v>
      </c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52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>
        <v>115.2</v>
      </c>
      <c r="AY233" s="48">
        <v>44.56288</v>
      </c>
      <c r="AZ233" s="48">
        <f t="shared" si="274"/>
        <v>38.683055555555555</v>
      </c>
      <c r="BA233" s="48"/>
      <c r="BB233" s="48"/>
      <c r="BC233" s="52"/>
      <c r="BD233" s="48"/>
      <c r="BE233" s="48"/>
      <c r="BF233" s="52"/>
      <c r="BG233" s="48"/>
      <c r="BH233" s="48"/>
      <c r="BI233" s="52"/>
      <c r="BJ233" s="48"/>
      <c r="BK233" s="48"/>
      <c r="BL233" s="52"/>
      <c r="BM233" s="48"/>
      <c r="BN233" s="48"/>
      <c r="BO233" s="48"/>
    </row>
    <row r="234" spans="1:67" x14ac:dyDescent="0.25">
      <c r="A234" s="162" t="s">
        <v>490</v>
      </c>
      <c r="B234" s="56">
        <f t="shared" si="245"/>
        <v>115.2</v>
      </c>
      <c r="C234" s="56">
        <f t="shared" si="246"/>
        <v>52.308599999999998</v>
      </c>
      <c r="D234" s="48">
        <f t="shared" si="280"/>
        <v>45.406770833333333</v>
      </c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52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>
        <v>115.2</v>
      </c>
      <c r="AY234" s="48">
        <v>52.308599999999998</v>
      </c>
      <c r="AZ234" s="48">
        <f t="shared" si="274"/>
        <v>45.406770833333333</v>
      </c>
      <c r="BA234" s="48"/>
      <c r="BB234" s="48"/>
      <c r="BC234" s="52"/>
      <c r="BD234" s="48"/>
      <c r="BE234" s="48"/>
      <c r="BF234" s="52"/>
      <c r="BG234" s="48"/>
      <c r="BH234" s="48"/>
      <c r="BI234" s="52"/>
      <c r="BJ234" s="48"/>
      <c r="BK234" s="48"/>
      <c r="BL234" s="52"/>
      <c r="BM234" s="48"/>
      <c r="BN234" s="48"/>
      <c r="BO234" s="48"/>
    </row>
    <row r="235" spans="1:67" x14ac:dyDescent="0.25">
      <c r="A235" s="162" t="s">
        <v>309</v>
      </c>
      <c r="B235" s="56">
        <f t="shared" si="245"/>
        <v>288.10000000000002</v>
      </c>
      <c r="C235" s="56">
        <f t="shared" si="246"/>
        <v>116.74914</v>
      </c>
      <c r="D235" s="48">
        <f t="shared" si="280"/>
        <v>40.523825060742794</v>
      </c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52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>
        <v>288.10000000000002</v>
      </c>
      <c r="AY235" s="48">
        <v>116.74914</v>
      </c>
      <c r="AZ235" s="48">
        <f t="shared" si="274"/>
        <v>40.523825060742794</v>
      </c>
      <c r="BA235" s="48"/>
      <c r="BB235" s="48"/>
      <c r="BC235" s="52"/>
      <c r="BD235" s="48"/>
      <c r="BE235" s="48"/>
      <c r="BF235" s="52"/>
      <c r="BG235" s="48"/>
      <c r="BH235" s="48"/>
      <c r="BI235" s="52"/>
      <c r="BJ235" s="48"/>
      <c r="BK235" s="48"/>
      <c r="BL235" s="52"/>
      <c r="BM235" s="48"/>
      <c r="BN235" s="48"/>
      <c r="BO235" s="48"/>
    </row>
    <row r="236" spans="1:67" x14ac:dyDescent="0.25">
      <c r="A236" s="162" t="s">
        <v>491</v>
      </c>
      <c r="B236" s="56">
        <f t="shared" si="245"/>
        <v>115.2</v>
      </c>
      <c r="C236" s="56">
        <f t="shared" si="246"/>
        <v>47.916940000000004</v>
      </c>
      <c r="D236" s="48">
        <f t="shared" si="280"/>
        <v>41.594565972222227</v>
      </c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52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>
        <v>115.2</v>
      </c>
      <c r="AY236" s="48">
        <v>47.916940000000004</v>
      </c>
      <c r="AZ236" s="48">
        <f t="shared" si="274"/>
        <v>41.594565972222227</v>
      </c>
      <c r="BA236" s="48"/>
      <c r="BB236" s="48"/>
      <c r="BC236" s="52"/>
      <c r="BD236" s="48"/>
      <c r="BE236" s="48"/>
      <c r="BF236" s="52"/>
      <c r="BG236" s="48"/>
      <c r="BH236" s="48"/>
      <c r="BI236" s="52"/>
      <c r="BJ236" s="48"/>
      <c r="BK236" s="48"/>
      <c r="BL236" s="52"/>
      <c r="BM236" s="48"/>
      <c r="BN236" s="48"/>
      <c r="BO236" s="48"/>
    </row>
    <row r="237" spans="1:67" x14ac:dyDescent="0.25">
      <c r="A237" s="162" t="s">
        <v>310</v>
      </c>
      <c r="B237" s="56">
        <f t="shared" si="245"/>
        <v>115.2</v>
      </c>
      <c r="C237" s="56">
        <f t="shared" si="246"/>
        <v>52.404269999999997</v>
      </c>
      <c r="D237" s="48">
        <f t="shared" si="280"/>
        <v>45.489817708333327</v>
      </c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52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>
        <v>115.2</v>
      </c>
      <c r="AY237" s="48">
        <v>52.404269999999997</v>
      </c>
      <c r="AZ237" s="48">
        <f t="shared" si="274"/>
        <v>45.489817708333327</v>
      </c>
      <c r="BA237" s="48"/>
      <c r="BB237" s="48"/>
      <c r="BC237" s="52"/>
      <c r="BD237" s="48"/>
      <c r="BE237" s="48"/>
      <c r="BF237" s="52"/>
      <c r="BG237" s="48"/>
      <c r="BH237" s="48"/>
      <c r="BI237" s="52"/>
      <c r="BJ237" s="48"/>
      <c r="BK237" s="48"/>
      <c r="BL237" s="52"/>
      <c r="BM237" s="48"/>
      <c r="BN237" s="48"/>
      <c r="BO237" s="48"/>
    </row>
    <row r="238" spans="1:67" x14ac:dyDescent="0.25">
      <c r="A238" s="162" t="s">
        <v>494</v>
      </c>
      <c r="B238" s="56">
        <f t="shared" si="245"/>
        <v>115.2</v>
      </c>
      <c r="C238" s="56">
        <f t="shared" si="246"/>
        <v>48.422849999999997</v>
      </c>
      <c r="D238" s="48">
        <f t="shared" si="280"/>
        <v>42.033723958333333</v>
      </c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52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>
        <v>115.2</v>
      </c>
      <c r="AY238" s="48">
        <v>48.422849999999997</v>
      </c>
      <c r="AZ238" s="48">
        <f t="shared" si="274"/>
        <v>42.033723958333333</v>
      </c>
      <c r="BA238" s="48"/>
      <c r="BB238" s="48"/>
      <c r="BC238" s="52"/>
      <c r="BD238" s="48"/>
      <c r="BE238" s="48"/>
      <c r="BF238" s="52"/>
      <c r="BG238" s="48"/>
      <c r="BH238" s="48"/>
      <c r="BI238" s="52"/>
      <c r="BJ238" s="48"/>
      <c r="BK238" s="48"/>
      <c r="BL238" s="52"/>
      <c r="BM238" s="48"/>
      <c r="BN238" s="48"/>
      <c r="BO238" s="48"/>
    </row>
    <row r="239" spans="1:67" x14ac:dyDescent="0.25">
      <c r="A239" s="162" t="s">
        <v>493</v>
      </c>
      <c r="B239" s="56">
        <f t="shared" si="245"/>
        <v>288.10000000000002</v>
      </c>
      <c r="C239" s="56">
        <f t="shared" si="246"/>
        <v>116.75183</v>
      </c>
      <c r="D239" s="48">
        <f t="shared" si="280"/>
        <v>40.524758764317944</v>
      </c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52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>
        <v>288.10000000000002</v>
      </c>
      <c r="AY239" s="48">
        <v>116.75183</v>
      </c>
      <c r="AZ239" s="48">
        <f t="shared" si="274"/>
        <v>40.524758764317944</v>
      </c>
      <c r="BA239" s="48"/>
      <c r="BB239" s="48"/>
      <c r="BC239" s="52"/>
      <c r="BD239" s="48"/>
      <c r="BE239" s="48"/>
      <c r="BF239" s="52"/>
      <c r="BG239" s="48"/>
      <c r="BH239" s="48"/>
      <c r="BI239" s="52"/>
      <c r="BJ239" s="48"/>
      <c r="BK239" s="48"/>
      <c r="BL239" s="52"/>
      <c r="BM239" s="48"/>
      <c r="BN239" s="48"/>
      <c r="BO239" s="48"/>
    </row>
    <row r="240" spans="1:67" s="59" customFormat="1" ht="31.5" x14ac:dyDescent="0.25">
      <c r="A240" s="164" t="s">
        <v>292</v>
      </c>
      <c r="B240" s="73">
        <f t="shared" si="245"/>
        <v>274617.27120000002</v>
      </c>
      <c r="C240" s="73">
        <f t="shared" si="246"/>
        <v>137916.67439</v>
      </c>
      <c r="D240" s="55">
        <f t="shared" ref="D240" si="281">C240/B240*100</f>
        <v>50.221413164344341</v>
      </c>
      <c r="E240" s="55">
        <f>SUM(E241:E252)</f>
        <v>682.6</v>
      </c>
      <c r="F240" s="55">
        <f t="shared" ref="F240:BE240" si="282">SUM(F241:F252)</f>
        <v>116.88330000000001</v>
      </c>
      <c r="G240" s="55">
        <f t="shared" si="44"/>
        <v>17.123249340755933</v>
      </c>
      <c r="H240" s="55">
        <f t="shared" si="282"/>
        <v>141.69999999999999</v>
      </c>
      <c r="I240" s="55">
        <f t="shared" si="282"/>
        <v>53.801169999999999</v>
      </c>
      <c r="J240" s="55">
        <f t="shared" si="56"/>
        <v>37.968362738179259</v>
      </c>
      <c r="K240" s="55">
        <f t="shared" si="282"/>
        <v>3058.6</v>
      </c>
      <c r="L240" s="55">
        <f t="shared" si="282"/>
        <v>1350.44193</v>
      </c>
      <c r="M240" s="55">
        <f t="shared" si="57"/>
        <v>44.152289609625313</v>
      </c>
      <c r="N240" s="55">
        <f t="shared" si="282"/>
        <v>42396.571200000006</v>
      </c>
      <c r="O240" s="55">
        <f t="shared" si="282"/>
        <v>19922.228019999999</v>
      </c>
      <c r="P240" s="55">
        <f t="shared" si="30"/>
        <v>46.990186838505458</v>
      </c>
      <c r="Q240" s="55">
        <f t="shared" si="282"/>
        <v>3617.6</v>
      </c>
      <c r="R240" s="55">
        <f t="shared" si="282"/>
        <v>1278.08437</v>
      </c>
      <c r="S240" s="55">
        <f t="shared" si="45"/>
        <v>35.329621019460419</v>
      </c>
      <c r="T240" s="55">
        <f t="shared" si="282"/>
        <v>174.6</v>
      </c>
      <c r="U240" s="55">
        <f t="shared" si="282"/>
        <v>75.55</v>
      </c>
      <c r="V240" s="55">
        <f t="shared" si="46"/>
        <v>43.27033218785796</v>
      </c>
      <c r="W240" s="55">
        <f t="shared" si="282"/>
        <v>205346.6</v>
      </c>
      <c r="X240" s="55">
        <f t="shared" si="282"/>
        <v>104126.33481999999</v>
      </c>
      <c r="Y240" s="55">
        <f t="shared" si="58"/>
        <v>50.707601109538693</v>
      </c>
      <c r="Z240" s="55">
        <f t="shared" si="282"/>
        <v>788</v>
      </c>
      <c r="AA240" s="55">
        <f t="shared" si="282"/>
        <v>343.97300999999999</v>
      </c>
      <c r="AB240" s="54">
        <f t="shared" si="249"/>
        <v>43.651397208121828</v>
      </c>
      <c r="AC240" s="55">
        <f t="shared" si="282"/>
        <v>120.3</v>
      </c>
      <c r="AD240" s="55">
        <f t="shared" si="282"/>
        <v>11.108229999999999</v>
      </c>
      <c r="AE240" s="55">
        <f t="shared" si="86"/>
        <v>9.2337738985868647</v>
      </c>
      <c r="AF240" s="55">
        <f t="shared" si="282"/>
        <v>394</v>
      </c>
      <c r="AG240" s="55">
        <f t="shared" si="282"/>
        <v>167.04478</v>
      </c>
      <c r="AH240" s="55">
        <f t="shared" si="282"/>
        <v>42.39715228426396</v>
      </c>
      <c r="AI240" s="55">
        <f t="shared" si="282"/>
        <v>1442.5</v>
      </c>
      <c r="AJ240" s="55">
        <f t="shared" si="282"/>
        <v>927.26490000000001</v>
      </c>
      <c r="AK240" s="55">
        <f t="shared" si="282"/>
        <v>64.28179549393414</v>
      </c>
      <c r="AL240" s="55">
        <f t="shared" si="282"/>
        <v>394</v>
      </c>
      <c r="AM240" s="55">
        <f t="shared" si="282"/>
        <v>166.92545999999999</v>
      </c>
      <c r="AN240" s="55">
        <f t="shared" si="282"/>
        <v>42.366868020304565</v>
      </c>
      <c r="AO240" s="55">
        <f t="shared" si="282"/>
        <v>394</v>
      </c>
      <c r="AP240" s="55">
        <f t="shared" ref="AP240" si="283">SUM(AP241:AP252)</f>
        <v>151.99463</v>
      </c>
      <c r="AQ240" s="55">
        <f t="shared" si="282"/>
        <v>38.577317258883248</v>
      </c>
      <c r="AR240" s="55">
        <f t="shared" si="282"/>
        <v>907.7</v>
      </c>
      <c r="AS240" s="55">
        <f t="shared" si="282"/>
        <v>453.6</v>
      </c>
      <c r="AT240" s="55">
        <f t="shared" si="63"/>
        <v>49.972457860526603</v>
      </c>
      <c r="AU240" s="55">
        <f t="shared" si="282"/>
        <v>0</v>
      </c>
      <c r="AV240" s="55">
        <f t="shared" ref="AV240" si="284">SUM(AV241:AV252)</f>
        <v>0</v>
      </c>
      <c r="AW240" s="55">
        <f t="shared" si="282"/>
        <v>0</v>
      </c>
      <c r="AX240" s="55">
        <f t="shared" si="282"/>
        <v>1728.6000000000001</v>
      </c>
      <c r="AY240" s="55">
        <f t="shared" si="282"/>
        <v>674.03777000000002</v>
      </c>
      <c r="AZ240" s="54">
        <f t="shared" ref="AZ240:AZ252" si="285">AY240/AX240*100</f>
        <v>38.993276061552699</v>
      </c>
      <c r="BA240" s="55">
        <f t="shared" si="282"/>
        <v>12639.9</v>
      </c>
      <c r="BB240" s="55">
        <f t="shared" si="282"/>
        <v>8044.0770000000002</v>
      </c>
      <c r="BC240" s="55">
        <f t="shared" si="35"/>
        <v>63.640353167351016</v>
      </c>
      <c r="BD240" s="55">
        <f t="shared" si="282"/>
        <v>239.5</v>
      </c>
      <c r="BE240" s="55">
        <f t="shared" si="282"/>
        <v>51.625</v>
      </c>
      <c r="BF240" s="55">
        <f t="shared" si="253"/>
        <v>21.555323590814197</v>
      </c>
      <c r="BG240" s="55">
        <f t="shared" ref="BG240" si="286">SUM(BG241:BG252)</f>
        <v>1.7</v>
      </c>
      <c r="BH240" s="55">
        <f t="shared" ref="BH240" si="287">SUM(BH241:BH252)</f>
        <v>1.7</v>
      </c>
      <c r="BI240" s="55">
        <f t="shared" ref="BI240:BI241" si="288">BH240/BG240*100</f>
        <v>100</v>
      </c>
      <c r="BJ240" s="55"/>
      <c r="BK240" s="55"/>
      <c r="BL240" s="55"/>
      <c r="BM240" s="55">
        <f>SUM(BM241:BM252)</f>
        <v>148.80000000000001</v>
      </c>
      <c r="BN240" s="55"/>
      <c r="BO240" s="55"/>
    </row>
    <row r="241" spans="1:67" x14ac:dyDescent="0.25">
      <c r="A241" s="162" t="s">
        <v>290</v>
      </c>
      <c r="B241" s="56">
        <f t="shared" si="245"/>
        <v>272888.67120000004</v>
      </c>
      <c r="C241" s="56">
        <f t="shared" si="246"/>
        <v>137242.63662</v>
      </c>
      <c r="D241" s="52">
        <f t="shared" si="0"/>
        <v>50.292537252092416</v>
      </c>
      <c r="E241" s="52">
        <v>682.6</v>
      </c>
      <c r="F241" s="52">
        <v>116.88330000000001</v>
      </c>
      <c r="G241" s="52">
        <f t="shared" si="44"/>
        <v>17.123249340755933</v>
      </c>
      <c r="H241" s="52">
        <v>141.69999999999999</v>
      </c>
      <c r="I241" s="52">
        <v>53.801169999999999</v>
      </c>
      <c r="J241" s="52">
        <f t="shared" si="56"/>
        <v>37.968362738179259</v>
      </c>
      <c r="K241" s="52">
        <v>3058.6</v>
      </c>
      <c r="L241" s="52">
        <v>1350.44193</v>
      </c>
      <c r="M241" s="52">
        <f t="shared" si="57"/>
        <v>44.152289609625313</v>
      </c>
      <c r="N241" s="52">
        <v>42396.571200000006</v>
      </c>
      <c r="O241" s="52">
        <v>19922.228019999999</v>
      </c>
      <c r="P241" s="52">
        <f t="shared" si="30"/>
        <v>46.990186838505458</v>
      </c>
      <c r="Q241" s="52">
        <v>3617.6</v>
      </c>
      <c r="R241" s="52">
        <v>1278.08437</v>
      </c>
      <c r="S241" s="52">
        <f t="shared" si="45"/>
        <v>35.329621019460419</v>
      </c>
      <c r="T241" s="52">
        <v>174.6</v>
      </c>
      <c r="U241" s="52">
        <v>75.55</v>
      </c>
      <c r="V241" s="52">
        <f t="shared" si="46"/>
        <v>43.27033218785796</v>
      </c>
      <c r="W241" s="52">
        <v>205346.6</v>
      </c>
      <c r="X241" s="52">
        <v>104126.33481999999</v>
      </c>
      <c r="Y241" s="52">
        <f t="shared" si="58"/>
        <v>50.707601109538693</v>
      </c>
      <c r="Z241" s="52">
        <v>788</v>
      </c>
      <c r="AA241" s="52">
        <v>343.97300999999999</v>
      </c>
      <c r="AB241" s="48">
        <f t="shared" si="249"/>
        <v>43.651397208121828</v>
      </c>
      <c r="AC241" s="48">
        <v>120.3</v>
      </c>
      <c r="AD241" s="52">
        <v>11.108229999999999</v>
      </c>
      <c r="AE241" s="52">
        <f t="shared" si="86"/>
        <v>9.2337738985868647</v>
      </c>
      <c r="AF241" s="52">
        <v>394</v>
      </c>
      <c r="AG241" s="52">
        <v>167.04478</v>
      </c>
      <c r="AH241" s="52">
        <f t="shared" si="59"/>
        <v>42.39715228426396</v>
      </c>
      <c r="AI241" s="52">
        <v>1442.5</v>
      </c>
      <c r="AJ241" s="52">
        <v>927.26490000000001</v>
      </c>
      <c r="AK241" s="52">
        <f t="shared" si="60"/>
        <v>64.28179549393414</v>
      </c>
      <c r="AL241" s="52">
        <v>394</v>
      </c>
      <c r="AM241" s="52">
        <v>166.92545999999999</v>
      </c>
      <c r="AN241" s="52">
        <f t="shared" si="61"/>
        <v>42.366868020304565</v>
      </c>
      <c r="AO241" s="52">
        <v>394</v>
      </c>
      <c r="AP241" s="52">
        <v>151.99463</v>
      </c>
      <c r="AQ241" s="52">
        <f t="shared" si="62"/>
        <v>38.577317258883248</v>
      </c>
      <c r="AR241" s="52">
        <v>907.7</v>
      </c>
      <c r="AS241" s="52">
        <v>453.6</v>
      </c>
      <c r="AT241" s="52">
        <f t="shared" si="63"/>
        <v>49.972457860526603</v>
      </c>
      <c r="AU241" s="52"/>
      <c r="AV241" s="52"/>
      <c r="AW241" s="52"/>
      <c r="AX241" s="52"/>
      <c r="AY241" s="52"/>
      <c r="AZ241" s="48"/>
      <c r="BA241" s="52">
        <v>12639.9</v>
      </c>
      <c r="BB241" s="52">
        <v>8044.0770000000002</v>
      </c>
      <c r="BC241" s="52">
        <f t="shared" si="35"/>
        <v>63.640353167351016</v>
      </c>
      <c r="BD241" s="52">
        <v>239.5</v>
      </c>
      <c r="BE241" s="52">
        <v>51.625</v>
      </c>
      <c r="BF241" s="52">
        <f t="shared" si="253"/>
        <v>21.555323590814197</v>
      </c>
      <c r="BG241" s="52">
        <v>1.7</v>
      </c>
      <c r="BH241" s="52">
        <v>1.7</v>
      </c>
      <c r="BI241" s="52">
        <f t="shared" si="288"/>
        <v>100</v>
      </c>
      <c r="BJ241" s="52"/>
      <c r="BK241" s="52"/>
      <c r="BL241" s="52"/>
      <c r="BM241" s="52">
        <v>148.80000000000001</v>
      </c>
      <c r="BN241" s="52"/>
      <c r="BO241" s="52"/>
    </row>
    <row r="242" spans="1:67" x14ac:dyDescent="0.25">
      <c r="A242" s="162" t="s">
        <v>495</v>
      </c>
      <c r="B242" s="56">
        <f t="shared" si="245"/>
        <v>115.2</v>
      </c>
      <c r="C242" s="56">
        <f t="shared" si="246"/>
        <v>44.298999999999999</v>
      </c>
      <c r="D242" s="48">
        <f t="shared" ref="D242:D252" si="289">C242/B242*100</f>
        <v>38.45399305555555</v>
      </c>
      <c r="E242" s="48"/>
      <c r="F242" s="48"/>
      <c r="G242" s="48"/>
      <c r="H242" s="48"/>
      <c r="I242" s="48"/>
      <c r="J242" s="52"/>
      <c r="K242" s="48"/>
      <c r="L242" s="48"/>
      <c r="M242" s="52"/>
      <c r="N242" s="48"/>
      <c r="O242" s="48"/>
      <c r="P242" s="52"/>
      <c r="Q242" s="48"/>
      <c r="R242" s="48"/>
      <c r="S242" s="48"/>
      <c r="T242" s="48"/>
      <c r="U242" s="48"/>
      <c r="V242" s="52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52"/>
      <c r="AU242" s="48"/>
      <c r="AV242" s="48"/>
      <c r="AW242" s="48"/>
      <c r="AX242" s="48">
        <v>115.2</v>
      </c>
      <c r="AY242" s="48">
        <v>44.298999999999999</v>
      </c>
      <c r="AZ242" s="48">
        <f t="shared" si="285"/>
        <v>38.45399305555555</v>
      </c>
      <c r="BA242" s="48"/>
      <c r="BB242" s="48"/>
      <c r="BC242" s="48"/>
      <c r="BD242" s="48"/>
      <c r="BE242" s="48"/>
      <c r="BF242" s="52"/>
      <c r="BG242" s="48"/>
      <c r="BH242" s="48"/>
      <c r="BI242" s="52"/>
      <c r="BJ242" s="48"/>
      <c r="BK242" s="48"/>
      <c r="BL242" s="52"/>
      <c r="BM242" s="48"/>
      <c r="BN242" s="48"/>
      <c r="BO242" s="48"/>
    </row>
    <row r="243" spans="1:67" x14ac:dyDescent="0.25">
      <c r="A243" s="162" t="s">
        <v>338</v>
      </c>
      <c r="B243" s="56">
        <f t="shared" si="245"/>
        <v>115.2</v>
      </c>
      <c r="C243" s="56">
        <f t="shared" si="246"/>
        <v>44.27</v>
      </c>
      <c r="D243" s="48">
        <f t="shared" si="289"/>
        <v>38.428819444444443</v>
      </c>
      <c r="E243" s="48"/>
      <c r="F243" s="48"/>
      <c r="G243" s="48"/>
      <c r="H243" s="48"/>
      <c r="I243" s="48"/>
      <c r="J243" s="52"/>
      <c r="K243" s="48"/>
      <c r="L243" s="48"/>
      <c r="M243" s="52"/>
      <c r="N243" s="48"/>
      <c r="O243" s="48"/>
      <c r="P243" s="52"/>
      <c r="Q243" s="48"/>
      <c r="R243" s="48"/>
      <c r="S243" s="48"/>
      <c r="T243" s="48"/>
      <c r="U243" s="48"/>
      <c r="V243" s="52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52"/>
      <c r="AU243" s="48"/>
      <c r="AV243" s="48"/>
      <c r="AW243" s="48"/>
      <c r="AX243" s="48">
        <v>115.2</v>
      </c>
      <c r="AY243" s="48">
        <v>44.27</v>
      </c>
      <c r="AZ243" s="48">
        <f t="shared" si="285"/>
        <v>38.428819444444443</v>
      </c>
      <c r="BA243" s="48"/>
      <c r="BB243" s="48"/>
      <c r="BC243" s="48"/>
      <c r="BD243" s="48"/>
      <c r="BE243" s="48"/>
      <c r="BF243" s="52"/>
      <c r="BG243" s="48"/>
      <c r="BH243" s="48"/>
      <c r="BI243" s="52"/>
      <c r="BJ243" s="48"/>
      <c r="BK243" s="48"/>
      <c r="BL243" s="52"/>
      <c r="BM243" s="48"/>
      <c r="BN243" s="48"/>
      <c r="BO243" s="48"/>
    </row>
    <row r="244" spans="1:67" x14ac:dyDescent="0.25">
      <c r="A244" s="162" t="s">
        <v>496</v>
      </c>
      <c r="B244" s="56">
        <f t="shared" si="245"/>
        <v>115.2</v>
      </c>
      <c r="C244" s="56">
        <f t="shared" si="246"/>
        <v>45.348080000000003</v>
      </c>
      <c r="D244" s="48">
        <f t="shared" si="289"/>
        <v>39.364652777777778</v>
      </c>
      <c r="E244" s="48"/>
      <c r="F244" s="48"/>
      <c r="G244" s="48"/>
      <c r="H244" s="48"/>
      <c r="I244" s="48"/>
      <c r="J244" s="52"/>
      <c r="K244" s="48"/>
      <c r="L244" s="48"/>
      <c r="M244" s="52"/>
      <c r="N244" s="48"/>
      <c r="O244" s="48"/>
      <c r="P244" s="52"/>
      <c r="Q244" s="48"/>
      <c r="R244" s="48"/>
      <c r="S244" s="48"/>
      <c r="T244" s="48"/>
      <c r="U244" s="48"/>
      <c r="V244" s="52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52"/>
      <c r="AU244" s="48"/>
      <c r="AV244" s="48"/>
      <c r="AW244" s="48"/>
      <c r="AX244" s="48">
        <v>115.2</v>
      </c>
      <c r="AY244" s="48">
        <v>45.348080000000003</v>
      </c>
      <c r="AZ244" s="48">
        <f t="shared" si="285"/>
        <v>39.364652777777778</v>
      </c>
      <c r="BA244" s="48"/>
      <c r="BB244" s="48"/>
      <c r="BC244" s="48"/>
      <c r="BD244" s="48"/>
      <c r="BE244" s="48"/>
      <c r="BF244" s="52"/>
      <c r="BG244" s="48"/>
      <c r="BH244" s="48"/>
      <c r="BI244" s="52"/>
      <c r="BJ244" s="48"/>
      <c r="BK244" s="48"/>
      <c r="BL244" s="52"/>
      <c r="BM244" s="48"/>
      <c r="BN244" s="48"/>
      <c r="BO244" s="48"/>
    </row>
    <row r="245" spans="1:67" x14ac:dyDescent="0.25">
      <c r="A245" s="162" t="s">
        <v>302</v>
      </c>
      <c r="B245" s="56">
        <f t="shared" si="245"/>
        <v>115.2</v>
      </c>
      <c r="C245" s="56">
        <f t="shared" si="246"/>
        <v>46.206499999999998</v>
      </c>
      <c r="D245" s="48">
        <f t="shared" si="289"/>
        <v>40.109809027777779</v>
      </c>
      <c r="E245" s="48"/>
      <c r="F245" s="48"/>
      <c r="G245" s="48"/>
      <c r="H245" s="48"/>
      <c r="I245" s="48"/>
      <c r="J245" s="52"/>
      <c r="K245" s="48"/>
      <c r="L245" s="48"/>
      <c r="M245" s="52"/>
      <c r="N245" s="48"/>
      <c r="O245" s="48"/>
      <c r="P245" s="52"/>
      <c r="Q245" s="48"/>
      <c r="R245" s="48"/>
      <c r="S245" s="48"/>
      <c r="T245" s="48"/>
      <c r="U245" s="48"/>
      <c r="V245" s="52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52"/>
      <c r="AU245" s="48"/>
      <c r="AV245" s="48"/>
      <c r="AW245" s="48"/>
      <c r="AX245" s="48">
        <v>115.2</v>
      </c>
      <c r="AY245" s="48">
        <v>46.206499999999998</v>
      </c>
      <c r="AZ245" s="48">
        <f t="shared" si="285"/>
        <v>40.109809027777779</v>
      </c>
      <c r="BA245" s="48"/>
      <c r="BB245" s="48"/>
      <c r="BC245" s="48"/>
      <c r="BD245" s="48"/>
      <c r="BE245" s="48"/>
      <c r="BF245" s="52"/>
      <c r="BG245" s="48"/>
      <c r="BH245" s="48"/>
      <c r="BI245" s="52"/>
      <c r="BJ245" s="48"/>
      <c r="BK245" s="48"/>
      <c r="BL245" s="52"/>
      <c r="BM245" s="48"/>
      <c r="BN245" s="48"/>
      <c r="BO245" s="48"/>
    </row>
    <row r="246" spans="1:67" x14ac:dyDescent="0.25">
      <c r="A246" s="162" t="s">
        <v>449</v>
      </c>
      <c r="B246" s="56">
        <f t="shared" si="245"/>
        <v>115.2</v>
      </c>
      <c r="C246" s="56">
        <f t="shared" si="246"/>
        <v>48.796999999999997</v>
      </c>
      <c r="D246" s="48">
        <f t="shared" si="289"/>
        <v>42.358506944444443</v>
      </c>
      <c r="E246" s="48"/>
      <c r="F246" s="48"/>
      <c r="G246" s="48"/>
      <c r="H246" s="48"/>
      <c r="I246" s="48"/>
      <c r="J246" s="52"/>
      <c r="K246" s="48"/>
      <c r="L246" s="48"/>
      <c r="M246" s="52"/>
      <c r="N246" s="48"/>
      <c r="O246" s="48"/>
      <c r="P246" s="52"/>
      <c r="Q246" s="48"/>
      <c r="R246" s="48"/>
      <c r="S246" s="48"/>
      <c r="T246" s="48"/>
      <c r="U246" s="48"/>
      <c r="V246" s="52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52"/>
      <c r="AU246" s="48"/>
      <c r="AV246" s="48"/>
      <c r="AW246" s="48"/>
      <c r="AX246" s="48">
        <v>115.2</v>
      </c>
      <c r="AY246" s="48">
        <v>48.796999999999997</v>
      </c>
      <c r="AZ246" s="48">
        <f t="shared" si="285"/>
        <v>42.358506944444443</v>
      </c>
      <c r="BA246" s="48"/>
      <c r="BB246" s="48"/>
      <c r="BC246" s="48"/>
      <c r="BD246" s="48"/>
      <c r="BE246" s="48"/>
      <c r="BF246" s="52"/>
      <c r="BG246" s="48"/>
      <c r="BH246" s="48"/>
      <c r="BI246" s="52"/>
      <c r="BJ246" s="48"/>
      <c r="BK246" s="48"/>
      <c r="BL246" s="52"/>
      <c r="BM246" s="48"/>
      <c r="BN246" s="48"/>
      <c r="BO246" s="48"/>
    </row>
    <row r="247" spans="1:67" x14ac:dyDescent="0.25">
      <c r="A247" s="162" t="s">
        <v>288</v>
      </c>
      <c r="B247" s="56">
        <f t="shared" si="245"/>
        <v>576.6</v>
      </c>
      <c r="C247" s="56">
        <f t="shared" si="246"/>
        <v>223.48400000000001</v>
      </c>
      <c r="D247" s="48">
        <f t="shared" si="289"/>
        <v>38.758931668400969</v>
      </c>
      <c r="E247" s="48"/>
      <c r="F247" s="48"/>
      <c r="G247" s="48"/>
      <c r="H247" s="48"/>
      <c r="I247" s="48"/>
      <c r="J247" s="52"/>
      <c r="K247" s="48"/>
      <c r="L247" s="48"/>
      <c r="M247" s="52"/>
      <c r="N247" s="48"/>
      <c r="O247" s="48"/>
      <c r="P247" s="52"/>
      <c r="Q247" s="48"/>
      <c r="R247" s="48"/>
      <c r="S247" s="48"/>
      <c r="T247" s="48"/>
      <c r="U247" s="48"/>
      <c r="V247" s="52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52"/>
      <c r="AU247" s="48"/>
      <c r="AV247" s="48"/>
      <c r="AW247" s="48"/>
      <c r="AX247" s="48">
        <v>576.6</v>
      </c>
      <c r="AY247" s="48">
        <v>223.48400000000001</v>
      </c>
      <c r="AZ247" s="48">
        <f t="shared" si="285"/>
        <v>38.758931668400969</v>
      </c>
      <c r="BA247" s="48"/>
      <c r="BB247" s="48"/>
      <c r="BC247" s="48"/>
      <c r="BD247" s="48"/>
      <c r="BE247" s="48"/>
      <c r="BF247" s="52"/>
      <c r="BG247" s="48"/>
      <c r="BH247" s="48"/>
      <c r="BI247" s="52"/>
      <c r="BJ247" s="48"/>
      <c r="BK247" s="48"/>
      <c r="BL247" s="52"/>
      <c r="BM247" s="48"/>
      <c r="BN247" s="48"/>
      <c r="BO247" s="48"/>
    </row>
    <row r="248" spans="1:67" x14ac:dyDescent="0.25">
      <c r="A248" s="162" t="s">
        <v>497</v>
      </c>
      <c r="B248" s="56">
        <f t="shared" si="245"/>
        <v>115.2</v>
      </c>
      <c r="C248" s="56">
        <f t="shared" si="246"/>
        <v>49.965000000000003</v>
      </c>
      <c r="D248" s="48">
        <f t="shared" si="289"/>
        <v>43.372395833333336</v>
      </c>
      <c r="E248" s="48"/>
      <c r="F248" s="48"/>
      <c r="G248" s="48"/>
      <c r="H248" s="48"/>
      <c r="I248" s="48"/>
      <c r="J248" s="52"/>
      <c r="K248" s="48"/>
      <c r="L248" s="48"/>
      <c r="M248" s="52"/>
      <c r="N248" s="48"/>
      <c r="O248" s="48"/>
      <c r="P248" s="52"/>
      <c r="Q248" s="48"/>
      <c r="R248" s="48"/>
      <c r="S248" s="48"/>
      <c r="T248" s="48"/>
      <c r="U248" s="48"/>
      <c r="V248" s="52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52"/>
      <c r="AU248" s="48"/>
      <c r="AV248" s="48"/>
      <c r="AW248" s="48"/>
      <c r="AX248" s="48">
        <v>115.2</v>
      </c>
      <c r="AY248" s="48">
        <v>49.965000000000003</v>
      </c>
      <c r="AZ248" s="48">
        <f t="shared" si="285"/>
        <v>43.372395833333336</v>
      </c>
      <c r="BA248" s="48"/>
      <c r="BB248" s="48"/>
      <c r="BC248" s="48"/>
      <c r="BD248" s="48"/>
      <c r="BE248" s="48"/>
      <c r="BF248" s="52"/>
      <c r="BG248" s="48"/>
      <c r="BH248" s="48"/>
      <c r="BI248" s="52"/>
      <c r="BJ248" s="48"/>
      <c r="BK248" s="48"/>
      <c r="BL248" s="52"/>
      <c r="BM248" s="48"/>
      <c r="BN248" s="48"/>
      <c r="BO248" s="48"/>
    </row>
    <row r="249" spans="1:67" x14ac:dyDescent="0.25">
      <c r="A249" s="162" t="s">
        <v>498</v>
      </c>
      <c r="B249" s="56">
        <f t="shared" si="245"/>
        <v>115.2</v>
      </c>
      <c r="C249" s="56">
        <f t="shared" si="246"/>
        <v>38.827190000000002</v>
      </c>
      <c r="D249" s="48">
        <f t="shared" si="289"/>
        <v>33.704157986111113</v>
      </c>
      <c r="E249" s="48"/>
      <c r="F249" s="48"/>
      <c r="G249" s="48"/>
      <c r="H249" s="48"/>
      <c r="I249" s="48"/>
      <c r="J249" s="52"/>
      <c r="K249" s="48"/>
      <c r="L249" s="48"/>
      <c r="M249" s="52"/>
      <c r="N249" s="48"/>
      <c r="O249" s="48"/>
      <c r="P249" s="52"/>
      <c r="Q249" s="48"/>
      <c r="R249" s="48"/>
      <c r="S249" s="48"/>
      <c r="T249" s="48"/>
      <c r="U249" s="48"/>
      <c r="V249" s="52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52"/>
      <c r="AU249" s="48"/>
      <c r="AV249" s="48"/>
      <c r="AW249" s="48"/>
      <c r="AX249" s="48">
        <v>115.2</v>
      </c>
      <c r="AY249" s="48">
        <v>38.827190000000002</v>
      </c>
      <c r="AZ249" s="48">
        <f t="shared" si="285"/>
        <v>33.704157986111113</v>
      </c>
      <c r="BA249" s="48"/>
      <c r="BB249" s="48"/>
      <c r="BC249" s="48"/>
      <c r="BD249" s="48"/>
      <c r="BE249" s="48"/>
      <c r="BF249" s="52"/>
      <c r="BG249" s="48"/>
      <c r="BH249" s="48"/>
      <c r="BI249" s="52"/>
      <c r="BJ249" s="48"/>
      <c r="BK249" s="48"/>
      <c r="BL249" s="52"/>
      <c r="BM249" s="48"/>
      <c r="BN249" s="48"/>
      <c r="BO249" s="48"/>
    </row>
    <row r="250" spans="1:67" x14ac:dyDescent="0.25">
      <c r="A250" s="162" t="s">
        <v>287</v>
      </c>
      <c r="B250" s="56">
        <f t="shared" si="245"/>
        <v>115.2</v>
      </c>
      <c r="C250" s="56">
        <f t="shared" si="246"/>
        <v>44.298999999999999</v>
      </c>
      <c r="D250" s="48">
        <f t="shared" si="289"/>
        <v>38.45399305555555</v>
      </c>
      <c r="E250" s="48"/>
      <c r="F250" s="48"/>
      <c r="G250" s="48"/>
      <c r="H250" s="48"/>
      <c r="I250" s="48"/>
      <c r="J250" s="52"/>
      <c r="K250" s="48"/>
      <c r="L250" s="48"/>
      <c r="M250" s="52"/>
      <c r="N250" s="48"/>
      <c r="O250" s="48"/>
      <c r="P250" s="52"/>
      <c r="Q250" s="48"/>
      <c r="R250" s="48"/>
      <c r="S250" s="48"/>
      <c r="T250" s="48"/>
      <c r="U250" s="48"/>
      <c r="V250" s="52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52"/>
      <c r="AU250" s="48"/>
      <c r="AV250" s="48"/>
      <c r="AW250" s="48"/>
      <c r="AX250" s="48">
        <v>115.2</v>
      </c>
      <c r="AY250" s="48">
        <v>44.298999999999999</v>
      </c>
      <c r="AZ250" s="48">
        <f t="shared" si="285"/>
        <v>38.45399305555555</v>
      </c>
      <c r="BA250" s="48"/>
      <c r="BB250" s="48"/>
      <c r="BC250" s="48"/>
      <c r="BD250" s="48"/>
      <c r="BE250" s="48"/>
      <c r="BF250" s="52"/>
      <c r="BG250" s="48"/>
      <c r="BH250" s="48"/>
      <c r="BI250" s="52"/>
      <c r="BJ250" s="48"/>
      <c r="BK250" s="48"/>
      <c r="BL250" s="52"/>
      <c r="BM250" s="48"/>
      <c r="BN250" s="48"/>
      <c r="BO250" s="48"/>
    </row>
    <row r="251" spans="1:67" x14ac:dyDescent="0.25">
      <c r="A251" s="162" t="s">
        <v>499</v>
      </c>
      <c r="B251" s="56">
        <f t="shared" si="245"/>
        <v>115.2</v>
      </c>
      <c r="C251" s="56">
        <f t="shared" si="246"/>
        <v>44.302</v>
      </c>
      <c r="D251" s="48">
        <f t="shared" si="289"/>
        <v>38.456597222222221</v>
      </c>
      <c r="E251" s="48"/>
      <c r="F251" s="48"/>
      <c r="G251" s="48"/>
      <c r="H251" s="48"/>
      <c r="I251" s="48"/>
      <c r="J251" s="52"/>
      <c r="K251" s="48"/>
      <c r="L251" s="48"/>
      <c r="M251" s="52"/>
      <c r="N251" s="48"/>
      <c r="O251" s="48"/>
      <c r="P251" s="52"/>
      <c r="Q251" s="48"/>
      <c r="R251" s="48"/>
      <c r="S251" s="48"/>
      <c r="T251" s="48"/>
      <c r="U251" s="48"/>
      <c r="V251" s="52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52"/>
      <c r="AU251" s="48"/>
      <c r="AV251" s="48"/>
      <c r="AW251" s="48"/>
      <c r="AX251" s="48">
        <v>115.2</v>
      </c>
      <c r="AY251" s="48">
        <v>44.302</v>
      </c>
      <c r="AZ251" s="48">
        <f t="shared" si="285"/>
        <v>38.456597222222221</v>
      </c>
      <c r="BA251" s="48"/>
      <c r="BB251" s="48"/>
      <c r="BC251" s="48"/>
      <c r="BD251" s="48"/>
      <c r="BE251" s="48"/>
      <c r="BF251" s="52"/>
      <c r="BG251" s="48"/>
      <c r="BH251" s="48"/>
      <c r="BI251" s="52"/>
      <c r="BJ251" s="48"/>
      <c r="BK251" s="48"/>
      <c r="BL251" s="52"/>
      <c r="BM251" s="48"/>
      <c r="BN251" s="48"/>
      <c r="BO251" s="48"/>
    </row>
    <row r="252" spans="1:67" x14ac:dyDescent="0.25">
      <c r="A252" s="162" t="s">
        <v>500</v>
      </c>
      <c r="B252" s="56">
        <f t="shared" si="245"/>
        <v>115.2</v>
      </c>
      <c r="C252" s="56">
        <f t="shared" si="246"/>
        <v>44.24</v>
      </c>
      <c r="D252" s="48">
        <f t="shared" si="289"/>
        <v>38.402777777777779</v>
      </c>
      <c r="E252" s="48"/>
      <c r="F252" s="48"/>
      <c r="G252" s="48"/>
      <c r="H252" s="48"/>
      <c r="I252" s="48"/>
      <c r="J252" s="52"/>
      <c r="K252" s="48"/>
      <c r="L252" s="48"/>
      <c r="M252" s="52"/>
      <c r="N252" s="48"/>
      <c r="O252" s="48"/>
      <c r="P252" s="52"/>
      <c r="Q252" s="48"/>
      <c r="R252" s="48"/>
      <c r="S252" s="48"/>
      <c r="T252" s="48"/>
      <c r="U252" s="48"/>
      <c r="V252" s="52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52"/>
      <c r="AU252" s="48"/>
      <c r="AV252" s="48"/>
      <c r="AW252" s="48"/>
      <c r="AX252" s="48">
        <v>115.2</v>
      </c>
      <c r="AY252" s="48">
        <v>44.24</v>
      </c>
      <c r="AZ252" s="48">
        <f t="shared" si="285"/>
        <v>38.402777777777779</v>
      </c>
      <c r="BA252" s="48"/>
      <c r="BB252" s="48"/>
      <c r="BC252" s="48"/>
      <c r="BD252" s="48"/>
      <c r="BE252" s="48"/>
      <c r="BF252" s="52"/>
      <c r="BG252" s="48"/>
      <c r="BH252" s="48"/>
      <c r="BI252" s="52"/>
      <c r="BJ252" s="48"/>
      <c r="BK252" s="48"/>
      <c r="BL252" s="52"/>
      <c r="BM252" s="48"/>
      <c r="BN252" s="48"/>
      <c r="BO252" s="48"/>
    </row>
    <row r="253" spans="1:67" s="59" customFormat="1" ht="31.5" x14ac:dyDescent="0.25">
      <c r="A253" s="164" t="s">
        <v>325</v>
      </c>
      <c r="B253" s="73">
        <f t="shared" si="245"/>
        <v>248404.92429999996</v>
      </c>
      <c r="C253" s="73">
        <f t="shared" si="246"/>
        <v>135133.71313000002</v>
      </c>
      <c r="D253" s="55">
        <f t="shared" ref="D253" si="290">C253/B253*100</f>
        <v>54.400577408360192</v>
      </c>
      <c r="E253" s="54">
        <f>SUM(E254:E266)</f>
        <v>739.6</v>
      </c>
      <c r="F253" s="54">
        <f t="shared" ref="F253:BE253" si="291">SUM(F254:F266)</f>
        <v>306.40568999999999</v>
      </c>
      <c r="G253" s="55">
        <f t="shared" si="44"/>
        <v>41.428568144943213</v>
      </c>
      <c r="H253" s="54">
        <f t="shared" si="291"/>
        <v>131.30000000000001</v>
      </c>
      <c r="I253" s="54">
        <f t="shared" si="291"/>
        <v>50.805589999999995</v>
      </c>
      <c r="J253" s="55">
        <f t="shared" si="56"/>
        <v>38.69428027418126</v>
      </c>
      <c r="K253" s="54">
        <f t="shared" si="291"/>
        <v>2794.5</v>
      </c>
      <c r="L253" s="54">
        <f t="shared" si="291"/>
        <v>1180.5817299999999</v>
      </c>
      <c r="M253" s="55">
        <f t="shared" si="57"/>
        <v>42.246617641796377</v>
      </c>
      <c r="N253" s="54">
        <f t="shared" si="291"/>
        <v>43307.8243</v>
      </c>
      <c r="O253" s="54">
        <f t="shared" si="291"/>
        <v>20084.355579999999</v>
      </c>
      <c r="P253" s="55">
        <f t="shared" si="30"/>
        <v>46.375812926718645</v>
      </c>
      <c r="Q253" s="54">
        <f t="shared" si="291"/>
        <v>3239.4</v>
      </c>
      <c r="R253" s="54">
        <f t="shared" si="291"/>
        <v>1701.5558999999998</v>
      </c>
      <c r="S253" s="55">
        <f t="shared" si="45"/>
        <v>52.526884608260779</v>
      </c>
      <c r="T253" s="54">
        <f t="shared" si="291"/>
        <v>117.1</v>
      </c>
      <c r="U253" s="54">
        <f t="shared" si="291"/>
        <v>41.030459999999998</v>
      </c>
      <c r="V253" s="55">
        <f t="shared" si="46"/>
        <v>35.038821520068318</v>
      </c>
      <c r="W253" s="54">
        <f t="shared" si="291"/>
        <v>182134.39999999999</v>
      </c>
      <c r="X253" s="54">
        <f t="shared" si="291"/>
        <v>102030.12353</v>
      </c>
      <c r="Y253" s="55">
        <f t="shared" si="58"/>
        <v>56.019139454161326</v>
      </c>
      <c r="Z253" s="54">
        <f t="shared" si="291"/>
        <v>394</v>
      </c>
      <c r="AA253" s="54">
        <f t="shared" si="291"/>
        <v>157.20457000000002</v>
      </c>
      <c r="AB253" s="54">
        <f t="shared" si="249"/>
        <v>39.899637055837566</v>
      </c>
      <c r="AC253" s="54">
        <f t="shared" si="291"/>
        <v>0</v>
      </c>
      <c r="AD253" s="54">
        <f t="shared" si="291"/>
        <v>0</v>
      </c>
      <c r="AE253" s="54">
        <f t="shared" si="291"/>
        <v>0</v>
      </c>
      <c r="AF253" s="54">
        <f t="shared" si="291"/>
        <v>394</v>
      </c>
      <c r="AG253" s="54">
        <f t="shared" si="291"/>
        <v>160.92636999999999</v>
      </c>
      <c r="AH253" s="54">
        <f t="shared" si="291"/>
        <v>40.844256345177662</v>
      </c>
      <c r="AI253" s="54">
        <f t="shared" si="291"/>
        <v>294.8</v>
      </c>
      <c r="AJ253" s="54">
        <f t="shared" si="291"/>
        <v>204.07291000000001</v>
      </c>
      <c r="AK253" s="54">
        <f t="shared" si="291"/>
        <v>69.224189280868387</v>
      </c>
      <c r="AL253" s="54">
        <f t="shared" si="291"/>
        <v>394</v>
      </c>
      <c r="AM253" s="54">
        <f t="shared" si="291"/>
        <v>144.82402999999999</v>
      </c>
      <c r="AN253" s="54">
        <f t="shared" si="291"/>
        <v>36.757368020304568</v>
      </c>
      <c r="AO253" s="54">
        <f t="shared" si="291"/>
        <v>394</v>
      </c>
      <c r="AP253" s="54">
        <f t="shared" ref="AP253" si="292">SUM(AP254:AP266)</f>
        <v>136.36799999999999</v>
      </c>
      <c r="AQ253" s="54">
        <f t="shared" si="291"/>
        <v>34.611167512690358</v>
      </c>
      <c r="AR253" s="54">
        <f t="shared" si="291"/>
        <v>464.9</v>
      </c>
      <c r="AS253" s="54">
        <f t="shared" si="291"/>
        <v>232.2</v>
      </c>
      <c r="AT253" s="55">
        <f t="shared" si="63"/>
        <v>49.946224994622504</v>
      </c>
      <c r="AU253" s="54">
        <f t="shared" si="291"/>
        <v>0</v>
      </c>
      <c r="AV253" s="54">
        <f t="shared" ref="AV253" si="293">SUM(AV254:AV266)</f>
        <v>0</v>
      </c>
      <c r="AW253" s="54">
        <f t="shared" si="291"/>
        <v>0</v>
      </c>
      <c r="AX253" s="54">
        <f t="shared" si="291"/>
        <v>1555.3000000000004</v>
      </c>
      <c r="AY253" s="54">
        <f t="shared" si="291"/>
        <v>638.51598999999999</v>
      </c>
      <c r="AZ253" s="54">
        <f t="shared" ref="AZ253:AZ255" si="294">AY253/AX253*100</f>
        <v>41.054201118755209</v>
      </c>
      <c r="BA253" s="54">
        <f t="shared" si="291"/>
        <v>11942</v>
      </c>
      <c r="BB253" s="54">
        <f t="shared" si="291"/>
        <v>7994.8717999999999</v>
      </c>
      <c r="BC253" s="55">
        <f t="shared" si="35"/>
        <v>66.947511304639079</v>
      </c>
      <c r="BD253" s="54">
        <f t="shared" si="291"/>
        <v>37.4</v>
      </c>
      <c r="BE253" s="54">
        <f t="shared" si="291"/>
        <v>36.875</v>
      </c>
      <c r="BF253" s="55">
        <f t="shared" si="253"/>
        <v>98.596256684491976</v>
      </c>
      <c r="BG253" s="54">
        <f t="shared" ref="BG253" si="295">SUM(BG254:BG266)</f>
        <v>1.4</v>
      </c>
      <c r="BH253" s="54">
        <f t="shared" ref="BH253" si="296">SUM(BH254:BH266)</f>
        <v>0</v>
      </c>
      <c r="BI253" s="55">
        <f t="shared" ref="BI253:BI254" si="297">BH253/BG253*100</f>
        <v>0</v>
      </c>
      <c r="BJ253" s="54"/>
      <c r="BK253" s="54"/>
      <c r="BL253" s="55"/>
      <c r="BM253" s="54">
        <f>SUM(BM254:BM266)</f>
        <v>69</v>
      </c>
      <c r="BN253" s="54">
        <f t="shared" ref="BN253" si="298">SUM(BN254:BN266)</f>
        <v>32.995980000000003</v>
      </c>
      <c r="BO253" s="55">
        <f t="shared" ref="BO253:BO254" si="299">BN253/BM253*100</f>
        <v>47.820260869565224</v>
      </c>
    </row>
    <row r="254" spans="1:67" ht="18" customHeight="1" x14ac:dyDescent="0.25">
      <c r="A254" s="162" t="s">
        <v>286</v>
      </c>
      <c r="B254" s="56">
        <f t="shared" si="245"/>
        <v>246849.62429999997</v>
      </c>
      <c r="C254" s="56">
        <f t="shared" si="246"/>
        <v>134495.19714</v>
      </c>
      <c r="D254" s="52">
        <f t="shared" si="0"/>
        <v>54.484667546646136</v>
      </c>
      <c r="E254" s="52">
        <v>739.6</v>
      </c>
      <c r="F254" s="52">
        <v>306.40568999999999</v>
      </c>
      <c r="G254" s="52">
        <f t="shared" si="44"/>
        <v>41.428568144943213</v>
      </c>
      <c r="H254" s="52">
        <v>131.30000000000001</v>
      </c>
      <c r="I254" s="52">
        <v>50.805589999999995</v>
      </c>
      <c r="J254" s="52">
        <f t="shared" si="56"/>
        <v>38.69428027418126</v>
      </c>
      <c r="K254" s="52">
        <v>2794.5</v>
      </c>
      <c r="L254" s="52">
        <v>1180.5817299999999</v>
      </c>
      <c r="M254" s="52">
        <f t="shared" si="57"/>
        <v>42.246617641796377</v>
      </c>
      <c r="N254" s="52">
        <v>43307.8243</v>
      </c>
      <c r="O254" s="52">
        <v>20084.355579999999</v>
      </c>
      <c r="P254" s="52">
        <f t="shared" si="30"/>
        <v>46.375812926718645</v>
      </c>
      <c r="Q254" s="52">
        <v>3239.4</v>
      </c>
      <c r="R254" s="52">
        <v>1701.5558999999998</v>
      </c>
      <c r="S254" s="52">
        <f t="shared" si="45"/>
        <v>52.526884608260779</v>
      </c>
      <c r="T254" s="52">
        <v>117.1</v>
      </c>
      <c r="U254" s="52">
        <v>41.030459999999998</v>
      </c>
      <c r="V254" s="52">
        <f t="shared" si="46"/>
        <v>35.038821520068318</v>
      </c>
      <c r="W254" s="52">
        <v>182134.39999999999</v>
      </c>
      <c r="X254" s="52">
        <v>102030.12353</v>
      </c>
      <c r="Y254" s="52">
        <f t="shared" si="58"/>
        <v>56.019139454161326</v>
      </c>
      <c r="Z254" s="52">
        <v>394</v>
      </c>
      <c r="AA254" s="52">
        <v>157.20457000000002</v>
      </c>
      <c r="AB254" s="48">
        <f t="shared" si="249"/>
        <v>39.899637055837566</v>
      </c>
      <c r="AC254" s="48"/>
      <c r="AD254" s="52"/>
      <c r="AE254" s="52"/>
      <c r="AF254" s="52">
        <v>394</v>
      </c>
      <c r="AG254" s="52">
        <v>160.92636999999999</v>
      </c>
      <c r="AH254" s="52">
        <f t="shared" si="59"/>
        <v>40.844256345177662</v>
      </c>
      <c r="AI254" s="52">
        <v>294.8</v>
      </c>
      <c r="AJ254" s="52">
        <v>204.07291000000001</v>
      </c>
      <c r="AK254" s="52">
        <f t="shared" si="60"/>
        <v>69.224189280868387</v>
      </c>
      <c r="AL254" s="52">
        <v>394</v>
      </c>
      <c r="AM254" s="52">
        <v>144.82402999999999</v>
      </c>
      <c r="AN254" s="52">
        <f t="shared" si="61"/>
        <v>36.757368020304568</v>
      </c>
      <c r="AO254" s="52">
        <v>394</v>
      </c>
      <c r="AP254" s="52">
        <v>136.36799999999999</v>
      </c>
      <c r="AQ254" s="52">
        <f t="shared" si="62"/>
        <v>34.611167512690358</v>
      </c>
      <c r="AR254" s="52">
        <v>464.9</v>
      </c>
      <c r="AS254" s="52">
        <v>232.2</v>
      </c>
      <c r="AT254" s="52">
        <f t="shared" si="63"/>
        <v>49.946224994622504</v>
      </c>
      <c r="AU254" s="52"/>
      <c r="AV254" s="52"/>
      <c r="AW254" s="52"/>
      <c r="AX254" s="52"/>
      <c r="AY254" s="52"/>
      <c r="AZ254" s="48"/>
      <c r="BA254" s="52">
        <v>11942</v>
      </c>
      <c r="BB254" s="52">
        <v>7994.8717999999999</v>
      </c>
      <c r="BC254" s="52">
        <f t="shared" si="35"/>
        <v>66.947511304639079</v>
      </c>
      <c r="BD254" s="52">
        <v>37.4</v>
      </c>
      <c r="BE254" s="52">
        <v>36.875</v>
      </c>
      <c r="BF254" s="52">
        <f t="shared" si="253"/>
        <v>98.596256684491976</v>
      </c>
      <c r="BG254" s="52">
        <v>1.4</v>
      </c>
      <c r="BH254" s="52"/>
      <c r="BI254" s="52">
        <f t="shared" si="297"/>
        <v>0</v>
      </c>
      <c r="BJ254" s="52"/>
      <c r="BK254" s="52"/>
      <c r="BL254" s="52"/>
      <c r="BM254" s="52">
        <v>69</v>
      </c>
      <c r="BN254" s="52">
        <v>32.995980000000003</v>
      </c>
      <c r="BO254" s="52">
        <f t="shared" si="299"/>
        <v>47.820260869565224</v>
      </c>
    </row>
    <row r="255" spans="1:67" x14ac:dyDescent="0.25">
      <c r="A255" s="162" t="s">
        <v>314</v>
      </c>
      <c r="B255" s="56">
        <f t="shared" si="245"/>
        <v>115.2</v>
      </c>
      <c r="C255" s="56">
        <f t="shared" si="246"/>
        <v>44.895449999999997</v>
      </c>
      <c r="D255" s="48">
        <f t="shared" ref="D255:D266" si="300">C255/B255*100</f>
        <v>38.971744791666666</v>
      </c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52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>
        <v>115.2</v>
      </c>
      <c r="AY255" s="48">
        <v>44.895449999999997</v>
      </c>
      <c r="AZ255" s="48">
        <f t="shared" si="294"/>
        <v>38.971744791666666</v>
      </c>
      <c r="BA255" s="48"/>
      <c r="BB255" s="48"/>
      <c r="BC255" s="52"/>
      <c r="BD255" s="48"/>
      <c r="BE255" s="48"/>
      <c r="BF255" s="52"/>
      <c r="BG255" s="48"/>
      <c r="BH255" s="48"/>
      <c r="BI255" s="52"/>
      <c r="BJ255" s="48"/>
      <c r="BK255" s="48"/>
      <c r="BL255" s="52"/>
      <c r="BM255" s="48"/>
      <c r="BN255" s="48"/>
      <c r="BO255" s="48"/>
    </row>
    <row r="256" spans="1:67" x14ac:dyDescent="0.25">
      <c r="A256" s="162" t="s">
        <v>315</v>
      </c>
      <c r="B256" s="56">
        <f t="shared" si="245"/>
        <v>115.2</v>
      </c>
      <c r="C256" s="56">
        <f t="shared" si="246"/>
        <v>44.895449999999997</v>
      </c>
      <c r="D256" s="48">
        <f t="shared" si="300"/>
        <v>38.971744791666666</v>
      </c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52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>
        <v>115.2</v>
      </c>
      <c r="AY256" s="48">
        <v>44.895449999999997</v>
      </c>
      <c r="AZ256" s="48">
        <f t="shared" ref="AZ256:AZ267" si="301">AY256/AX256*100</f>
        <v>38.971744791666666</v>
      </c>
      <c r="BA256" s="48"/>
      <c r="BB256" s="48"/>
      <c r="BC256" s="52"/>
      <c r="BD256" s="48"/>
      <c r="BE256" s="48"/>
      <c r="BF256" s="52"/>
      <c r="BG256" s="48"/>
      <c r="BH256" s="48"/>
      <c r="BI256" s="52"/>
      <c r="BJ256" s="48"/>
      <c r="BK256" s="48"/>
      <c r="BL256" s="52"/>
      <c r="BM256" s="48"/>
      <c r="BN256" s="48"/>
      <c r="BO256" s="48"/>
    </row>
    <row r="257" spans="1:67" x14ac:dyDescent="0.25">
      <c r="A257" s="162" t="s">
        <v>316</v>
      </c>
      <c r="B257" s="56">
        <f t="shared" si="245"/>
        <v>115.2</v>
      </c>
      <c r="C257" s="56">
        <f t="shared" si="246"/>
        <v>48.412019999999998</v>
      </c>
      <c r="D257" s="48">
        <f t="shared" si="300"/>
        <v>42.024322916666662</v>
      </c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52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>
        <v>115.2</v>
      </c>
      <c r="AY257" s="48">
        <v>48.412019999999998</v>
      </c>
      <c r="AZ257" s="48">
        <f t="shared" si="301"/>
        <v>42.024322916666662</v>
      </c>
      <c r="BA257" s="48"/>
      <c r="BB257" s="48"/>
      <c r="BC257" s="52"/>
      <c r="BD257" s="48"/>
      <c r="BE257" s="48"/>
      <c r="BF257" s="52"/>
      <c r="BG257" s="48"/>
      <c r="BH257" s="48"/>
      <c r="BI257" s="52"/>
      <c r="BJ257" s="48"/>
      <c r="BK257" s="48"/>
      <c r="BL257" s="52"/>
      <c r="BM257" s="48"/>
      <c r="BN257" s="48"/>
      <c r="BO257" s="48"/>
    </row>
    <row r="258" spans="1:67" x14ac:dyDescent="0.25">
      <c r="A258" s="162" t="s">
        <v>317</v>
      </c>
      <c r="B258" s="56">
        <f t="shared" si="245"/>
        <v>115.2</v>
      </c>
      <c r="C258" s="56">
        <f t="shared" si="246"/>
        <v>44.895449999999997</v>
      </c>
      <c r="D258" s="48">
        <f t="shared" si="300"/>
        <v>38.971744791666666</v>
      </c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52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>
        <v>115.2</v>
      </c>
      <c r="AY258" s="48">
        <v>44.895449999999997</v>
      </c>
      <c r="AZ258" s="48">
        <f t="shared" si="301"/>
        <v>38.971744791666666</v>
      </c>
      <c r="BA258" s="48"/>
      <c r="BB258" s="48"/>
      <c r="BC258" s="52"/>
      <c r="BD258" s="48"/>
      <c r="BE258" s="48"/>
      <c r="BF258" s="52"/>
      <c r="BG258" s="48"/>
      <c r="BH258" s="48"/>
      <c r="BI258" s="52"/>
      <c r="BJ258" s="48"/>
      <c r="BK258" s="48"/>
      <c r="BL258" s="52"/>
      <c r="BM258" s="48"/>
      <c r="BN258" s="48"/>
      <c r="BO258" s="48"/>
    </row>
    <row r="259" spans="1:67" x14ac:dyDescent="0.25">
      <c r="A259" s="162" t="s">
        <v>318</v>
      </c>
      <c r="B259" s="56">
        <f t="shared" si="245"/>
        <v>115.2</v>
      </c>
      <c r="C259" s="56">
        <f t="shared" si="246"/>
        <v>54.254069999999999</v>
      </c>
      <c r="D259" s="48">
        <f t="shared" si="300"/>
        <v>47.095546874999997</v>
      </c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52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>
        <v>115.2</v>
      </c>
      <c r="AY259" s="48">
        <v>54.254069999999999</v>
      </c>
      <c r="AZ259" s="48">
        <f t="shared" si="301"/>
        <v>47.095546874999997</v>
      </c>
      <c r="BA259" s="48"/>
      <c r="BB259" s="48"/>
      <c r="BC259" s="52"/>
      <c r="BD259" s="48"/>
      <c r="BE259" s="48"/>
      <c r="BF259" s="52"/>
      <c r="BG259" s="48"/>
      <c r="BH259" s="48"/>
      <c r="BI259" s="52"/>
      <c r="BJ259" s="48"/>
      <c r="BK259" s="48"/>
      <c r="BL259" s="52"/>
      <c r="BM259" s="48"/>
      <c r="BN259" s="48"/>
      <c r="BO259" s="48"/>
    </row>
    <row r="260" spans="1:67" x14ac:dyDescent="0.25">
      <c r="A260" s="162" t="s">
        <v>319</v>
      </c>
      <c r="B260" s="56">
        <f t="shared" si="245"/>
        <v>115.2</v>
      </c>
      <c r="C260" s="56">
        <f t="shared" si="246"/>
        <v>47.233940000000004</v>
      </c>
      <c r="D260" s="48">
        <f t="shared" si="300"/>
        <v>41.001684027777777</v>
      </c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52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>
        <v>115.2</v>
      </c>
      <c r="AY260" s="48">
        <v>47.233940000000004</v>
      </c>
      <c r="AZ260" s="48">
        <f t="shared" si="301"/>
        <v>41.001684027777777</v>
      </c>
      <c r="BA260" s="48"/>
      <c r="BB260" s="48"/>
      <c r="BC260" s="52"/>
      <c r="BD260" s="48"/>
      <c r="BE260" s="48"/>
      <c r="BF260" s="52"/>
      <c r="BG260" s="48"/>
      <c r="BH260" s="48"/>
      <c r="BI260" s="52"/>
      <c r="BJ260" s="48"/>
      <c r="BK260" s="48"/>
      <c r="BL260" s="52"/>
      <c r="BM260" s="48"/>
      <c r="BN260" s="48"/>
      <c r="BO260" s="48"/>
    </row>
    <row r="261" spans="1:67" x14ac:dyDescent="0.25">
      <c r="A261" s="162" t="s">
        <v>223</v>
      </c>
      <c r="B261" s="56">
        <f t="shared" si="245"/>
        <v>115.2</v>
      </c>
      <c r="C261" s="56">
        <f t="shared" si="246"/>
        <v>44.895449999999997</v>
      </c>
      <c r="D261" s="48">
        <f t="shared" si="300"/>
        <v>38.971744791666666</v>
      </c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52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>
        <v>115.2</v>
      </c>
      <c r="AY261" s="48">
        <v>44.895449999999997</v>
      </c>
      <c r="AZ261" s="48">
        <f t="shared" si="301"/>
        <v>38.971744791666666</v>
      </c>
      <c r="BA261" s="48"/>
      <c r="BB261" s="48"/>
      <c r="BC261" s="52"/>
      <c r="BD261" s="48"/>
      <c r="BE261" s="48"/>
      <c r="BF261" s="52"/>
      <c r="BG261" s="48"/>
      <c r="BH261" s="48"/>
      <c r="BI261" s="52"/>
      <c r="BJ261" s="48"/>
      <c r="BK261" s="48"/>
      <c r="BL261" s="52"/>
      <c r="BM261" s="48"/>
      <c r="BN261" s="48"/>
      <c r="BO261" s="48"/>
    </row>
    <row r="262" spans="1:67" x14ac:dyDescent="0.25">
      <c r="A262" s="162" t="s">
        <v>320</v>
      </c>
      <c r="B262" s="56">
        <f t="shared" si="245"/>
        <v>115.2</v>
      </c>
      <c r="C262" s="56">
        <f t="shared" si="246"/>
        <v>44.895449999999997</v>
      </c>
      <c r="D262" s="48">
        <f t="shared" si="300"/>
        <v>38.971744791666666</v>
      </c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52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>
        <v>115.2</v>
      </c>
      <c r="AY262" s="48">
        <v>44.895449999999997</v>
      </c>
      <c r="AZ262" s="48">
        <f t="shared" si="301"/>
        <v>38.971744791666666</v>
      </c>
      <c r="BA262" s="48"/>
      <c r="BB262" s="48"/>
      <c r="BC262" s="52"/>
      <c r="BD262" s="48"/>
      <c r="BE262" s="48"/>
      <c r="BF262" s="52"/>
      <c r="BG262" s="48"/>
      <c r="BH262" s="48"/>
      <c r="BI262" s="52"/>
      <c r="BJ262" s="48"/>
      <c r="BK262" s="48"/>
      <c r="BL262" s="52"/>
      <c r="BM262" s="48"/>
      <c r="BN262" s="48"/>
      <c r="BO262" s="48"/>
    </row>
    <row r="263" spans="1:67" x14ac:dyDescent="0.25">
      <c r="A263" s="162" t="s">
        <v>321</v>
      </c>
      <c r="B263" s="56">
        <f t="shared" si="245"/>
        <v>288.10000000000002</v>
      </c>
      <c r="C263" s="56">
        <f t="shared" si="246"/>
        <v>121.40589999999999</v>
      </c>
      <c r="D263" s="48">
        <f t="shared" si="300"/>
        <v>42.140194376952437</v>
      </c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52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>
        <v>288.10000000000002</v>
      </c>
      <c r="AY263" s="48">
        <v>121.40589999999999</v>
      </c>
      <c r="AZ263" s="48">
        <f t="shared" si="301"/>
        <v>42.140194376952437</v>
      </c>
      <c r="BA263" s="48"/>
      <c r="BB263" s="48"/>
      <c r="BC263" s="52"/>
      <c r="BD263" s="48"/>
      <c r="BE263" s="48"/>
      <c r="BF263" s="52"/>
      <c r="BG263" s="48"/>
      <c r="BH263" s="48"/>
      <c r="BI263" s="52"/>
      <c r="BJ263" s="48"/>
      <c r="BK263" s="48"/>
      <c r="BL263" s="52"/>
      <c r="BM263" s="48"/>
      <c r="BN263" s="48"/>
      <c r="BO263" s="48"/>
    </row>
    <row r="264" spans="1:67" x14ac:dyDescent="0.25">
      <c r="A264" s="162" t="s">
        <v>322</v>
      </c>
      <c r="B264" s="56">
        <f t="shared" si="245"/>
        <v>115.2</v>
      </c>
      <c r="C264" s="56">
        <f t="shared" si="246"/>
        <v>49.810449999999996</v>
      </c>
      <c r="D264" s="48">
        <f t="shared" si="300"/>
        <v>43.238237847222216</v>
      </c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52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>
        <v>115.2</v>
      </c>
      <c r="AY264" s="48">
        <v>49.810449999999996</v>
      </c>
      <c r="AZ264" s="48">
        <f t="shared" si="301"/>
        <v>43.238237847222216</v>
      </c>
      <c r="BA264" s="48"/>
      <c r="BB264" s="48"/>
      <c r="BC264" s="52"/>
      <c r="BD264" s="48"/>
      <c r="BE264" s="48"/>
      <c r="BF264" s="52"/>
      <c r="BG264" s="48"/>
      <c r="BH264" s="48"/>
      <c r="BI264" s="52"/>
      <c r="BJ264" s="48"/>
      <c r="BK264" s="48"/>
      <c r="BL264" s="52"/>
      <c r="BM264" s="48"/>
      <c r="BN264" s="48"/>
      <c r="BO264" s="48"/>
    </row>
    <row r="265" spans="1:67" x14ac:dyDescent="0.25">
      <c r="A265" s="162" t="s">
        <v>323</v>
      </c>
      <c r="B265" s="56">
        <f t="shared" si="245"/>
        <v>115.2</v>
      </c>
      <c r="C265" s="56">
        <f t="shared" si="246"/>
        <v>48.027910000000006</v>
      </c>
      <c r="D265" s="48">
        <f t="shared" si="300"/>
        <v>41.690894097222227</v>
      </c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52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>
        <v>115.2</v>
      </c>
      <c r="AY265" s="48">
        <v>48.027910000000006</v>
      </c>
      <c r="AZ265" s="48">
        <f t="shared" si="301"/>
        <v>41.690894097222227</v>
      </c>
      <c r="BA265" s="48"/>
      <c r="BB265" s="48"/>
      <c r="BC265" s="52"/>
      <c r="BD265" s="48"/>
      <c r="BE265" s="48"/>
      <c r="BF265" s="52"/>
      <c r="BG265" s="48"/>
      <c r="BH265" s="48"/>
      <c r="BI265" s="52"/>
      <c r="BJ265" s="48"/>
      <c r="BK265" s="48"/>
      <c r="BL265" s="52"/>
      <c r="BM265" s="48"/>
      <c r="BN265" s="48"/>
      <c r="BO265" s="48"/>
    </row>
    <row r="266" spans="1:67" x14ac:dyDescent="0.25">
      <c r="A266" s="162" t="s">
        <v>324</v>
      </c>
      <c r="B266" s="56">
        <f t="shared" si="245"/>
        <v>115.2</v>
      </c>
      <c r="C266" s="56">
        <f t="shared" si="246"/>
        <v>44.894449999999999</v>
      </c>
      <c r="D266" s="48">
        <f t="shared" si="300"/>
        <v>38.970876736111109</v>
      </c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52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>
        <v>115.2</v>
      </c>
      <c r="AY266" s="48">
        <v>44.894449999999999</v>
      </c>
      <c r="AZ266" s="48">
        <f t="shared" si="301"/>
        <v>38.970876736111109</v>
      </c>
      <c r="BA266" s="48"/>
      <c r="BB266" s="48"/>
      <c r="BC266" s="52"/>
      <c r="BD266" s="48"/>
      <c r="BE266" s="48"/>
      <c r="BF266" s="52"/>
      <c r="BG266" s="48"/>
      <c r="BH266" s="48"/>
      <c r="BI266" s="52"/>
      <c r="BJ266" s="48"/>
      <c r="BK266" s="48"/>
      <c r="BL266" s="52"/>
      <c r="BM266" s="48"/>
      <c r="BN266" s="48"/>
      <c r="BO266" s="48"/>
    </row>
    <row r="267" spans="1:67" s="59" customFormat="1" ht="31.5" x14ac:dyDescent="0.25">
      <c r="A267" s="164" t="s">
        <v>313</v>
      </c>
      <c r="B267" s="73">
        <f t="shared" si="245"/>
        <v>380298.4286000001</v>
      </c>
      <c r="C267" s="73">
        <f t="shared" si="246"/>
        <v>211687.51607000001</v>
      </c>
      <c r="D267" s="55">
        <f t="shared" ref="D267" si="302">C267/B267*100</f>
        <v>55.663526365146801</v>
      </c>
      <c r="E267" s="54">
        <f>SUM(E268:E273)</f>
        <v>1788.3</v>
      </c>
      <c r="F267" s="54">
        <f t="shared" ref="F267:BE267" si="303">SUM(F268:F273)</f>
        <v>562.25067000000001</v>
      </c>
      <c r="G267" s="55">
        <f t="shared" si="44"/>
        <v>31.440511659117597</v>
      </c>
      <c r="H267" s="54">
        <f t="shared" si="303"/>
        <v>289.60000000000002</v>
      </c>
      <c r="I267" s="54">
        <f t="shared" si="303"/>
        <v>106.87486</v>
      </c>
      <c r="J267" s="55">
        <f t="shared" si="56"/>
        <v>36.904302486187838</v>
      </c>
      <c r="K267" s="54">
        <f t="shared" si="303"/>
        <v>4560.3999999999996</v>
      </c>
      <c r="L267" s="54">
        <f t="shared" si="303"/>
        <v>2457.7550000000001</v>
      </c>
      <c r="M267" s="55">
        <f t="shared" si="57"/>
        <v>53.893408472940976</v>
      </c>
      <c r="N267" s="54">
        <f t="shared" si="303"/>
        <v>72553.928599999999</v>
      </c>
      <c r="O267" s="54">
        <f t="shared" si="303"/>
        <v>41328.513140000003</v>
      </c>
      <c r="P267" s="55">
        <f t="shared" si="30"/>
        <v>56.962474586110837</v>
      </c>
      <c r="Q267" s="54">
        <f t="shared" si="303"/>
        <v>5657.8</v>
      </c>
      <c r="R267" s="54">
        <f t="shared" si="303"/>
        <v>1995.5626200000002</v>
      </c>
      <c r="S267" s="55">
        <f t="shared" si="45"/>
        <v>35.270999681855145</v>
      </c>
      <c r="T267" s="54">
        <f t="shared" si="303"/>
        <v>235.8</v>
      </c>
      <c r="U267" s="54">
        <f t="shared" si="303"/>
        <v>101.22499999999999</v>
      </c>
      <c r="V267" s="55">
        <f t="shared" si="46"/>
        <v>42.928329092451222</v>
      </c>
      <c r="W267" s="54">
        <f t="shared" si="303"/>
        <v>260848.9</v>
      </c>
      <c r="X267" s="54">
        <f t="shared" si="303"/>
        <v>145819.45693000001</v>
      </c>
      <c r="Y267" s="55">
        <f t="shared" si="58"/>
        <v>55.901886850970051</v>
      </c>
      <c r="Z267" s="54">
        <f t="shared" si="303"/>
        <v>1181.9000000000001</v>
      </c>
      <c r="AA267" s="54">
        <f t="shared" si="303"/>
        <v>478.48277000000002</v>
      </c>
      <c r="AB267" s="54">
        <f t="shared" si="249"/>
        <v>40.484200863017172</v>
      </c>
      <c r="AC267" s="54">
        <f t="shared" si="303"/>
        <v>102.9</v>
      </c>
      <c r="AD267" s="54">
        <f t="shared" si="303"/>
        <v>0</v>
      </c>
      <c r="AE267" s="55">
        <f>AD267/AC267*100</f>
        <v>0</v>
      </c>
      <c r="AF267" s="54">
        <f t="shared" si="303"/>
        <v>788</v>
      </c>
      <c r="AG267" s="54">
        <f t="shared" si="303"/>
        <v>329.71348999999998</v>
      </c>
      <c r="AH267" s="54">
        <f t="shared" si="303"/>
        <v>41.841813451776652</v>
      </c>
      <c r="AI267" s="54">
        <f t="shared" si="303"/>
        <v>6512.6</v>
      </c>
      <c r="AJ267" s="54">
        <f t="shared" si="303"/>
        <v>3948.4669800000001</v>
      </c>
      <c r="AK267" s="54">
        <f t="shared" si="303"/>
        <v>60.628120566286889</v>
      </c>
      <c r="AL267" s="54">
        <f t="shared" si="303"/>
        <v>787.9</v>
      </c>
      <c r="AM267" s="54">
        <f t="shared" si="303"/>
        <v>370.07186999999999</v>
      </c>
      <c r="AN267" s="54">
        <f t="shared" si="303"/>
        <v>46.969395862419091</v>
      </c>
      <c r="AO267" s="54">
        <f t="shared" si="303"/>
        <v>394</v>
      </c>
      <c r="AP267" s="54">
        <f t="shared" ref="AP267" si="304">SUM(AP268:AP273)</f>
        <v>160.12707999999998</v>
      </c>
      <c r="AQ267" s="54">
        <f t="shared" si="303"/>
        <v>40.641390862944156</v>
      </c>
      <c r="AR267" s="54">
        <f t="shared" si="303"/>
        <v>2296</v>
      </c>
      <c r="AS267" s="54">
        <f t="shared" si="303"/>
        <v>1147.8</v>
      </c>
      <c r="AT267" s="55">
        <f t="shared" si="63"/>
        <v>49.991289198606268</v>
      </c>
      <c r="AU267" s="54">
        <f t="shared" si="303"/>
        <v>1575.9</v>
      </c>
      <c r="AV267" s="54">
        <f t="shared" ref="AV267" si="305">SUM(AV268:AV273)</f>
        <v>772.36800000000005</v>
      </c>
      <c r="AW267" s="55">
        <f>AV267/AU267*100</f>
        <v>49.011231677136877</v>
      </c>
      <c r="AX267" s="54">
        <f t="shared" si="303"/>
        <v>1440.5</v>
      </c>
      <c r="AY267" s="54">
        <f t="shared" si="303"/>
        <v>581.68585999999993</v>
      </c>
      <c r="AZ267" s="54">
        <f t="shared" si="301"/>
        <v>40.380830267268301</v>
      </c>
      <c r="BA267" s="54">
        <f t="shared" si="303"/>
        <v>17912.900000000001</v>
      </c>
      <c r="BB267" s="54">
        <f t="shared" si="303"/>
        <v>11308.76</v>
      </c>
      <c r="BC267" s="55">
        <f t="shared" si="35"/>
        <v>63.131932852860231</v>
      </c>
      <c r="BD267" s="54">
        <f t="shared" si="303"/>
        <v>1197.5999999999999</v>
      </c>
      <c r="BE267" s="54">
        <f t="shared" si="303"/>
        <v>177</v>
      </c>
      <c r="BF267" s="55">
        <f t="shared" si="253"/>
        <v>14.779559118236474</v>
      </c>
      <c r="BG267" s="54">
        <f t="shared" ref="BG267" si="306">SUM(BG268:BG273)</f>
        <v>5.3</v>
      </c>
      <c r="BH267" s="54">
        <f t="shared" ref="BH267" si="307">SUM(BH268:BH273)</f>
        <v>0</v>
      </c>
      <c r="BI267" s="55">
        <f t="shared" ref="BI267:BI268" si="308">BH267/BG267*100</f>
        <v>0</v>
      </c>
      <c r="BJ267" s="54"/>
      <c r="BK267" s="54"/>
      <c r="BL267" s="55"/>
      <c r="BM267" s="54">
        <f>SUM(BM268:BM273)</f>
        <v>168.2</v>
      </c>
      <c r="BN267" s="54">
        <f t="shared" ref="BN267" si="309">SUM(BN268:BN273)</f>
        <v>41.401800000000001</v>
      </c>
      <c r="BO267" s="55">
        <f t="shared" ref="BO267:BO268" si="310">BN267/BM267*100</f>
        <v>24.614625445897744</v>
      </c>
    </row>
    <row r="268" spans="1:67" x14ac:dyDescent="0.25">
      <c r="A268" s="162" t="s">
        <v>285</v>
      </c>
      <c r="B268" s="56">
        <f t="shared" si="245"/>
        <v>378857.9286000001</v>
      </c>
      <c r="C268" s="56">
        <f t="shared" si="246"/>
        <v>211105.83021000001</v>
      </c>
      <c r="D268" s="52">
        <f t="shared" si="0"/>
        <v>55.721634489768455</v>
      </c>
      <c r="E268" s="52">
        <v>1788.3</v>
      </c>
      <c r="F268" s="52">
        <v>562.25067000000001</v>
      </c>
      <c r="G268" s="52">
        <f t="shared" si="44"/>
        <v>31.440511659117597</v>
      </c>
      <c r="H268" s="52">
        <v>289.60000000000002</v>
      </c>
      <c r="I268" s="52">
        <v>106.87486</v>
      </c>
      <c r="J268" s="52">
        <f t="shared" si="56"/>
        <v>36.904302486187838</v>
      </c>
      <c r="K268" s="52">
        <v>4560.3999999999996</v>
      </c>
      <c r="L268" s="52">
        <v>2457.7550000000001</v>
      </c>
      <c r="M268" s="52">
        <f t="shared" si="57"/>
        <v>53.893408472940976</v>
      </c>
      <c r="N268" s="52">
        <v>72553.928599999999</v>
      </c>
      <c r="O268" s="52">
        <v>41328.513140000003</v>
      </c>
      <c r="P268" s="52">
        <f t="shared" si="30"/>
        <v>56.962474586110837</v>
      </c>
      <c r="Q268" s="52">
        <v>5657.8</v>
      </c>
      <c r="R268" s="52">
        <v>1995.5626200000002</v>
      </c>
      <c r="S268" s="52">
        <f t="shared" si="45"/>
        <v>35.270999681855145</v>
      </c>
      <c r="T268" s="52">
        <v>235.8</v>
      </c>
      <c r="U268" s="52">
        <v>101.22499999999999</v>
      </c>
      <c r="V268" s="52">
        <f t="shared" si="46"/>
        <v>42.928329092451222</v>
      </c>
      <c r="W268" s="52">
        <v>260848.9</v>
      </c>
      <c r="X268" s="52">
        <v>145819.45693000001</v>
      </c>
      <c r="Y268" s="52">
        <f t="shared" si="58"/>
        <v>55.901886850970051</v>
      </c>
      <c r="Z268" s="52">
        <v>1181.9000000000001</v>
      </c>
      <c r="AA268" s="52">
        <v>478.48277000000002</v>
      </c>
      <c r="AB268" s="48">
        <f t="shared" si="249"/>
        <v>40.484200863017172</v>
      </c>
      <c r="AC268" s="48">
        <v>102.9</v>
      </c>
      <c r="AD268" s="52">
        <v>0</v>
      </c>
      <c r="AE268" s="52">
        <f>AD268/AC268*100</f>
        <v>0</v>
      </c>
      <c r="AF268" s="52">
        <v>788</v>
      </c>
      <c r="AG268" s="52">
        <v>329.71348999999998</v>
      </c>
      <c r="AH268" s="52">
        <f t="shared" si="59"/>
        <v>41.841813451776652</v>
      </c>
      <c r="AI268" s="52">
        <v>6512.6</v>
      </c>
      <c r="AJ268" s="52">
        <v>3948.4669800000001</v>
      </c>
      <c r="AK268" s="52">
        <f t="shared" si="60"/>
        <v>60.628120566286889</v>
      </c>
      <c r="AL268" s="52">
        <v>787.9</v>
      </c>
      <c r="AM268" s="52">
        <v>370.07186999999999</v>
      </c>
      <c r="AN268" s="52">
        <f t="shared" si="61"/>
        <v>46.969395862419091</v>
      </c>
      <c r="AO268" s="52">
        <v>394</v>
      </c>
      <c r="AP268" s="52">
        <v>160.12707999999998</v>
      </c>
      <c r="AQ268" s="52">
        <f t="shared" si="62"/>
        <v>40.641390862944156</v>
      </c>
      <c r="AR268" s="52">
        <v>2296</v>
      </c>
      <c r="AS268" s="52">
        <v>1147.8</v>
      </c>
      <c r="AT268" s="52">
        <f t="shared" si="63"/>
        <v>49.991289198606268</v>
      </c>
      <c r="AU268" s="52">
        <v>1575.9</v>
      </c>
      <c r="AV268" s="52">
        <v>772.36800000000005</v>
      </c>
      <c r="AW268" s="52">
        <f>AV268/AU268*100</f>
        <v>49.011231677136877</v>
      </c>
      <c r="AX268" s="52"/>
      <c r="AY268" s="52"/>
      <c r="AZ268" s="48"/>
      <c r="BA268" s="52">
        <v>17912.900000000001</v>
      </c>
      <c r="BB268" s="52">
        <v>11308.76</v>
      </c>
      <c r="BC268" s="52">
        <f t="shared" si="35"/>
        <v>63.131932852860231</v>
      </c>
      <c r="BD268" s="52">
        <v>1197.5999999999999</v>
      </c>
      <c r="BE268" s="52">
        <v>177</v>
      </c>
      <c r="BF268" s="52">
        <f t="shared" si="253"/>
        <v>14.779559118236474</v>
      </c>
      <c r="BG268" s="52">
        <v>5.3</v>
      </c>
      <c r="BH268" s="52"/>
      <c r="BI268" s="52">
        <f t="shared" si="308"/>
        <v>0</v>
      </c>
      <c r="BJ268" s="52"/>
      <c r="BK268" s="52"/>
      <c r="BL268" s="52"/>
      <c r="BM268" s="52">
        <v>168.2</v>
      </c>
      <c r="BN268" s="52">
        <v>41.401800000000001</v>
      </c>
      <c r="BO268" s="52">
        <f t="shared" si="310"/>
        <v>24.614625445897744</v>
      </c>
    </row>
    <row r="269" spans="1:67" x14ac:dyDescent="0.25">
      <c r="A269" s="162" t="s">
        <v>501</v>
      </c>
      <c r="B269" s="56">
        <f t="shared" si="245"/>
        <v>288.10000000000002</v>
      </c>
      <c r="C269" s="56">
        <f t="shared" si="246"/>
        <v>113.46966999999999</v>
      </c>
      <c r="D269" s="48">
        <f>C269/B269*100</f>
        <v>39.385515446025678</v>
      </c>
      <c r="E269" s="48"/>
      <c r="F269" s="48"/>
      <c r="G269" s="48"/>
      <c r="H269" s="48"/>
      <c r="I269" s="48"/>
      <c r="J269" s="52"/>
      <c r="K269" s="48"/>
      <c r="L269" s="48"/>
      <c r="M269" s="52"/>
      <c r="N269" s="48"/>
      <c r="O269" s="48"/>
      <c r="P269" s="52"/>
      <c r="Q269" s="48"/>
      <c r="R269" s="48"/>
      <c r="S269" s="52"/>
      <c r="T269" s="48"/>
      <c r="U269" s="48"/>
      <c r="V269" s="52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52"/>
      <c r="AU269" s="48"/>
      <c r="AV269" s="48"/>
      <c r="AW269" s="48"/>
      <c r="AX269" s="48">
        <v>288.10000000000002</v>
      </c>
      <c r="AY269" s="48">
        <v>113.46966999999999</v>
      </c>
      <c r="AZ269" s="48">
        <f>AY269/AX269*100</f>
        <v>39.385515446025678</v>
      </c>
      <c r="BA269" s="48"/>
      <c r="BB269" s="48"/>
      <c r="BC269" s="48"/>
      <c r="BD269" s="48"/>
      <c r="BE269" s="48"/>
      <c r="BF269" s="52"/>
      <c r="BG269" s="48"/>
      <c r="BH269" s="48"/>
      <c r="BI269" s="52"/>
      <c r="BJ269" s="48"/>
      <c r="BK269" s="48"/>
      <c r="BL269" s="52"/>
      <c r="BM269" s="48"/>
      <c r="BN269" s="48"/>
      <c r="BO269" s="48"/>
    </row>
    <row r="270" spans="1:67" x14ac:dyDescent="0.25">
      <c r="A270" s="162" t="s">
        <v>502</v>
      </c>
      <c r="B270" s="56">
        <f t="shared" ref="B270:B333" si="311">E270+H270+K270+N270+Q270+T270+W270+Z270+AC270+AF270+AI270+AL270+AO270+AR270+AU270+AX270+BA270+BD270+BG270+BJ270+BM270</f>
        <v>288.10000000000002</v>
      </c>
      <c r="C270" s="56">
        <f t="shared" ref="C270:C333" si="312">F270+I270+L270+O270+R270+U270+X270+AA270+AD270+AG270+AJ270+AM270+AP270+AS270+AV270+AY270+BB270+BE270+BH270+BK270+BN270</f>
        <v>113.46966999999999</v>
      </c>
      <c r="D270" s="48">
        <f>C270/B270*100</f>
        <v>39.385515446025678</v>
      </c>
      <c r="E270" s="48"/>
      <c r="F270" s="48"/>
      <c r="G270" s="48"/>
      <c r="H270" s="48"/>
      <c r="I270" s="48"/>
      <c r="J270" s="52"/>
      <c r="K270" s="48"/>
      <c r="L270" s="48"/>
      <c r="M270" s="52"/>
      <c r="N270" s="48"/>
      <c r="O270" s="48"/>
      <c r="P270" s="52"/>
      <c r="Q270" s="48"/>
      <c r="R270" s="48"/>
      <c r="S270" s="52"/>
      <c r="T270" s="48"/>
      <c r="U270" s="48"/>
      <c r="V270" s="52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52"/>
      <c r="AU270" s="48"/>
      <c r="AV270" s="48"/>
      <c r="AW270" s="48"/>
      <c r="AX270" s="48">
        <v>288.10000000000002</v>
      </c>
      <c r="AY270" s="48">
        <v>113.46966999999999</v>
      </c>
      <c r="AZ270" s="48">
        <f>AY270/AX270*100</f>
        <v>39.385515446025678</v>
      </c>
      <c r="BA270" s="48"/>
      <c r="BB270" s="48"/>
      <c r="BC270" s="48"/>
      <c r="BD270" s="48"/>
      <c r="BE270" s="48"/>
      <c r="BF270" s="52"/>
      <c r="BG270" s="48"/>
      <c r="BH270" s="48"/>
      <c r="BI270" s="52"/>
      <c r="BJ270" s="48"/>
      <c r="BK270" s="48"/>
      <c r="BL270" s="52"/>
      <c r="BM270" s="48"/>
      <c r="BN270" s="48"/>
      <c r="BO270" s="48"/>
    </row>
    <row r="271" spans="1:67" x14ac:dyDescent="0.25">
      <c r="A271" s="162" t="s">
        <v>419</v>
      </c>
      <c r="B271" s="56">
        <f t="shared" si="311"/>
        <v>288.10000000000002</v>
      </c>
      <c r="C271" s="56">
        <f t="shared" si="312"/>
        <v>114.77167</v>
      </c>
      <c r="D271" s="48">
        <f>C271/B271*100</f>
        <v>39.837441860465113</v>
      </c>
      <c r="E271" s="48"/>
      <c r="F271" s="48"/>
      <c r="G271" s="48"/>
      <c r="H271" s="48"/>
      <c r="I271" s="48"/>
      <c r="J271" s="52"/>
      <c r="K271" s="48"/>
      <c r="L271" s="48"/>
      <c r="M271" s="52"/>
      <c r="N271" s="48"/>
      <c r="O271" s="48"/>
      <c r="P271" s="52"/>
      <c r="Q271" s="48"/>
      <c r="R271" s="48"/>
      <c r="S271" s="52"/>
      <c r="T271" s="48"/>
      <c r="U271" s="48"/>
      <c r="V271" s="52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52"/>
      <c r="AU271" s="48"/>
      <c r="AV271" s="48"/>
      <c r="AW271" s="48"/>
      <c r="AX271" s="48">
        <v>288.10000000000002</v>
      </c>
      <c r="AY271" s="48">
        <v>114.77167</v>
      </c>
      <c r="AZ271" s="48">
        <f>AY271/AX271*100</f>
        <v>39.837441860465113</v>
      </c>
      <c r="BA271" s="48"/>
      <c r="BB271" s="48"/>
      <c r="BC271" s="48"/>
      <c r="BD271" s="48"/>
      <c r="BE271" s="48"/>
      <c r="BF271" s="52"/>
      <c r="BG271" s="48"/>
      <c r="BH271" s="48"/>
      <c r="BI271" s="52"/>
      <c r="BJ271" s="48"/>
      <c r="BK271" s="48"/>
      <c r="BL271" s="52"/>
      <c r="BM271" s="48"/>
      <c r="BN271" s="48"/>
      <c r="BO271" s="48"/>
    </row>
    <row r="272" spans="1:67" x14ac:dyDescent="0.25">
      <c r="A272" s="162" t="s">
        <v>503</v>
      </c>
      <c r="B272" s="56">
        <f t="shared" si="311"/>
        <v>288.10000000000002</v>
      </c>
      <c r="C272" s="56">
        <f t="shared" si="312"/>
        <v>128.99307000000002</v>
      </c>
      <c r="D272" s="48">
        <f>C272/B272*100</f>
        <v>44.773713988198544</v>
      </c>
      <c r="E272" s="48"/>
      <c r="F272" s="48"/>
      <c r="G272" s="48"/>
      <c r="H272" s="48"/>
      <c r="I272" s="48"/>
      <c r="J272" s="52"/>
      <c r="K272" s="48"/>
      <c r="L272" s="48"/>
      <c r="M272" s="52"/>
      <c r="N272" s="48"/>
      <c r="O272" s="48"/>
      <c r="P272" s="52"/>
      <c r="Q272" s="48"/>
      <c r="R272" s="48"/>
      <c r="S272" s="52"/>
      <c r="T272" s="48"/>
      <c r="U272" s="48"/>
      <c r="V272" s="52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52"/>
      <c r="AU272" s="48"/>
      <c r="AV272" s="48"/>
      <c r="AW272" s="48"/>
      <c r="AX272" s="48">
        <v>288.10000000000002</v>
      </c>
      <c r="AY272" s="48">
        <v>128.99307000000002</v>
      </c>
      <c r="AZ272" s="48">
        <f>AY272/AX272*100</f>
        <v>44.773713988198544</v>
      </c>
      <c r="BA272" s="48"/>
      <c r="BB272" s="48"/>
      <c r="BC272" s="48"/>
      <c r="BD272" s="48"/>
      <c r="BE272" s="48"/>
      <c r="BF272" s="52"/>
      <c r="BG272" s="48"/>
      <c r="BH272" s="48"/>
      <c r="BI272" s="52"/>
      <c r="BJ272" s="48"/>
      <c r="BK272" s="48"/>
      <c r="BL272" s="52"/>
      <c r="BM272" s="48"/>
      <c r="BN272" s="48"/>
      <c r="BO272" s="48"/>
    </row>
    <row r="273" spans="1:67" x14ac:dyDescent="0.25">
      <c r="A273" s="162" t="s">
        <v>504</v>
      </c>
      <c r="B273" s="56">
        <f t="shared" si="311"/>
        <v>288.10000000000002</v>
      </c>
      <c r="C273" s="56">
        <f t="shared" si="312"/>
        <v>110.98178</v>
      </c>
      <c r="D273" s="48">
        <f>C273/B273*100</f>
        <v>38.521964595626521</v>
      </c>
      <c r="E273" s="48"/>
      <c r="F273" s="48"/>
      <c r="G273" s="48"/>
      <c r="H273" s="48"/>
      <c r="I273" s="48"/>
      <c r="J273" s="52"/>
      <c r="K273" s="48"/>
      <c r="L273" s="48"/>
      <c r="M273" s="52"/>
      <c r="N273" s="48"/>
      <c r="O273" s="48"/>
      <c r="P273" s="52"/>
      <c r="Q273" s="48"/>
      <c r="R273" s="48"/>
      <c r="S273" s="52"/>
      <c r="T273" s="48"/>
      <c r="U273" s="48"/>
      <c r="V273" s="52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52"/>
      <c r="AU273" s="48"/>
      <c r="AV273" s="48"/>
      <c r="AW273" s="48"/>
      <c r="AX273" s="48">
        <v>288.10000000000002</v>
      </c>
      <c r="AY273" s="48">
        <v>110.98178</v>
      </c>
      <c r="AZ273" s="48">
        <f>AY273/AX273*100</f>
        <v>38.521964595626521</v>
      </c>
      <c r="BA273" s="48"/>
      <c r="BB273" s="48"/>
      <c r="BC273" s="48"/>
      <c r="BD273" s="48"/>
      <c r="BE273" s="48"/>
      <c r="BF273" s="52"/>
      <c r="BG273" s="48"/>
      <c r="BH273" s="48"/>
      <c r="BI273" s="52"/>
      <c r="BJ273" s="48"/>
      <c r="BK273" s="48"/>
      <c r="BL273" s="52"/>
      <c r="BM273" s="48"/>
      <c r="BN273" s="48"/>
      <c r="BO273" s="48"/>
    </row>
    <row r="274" spans="1:67" s="59" customFormat="1" ht="31.5" x14ac:dyDescent="0.25">
      <c r="A274" s="164" t="s">
        <v>349</v>
      </c>
      <c r="B274" s="73">
        <f t="shared" si="311"/>
        <v>205496.94770000002</v>
      </c>
      <c r="C274" s="73">
        <f t="shared" si="312"/>
        <v>119454.15334999999</v>
      </c>
      <c r="D274" s="55">
        <f t="shared" ref="D274" si="313">C274/B274*100</f>
        <v>58.129405174615144</v>
      </c>
      <c r="E274" s="55">
        <f>SUM(E275:E283)</f>
        <v>480.1</v>
      </c>
      <c r="F274" s="55">
        <f t="shared" ref="F274:BE274" si="314">SUM(F275:F283)</f>
        <v>211.12765999999999</v>
      </c>
      <c r="G274" s="55">
        <f t="shared" si="44"/>
        <v>43.975767548427406</v>
      </c>
      <c r="H274" s="55">
        <f t="shared" si="314"/>
        <v>105.2</v>
      </c>
      <c r="I274" s="55">
        <f t="shared" si="314"/>
        <v>39.06485</v>
      </c>
      <c r="J274" s="55">
        <f t="shared" si="56"/>
        <v>37.133887832699621</v>
      </c>
      <c r="K274" s="55">
        <f t="shared" si="314"/>
        <v>1328.4</v>
      </c>
      <c r="L274" s="55">
        <f t="shared" si="314"/>
        <v>610.70000000000005</v>
      </c>
      <c r="M274" s="55">
        <f t="shared" si="57"/>
        <v>45.972598614875039</v>
      </c>
      <c r="N274" s="55">
        <f t="shared" si="314"/>
        <v>48481.647700000001</v>
      </c>
      <c r="O274" s="55">
        <f t="shared" si="314"/>
        <v>23710.258329999997</v>
      </c>
      <c r="P274" s="55">
        <f t="shared" si="30"/>
        <v>48.905636369285354</v>
      </c>
      <c r="Q274" s="55">
        <f t="shared" si="314"/>
        <v>2778.1</v>
      </c>
      <c r="R274" s="55">
        <f t="shared" si="314"/>
        <v>1389.0483000000002</v>
      </c>
      <c r="S274" s="55">
        <f t="shared" si="45"/>
        <v>49.999938807098381</v>
      </c>
      <c r="T274" s="55">
        <f t="shared" si="314"/>
        <v>59.1</v>
      </c>
      <c r="U274" s="55">
        <f t="shared" si="314"/>
        <v>22.541450000000001</v>
      </c>
      <c r="V274" s="55">
        <f t="shared" si="46"/>
        <v>38.141201353637904</v>
      </c>
      <c r="W274" s="55">
        <f t="shared" si="314"/>
        <v>137461.1</v>
      </c>
      <c r="X274" s="55">
        <f t="shared" si="314"/>
        <v>85738.46355</v>
      </c>
      <c r="Y274" s="55">
        <f t="shared" si="58"/>
        <v>62.372892076376516</v>
      </c>
      <c r="Z274" s="55">
        <f t="shared" si="314"/>
        <v>394</v>
      </c>
      <c r="AA274" s="55">
        <f t="shared" si="314"/>
        <v>149.33798999999999</v>
      </c>
      <c r="AB274" s="54">
        <f t="shared" ref="AB274:AB322" si="315">AA274/Z274*100</f>
        <v>37.903043147208123</v>
      </c>
      <c r="AC274" s="55">
        <f t="shared" si="314"/>
        <v>0</v>
      </c>
      <c r="AD274" s="55">
        <f t="shared" si="314"/>
        <v>0</v>
      </c>
      <c r="AE274" s="55">
        <f t="shared" si="314"/>
        <v>0</v>
      </c>
      <c r="AF274" s="55">
        <f t="shared" si="314"/>
        <v>394</v>
      </c>
      <c r="AG274" s="55">
        <f t="shared" si="314"/>
        <v>146.89970000000002</v>
      </c>
      <c r="AH274" s="55">
        <f t="shared" si="314"/>
        <v>37.284187817258889</v>
      </c>
      <c r="AI274" s="55">
        <f t="shared" si="314"/>
        <v>893</v>
      </c>
      <c r="AJ274" s="55">
        <f t="shared" si="314"/>
        <v>502.53462999999999</v>
      </c>
      <c r="AK274" s="55">
        <f t="shared" si="314"/>
        <v>56.274874580067191</v>
      </c>
      <c r="AL274" s="55">
        <f t="shared" si="314"/>
        <v>394</v>
      </c>
      <c r="AM274" s="55">
        <f t="shared" si="314"/>
        <v>180.70536999999999</v>
      </c>
      <c r="AN274" s="55">
        <f t="shared" si="314"/>
        <v>45.864307106598986</v>
      </c>
      <c r="AO274" s="55">
        <f t="shared" si="314"/>
        <v>394</v>
      </c>
      <c r="AP274" s="55">
        <f t="shared" ref="AP274" si="316">SUM(AP275:AP283)</f>
        <v>107.34796</v>
      </c>
      <c r="AQ274" s="55">
        <f t="shared" si="314"/>
        <v>27.245675126903553</v>
      </c>
      <c r="AR274" s="55">
        <f t="shared" si="314"/>
        <v>883</v>
      </c>
      <c r="AS274" s="55">
        <f t="shared" si="314"/>
        <v>441.6</v>
      </c>
      <c r="AT274" s="55">
        <f t="shared" si="63"/>
        <v>50.011325028312569</v>
      </c>
      <c r="AU274" s="55">
        <f t="shared" si="314"/>
        <v>0</v>
      </c>
      <c r="AV274" s="55">
        <f t="shared" ref="AV274" si="317">SUM(AV275:AV283)</f>
        <v>0</v>
      </c>
      <c r="AW274" s="55">
        <f t="shared" si="314"/>
        <v>0</v>
      </c>
      <c r="AX274" s="55">
        <f t="shared" si="314"/>
        <v>1440.3000000000002</v>
      </c>
      <c r="AY274" s="55">
        <f t="shared" si="314"/>
        <v>518.66296</v>
      </c>
      <c r="AZ274" s="54">
        <f t="shared" ref="AZ274:AZ283" si="318">AY274/AX274*100</f>
        <v>36.010758869679918</v>
      </c>
      <c r="BA274" s="55">
        <f t="shared" si="314"/>
        <v>9770.7000000000007</v>
      </c>
      <c r="BB274" s="55">
        <f t="shared" si="314"/>
        <v>5583.23</v>
      </c>
      <c r="BC274" s="55">
        <f t="shared" si="35"/>
        <v>57.142579344366304</v>
      </c>
      <c r="BD274" s="55">
        <f t="shared" si="314"/>
        <v>149.69999999999999</v>
      </c>
      <c r="BE274" s="55">
        <f t="shared" si="314"/>
        <v>72</v>
      </c>
      <c r="BF274" s="55">
        <f t="shared" ref="BF274:BF322" si="319">BE274/BD274*100</f>
        <v>48.096192384769545</v>
      </c>
      <c r="BG274" s="55">
        <f t="shared" ref="BG274" si="320">SUM(BG275:BG283)</f>
        <v>1.1000000000000001</v>
      </c>
      <c r="BH274" s="55">
        <f t="shared" ref="BH274" si="321">SUM(BH275:BH283)</f>
        <v>0</v>
      </c>
      <c r="BI274" s="55">
        <f t="shared" ref="BI274:BI275" si="322">BH274/BG274*100</f>
        <v>0</v>
      </c>
      <c r="BJ274" s="55"/>
      <c r="BK274" s="55"/>
      <c r="BL274" s="55"/>
      <c r="BM274" s="55">
        <f>SUM(BM275:BM283)</f>
        <v>89.5</v>
      </c>
      <c r="BN274" s="55">
        <f>SUM(BN275:BN283)</f>
        <v>30.630599999999998</v>
      </c>
      <c r="BO274" s="55">
        <f t="shared" ref="BO274:BO275" si="323">BN274/BM274*100</f>
        <v>34.224134078212288</v>
      </c>
    </row>
    <row r="275" spans="1:67" x14ac:dyDescent="0.25">
      <c r="A275" s="162" t="s">
        <v>284</v>
      </c>
      <c r="B275" s="56">
        <f t="shared" si="311"/>
        <v>204056.64770000003</v>
      </c>
      <c r="C275" s="56">
        <f t="shared" si="312"/>
        <v>118935.49038999999</v>
      </c>
      <c r="D275" s="52">
        <f t="shared" si="0"/>
        <v>58.285525970639561</v>
      </c>
      <c r="E275" s="52">
        <v>480.1</v>
      </c>
      <c r="F275" s="52">
        <v>211.12765999999999</v>
      </c>
      <c r="G275" s="52">
        <f t="shared" si="44"/>
        <v>43.975767548427406</v>
      </c>
      <c r="H275" s="52">
        <v>105.2</v>
      </c>
      <c r="I275" s="52">
        <v>39.06485</v>
      </c>
      <c r="J275" s="52">
        <f t="shared" si="56"/>
        <v>37.133887832699621</v>
      </c>
      <c r="K275" s="52">
        <v>1328.4</v>
      </c>
      <c r="L275" s="52">
        <v>610.70000000000005</v>
      </c>
      <c r="M275" s="52">
        <f t="shared" si="57"/>
        <v>45.972598614875039</v>
      </c>
      <c r="N275" s="52">
        <v>48481.647700000001</v>
      </c>
      <c r="O275" s="52">
        <v>23710.258329999997</v>
      </c>
      <c r="P275" s="52">
        <f t="shared" si="30"/>
        <v>48.905636369285354</v>
      </c>
      <c r="Q275" s="52">
        <v>2778.1</v>
      </c>
      <c r="R275" s="52">
        <v>1389.0483000000002</v>
      </c>
      <c r="S275" s="52">
        <f t="shared" si="45"/>
        <v>49.999938807098381</v>
      </c>
      <c r="T275" s="52">
        <v>59.1</v>
      </c>
      <c r="U275" s="52">
        <v>22.541450000000001</v>
      </c>
      <c r="V275" s="52">
        <f t="shared" si="46"/>
        <v>38.141201353637904</v>
      </c>
      <c r="W275" s="52">
        <v>137461.1</v>
      </c>
      <c r="X275" s="52">
        <v>85738.46355</v>
      </c>
      <c r="Y275" s="52">
        <f t="shared" si="58"/>
        <v>62.372892076376516</v>
      </c>
      <c r="Z275" s="52">
        <v>394</v>
      </c>
      <c r="AA275" s="52">
        <v>149.33798999999999</v>
      </c>
      <c r="AB275" s="48">
        <f t="shared" si="315"/>
        <v>37.903043147208123</v>
      </c>
      <c r="AC275" s="48"/>
      <c r="AD275" s="52"/>
      <c r="AE275" s="52"/>
      <c r="AF275" s="52">
        <v>394</v>
      </c>
      <c r="AG275" s="52">
        <v>146.89970000000002</v>
      </c>
      <c r="AH275" s="52">
        <f t="shared" si="59"/>
        <v>37.284187817258889</v>
      </c>
      <c r="AI275" s="52">
        <v>893</v>
      </c>
      <c r="AJ275" s="52">
        <v>502.53462999999999</v>
      </c>
      <c r="AK275" s="52">
        <f t="shared" si="60"/>
        <v>56.274874580067191</v>
      </c>
      <c r="AL275" s="52">
        <v>394</v>
      </c>
      <c r="AM275" s="52">
        <v>180.70536999999999</v>
      </c>
      <c r="AN275" s="52">
        <f t="shared" si="61"/>
        <v>45.864307106598986</v>
      </c>
      <c r="AO275" s="52">
        <v>394</v>
      </c>
      <c r="AP275" s="52">
        <v>107.34796</v>
      </c>
      <c r="AQ275" s="52">
        <f t="shared" si="62"/>
        <v>27.245675126903553</v>
      </c>
      <c r="AR275" s="52">
        <v>883</v>
      </c>
      <c r="AS275" s="52">
        <v>441.6</v>
      </c>
      <c r="AT275" s="52">
        <f t="shared" si="63"/>
        <v>50.011325028312569</v>
      </c>
      <c r="AU275" s="52"/>
      <c r="AV275" s="52"/>
      <c r="AW275" s="52"/>
      <c r="AX275" s="52"/>
      <c r="AY275" s="52"/>
      <c r="AZ275" s="48"/>
      <c r="BA275" s="52">
        <v>9770.7000000000007</v>
      </c>
      <c r="BB275" s="52">
        <v>5583.23</v>
      </c>
      <c r="BC275" s="52">
        <f t="shared" si="35"/>
        <v>57.142579344366304</v>
      </c>
      <c r="BD275" s="52">
        <v>149.69999999999999</v>
      </c>
      <c r="BE275" s="52">
        <v>72</v>
      </c>
      <c r="BF275" s="52">
        <f t="shared" si="319"/>
        <v>48.096192384769545</v>
      </c>
      <c r="BG275" s="52">
        <v>1.1000000000000001</v>
      </c>
      <c r="BH275" s="52"/>
      <c r="BI275" s="52">
        <f t="shared" si="322"/>
        <v>0</v>
      </c>
      <c r="BJ275" s="52"/>
      <c r="BK275" s="52"/>
      <c r="BL275" s="52"/>
      <c r="BM275" s="52">
        <v>89.5</v>
      </c>
      <c r="BN275" s="52">
        <v>30.630599999999998</v>
      </c>
      <c r="BO275" s="52">
        <f t="shared" si="323"/>
        <v>34.224134078212288</v>
      </c>
    </row>
    <row r="276" spans="1:67" x14ac:dyDescent="0.25">
      <c r="A276" s="162" t="s">
        <v>506</v>
      </c>
      <c r="B276" s="56">
        <f t="shared" si="311"/>
        <v>115.2</v>
      </c>
      <c r="C276" s="56">
        <f t="shared" si="312"/>
        <v>42.294150000000002</v>
      </c>
      <c r="D276" s="48">
        <f t="shared" ref="D276:D283" si="324">C276/B276*100</f>
        <v>36.713671875000003</v>
      </c>
      <c r="E276" s="48"/>
      <c r="F276" s="48"/>
      <c r="G276" s="48"/>
      <c r="H276" s="48"/>
      <c r="I276" s="48"/>
      <c r="J276" s="48"/>
      <c r="K276" s="48"/>
      <c r="L276" s="48"/>
      <c r="M276" s="52"/>
      <c r="N276" s="48"/>
      <c r="O276" s="48"/>
      <c r="P276" s="52"/>
      <c r="Q276" s="48"/>
      <c r="R276" s="48"/>
      <c r="S276" s="48"/>
      <c r="T276" s="48"/>
      <c r="U276" s="48"/>
      <c r="V276" s="52"/>
      <c r="W276" s="48"/>
      <c r="X276" s="48"/>
      <c r="Y276" s="52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>
        <v>115.2</v>
      </c>
      <c r="AY276" s="48">
        <v>42.294150000000002</v>
      </c>
      <c r="AZ276" s="48">
        <f t="shared" si="318"/>
        <v>36.713671875000003</v>
      </c>
      <c r="BA276" s="48"/>
      <c r="BB276" s="48"/>
      <c r="BC276" s="52"/>
      <c r="BD276" s="48"/>
      <c r="BE276" s="48"/>
      <c r="BF276" s="52"/>
      <c r="BG276" s="48"/>
      <c r="BH276" s="48"/>
      <c r="BI276" s="52"/>
      <c r="BJ276" s="48"/>
      <c r="BK276" s="48"/>
      <c r="BL276" s="52"/>
      <c r="BM276" s="48"/>
      <c r="BN276" s="48"/>
      <c r="BO276" s="52"/>
    </row>
    <row r="277" spans="1:67" x14ac:dyDescent="0.25">
      <c r="A277" s="162" t="s">
        <v>576</v>
      </c>
      <c r="B277" s="56">
        <f t="shared" si="311"/>
        <v>115.2</v>
      </c>
      <c r="C277" s="56">
        <f t="shared" si="312"/>
        <v>42.294150000000002</v>
      </c>
      <c r="D277" s="48">
        <f t="shared" si="324"/>
        <v>36.713671875000003</v>
      </c>
      <c r="E277" s="48"/>
      <c r="F277" s="48"/>
      <c r="G277" s="48"/>
      <c r="H277" s="48"/>
      <c r="I277" s="48"/>
      <c r="J277" s="48"/>
      <c r="K277" s="48"/>
      <c r="L277" s="48"/>
      <c r="M277" s="52"/>
      <c r="N277" s="48"/>
      <c r="O277" s="48"/>
      <c r="P277" s="52"/>
      <c r="Q277" s="48"/>
      <c r="R277" s="48"/>
      <c r="S277" s="48"/>
      <c r="T277" s="48"/>
      <c r="U277" s="48"/>
      <c r="V277" s="52"/>
      <c r="W277" s="48"/>
      <c r="X277" s="48"/>
      <c r="Y277" s="52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>
        <v>115.2</v>
      </c>
      <c r="AY277" s="48">
        <v>42.294150000000002</v>
      </c>
      <c r="AZ277" s="48">
        <f t="shared" si="318"/>
        <v>36.713671875000003</v>
      </c>
      <c r="BA277" s="48"/>
      <c r="BB277" s="48"/>
      <c r="BC277" s="52"/>
      <c r="BD277" s="48"/>
      <c r="BE277" s="48"/>
      <c r="BF277" s="52"/>
      <c r="BG277" s="48"/>
      <c r="BH277" s="48"/>
      <c r="BI277" s="52"/>
      <c r="BJ277" s="48"/>
      <c r="BK277" s="48"/>
      <c r="BL277" s="52"/>
      <c r="BM277" s="48"/>
      <c r="BN277" s="48"/>
      <c r="BO277" s="52"/>
    </row>
    <row r="278" spans="1:67" x14ac:dyDescent="0.25">
      <c r="A278" s="162" t="s">
        <v>509</v>
      </c>
      <c r="B278" s="56">
        <f t="shared" si="311"/>
        <v>115.2</v>
      </c>
      <c r="C278" s="56">
        <f t="shared" si="312"/>
        <v>42.294150000000002</v>
      </c>
      <c r="D278" s="48">
        <f t="shared" si="324"/>
        <v>36.713671875000003</v>
      </c>
      <c r="E278" s="48"/>
      <c r="F278" s="48"/>
      <c r="G278" s="48"/>
      <c r="H278" s="48"/>
      <c r="I278" s="48"/>
      <c r="J278" s="48"/>
      <c r="K278" s="48"/>
      <c r="L278" s="48"/>
      <c r="M278" s="52"/>
      <c r="N278" s="48"/>
      <c r="O278" s="48"/>
      <c r="P278" s="52"/>
      <c r="Q278" s="48"/>
      <c r="R278" s="48"/>
      <c r="S278" s="48"/>
      <c r="T278" s="48"/>
      <c r="U278" s="48"/>
      <c r="V278" s="52"/>
      <c r="W278" s="48"/>
      <c r="X278" s="48"/>
      <c r="Y278" s="52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>
        <v>115.2</v>
      </c>
      <c r="AY278" s="48">
        <v>42.294150000000002</v>
      </c>
      <c r="AZ278" s="48">
        <f t="shared" si="318"/>
        <v>36.713671875000003</v>
      </c>
      <c r="BA278" s="48"/>
      <c r="BB278" s="48"/>
      <c r="BC278" s="52"/>
      <c r="BD278" s="48"/>
      <c r="BE278" s="48"/>
      <c r="BF278" s="52"/>
      <c r="BG278" s="48"/>
      <c r="BH278" s="48"/>
      <c r="BI278" s="52"/>
      <c r="BJ278" s="48"/>
      <c r="BK278" s="48"/>
      <c r="BL278" s="52"/>
      <c r="BM278" s="48"/>
      <c r="BN278" s="48"/>
      <c r="BO278" s="52"/>
    </row>
    <row r="279" spans="1:67" x14ac:dyDescent="0.25">
      <c r="A279" s="162" t="s">
        <v>348</v>
      </c>
      <c r="B279" s="56">
        <f t="shared" si="311"/>
        <v>288.10000000000002</v>
      </c>
      <c r="C279" s="56">
        <f t="shared" si="312"/>
        <v>106.80955</v>
      </c>
      <c r="D279" s="48">
        <f t="shared" si="324"/>
        <v>37.073776466504683</v>
      </c>
      <c r="E279" s="48"/>
      <c r="F279" s="48"/>
      <c r="G279" s="48"/>
      <c r="H279" s="48"/>
      <c r="I279" s="48"/>
      <c r="J279" s="48"/>
      <c r="K279" s="48"/>
      <c r="L279" s="48"/>
      <c r="M279" s="52"/>
      <c r="N279" s="48"/>
      <c r="O279" s="48"/>
      <c r="P279" s="52"/>
      <c r="Q279" s="48"/>
      <c r="R279" s="48"/>
      <c r="S279" s="48"/>
      <c r="T279" s="48"/>
      <c r="U279" s="48"/>
      <c r="V279" s="52"/>
      <c r="W279" s="48"/>
      <c r="X279" s="48"/>
      <c r="Y279" s="52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>
        <v>288.10000000000002</v>
      </c>
      <c r="AY279" s="48">
        <v>106.80955</v>
      </c>
      <c r="AZ279" s="48">
        <f t="shared" si="318"/>
        <v>37.073776466504683</v>
      </c>
      <c r="BA279" s="48"/>
      <c r="BB279" s="48"/>
      <c r="BC279" s="52"/>
      <c r="BD279" s="48"/>
      <c r="BE279" s="48"/>
      <c r="BF279" s="52"/>
      <c r="BG279" s="48"/>
      <c r="BH279" s="48"/>
      <c r="BI279" s="52"/>
      <c r="BJ279" s="48"/>
      <c r="BK279" s="48"/>
      <c r="BL279" s="52"/>
      <c r="BM279" s="48"/>
      <c r="BN279" s="48"/>
      <c r="BO279" s="52"/>
    </row>
    <row r="280" spans="1:67" x14ac:dyDescent="0.25">
      <c r="A280" s="162" t="s">
        <v>577</v>
      </c>
      <c r="B280" s="56">
        <f t="shared" si="311"/>
        <v>115.2</v>
      </c>
      <c r="C280" s="56">
        <f t="shared" si="312"/>
        <v>42.294150000000002</v>
      </c>
      <c r="D280" s="48">
        <f t="shared" si="324"/>
        <v>36.713671875000003</v>
      </c>
      <c r="E280" s="48"/>
      <c r="F280" s="48"/>
      <c r="G280" s="48"/>
      <c r="H280" s="48"/>
      <c r="I280" s="48"/>
      <c r="J280" s="48"/>
      <c r="K280" s="48"/>
      <c r="L280" s="48"/>
      <c r="M280" s="52"/>
      <c r="N280" s="48"/>
      <c r="O280" s="48"/>
      <c r="P280" s="52"/>
      <c r="Q280" s="48"/>
      <c r="R280" s="48"/>
      <c r="S280" s="48"/>
      <c r="T280" s="48"/>
      <c r="U280" s="48"/>
      <c r="V280" s="52"/>
      <c r="W280" s="48"/>
      <c r="X280" s="48"/>
      <c r="Y280" s="52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>
        <v>115.2</v>
      </c>
      <c r="AY280" s="48">
        <v>42.294150000000002</v>
      </c>
      <c r="AZ280" s="48">
        <f t="shared" si="318"/>
        <v>36.713671875000003</v>
      </c>
      <c r="BA280" s="48"/>
      <c r="BB280" s="48"/>
      <c r="BC280" s="52"/>
      <c r="BD280" s="48"/>
      <c r="BE280" s="48"/>
      <c r="BF280" s="52"/>
      <c r="BG280" s="48"/>
      <c r="BH280" s="48"/>
      <c r="BI280" s="52"/>
      <c r="BJ280" s="48"/>
      <c r="BK280" s="48"/>
      <c r="BL280" s="52"/>
      <c r="BM280" s="48"/>
      <c r="BN280" s="48"/>
      <c r="BO280" s="52"/>
    </row>
    <row r="281" spans="1:67" x14ac:dyDescent="0.25">
      <c r="A281" s="162" t="s">
        <v>507</v>
      </c>
      <c r="B281" s="56">
        <f t="shared" si="311"/>
        <v>288.10000000000002</v>
      </c>
      <c r="C281" s="56">
        <f t="shared" si="312"/>
        <v>122.40572</v>
      </c>
      <c r="D281" s="48">
        <f t="shared" si="324"/>
        <v>42.487233599444636</v>
      </c>
      <c r="E281" s="48"/>
      <c r="F281" s="48"/>
      <c r="G281" s="48"/>
      <c r="H281" s="48"/>
      <c r="I281" s="48"/>
      <c r="J281" s="48"/>
      <c r="K281" s="48"/>
      <c r="L281" s="48"/>
      <c r="M281" s="52"/>
      <c r="N281" s="48"/>
      <c r="O281" s="48"/>
      <c r="P281" s="52"/>
      <c r="Q281" s="48"/>
      <c r="R281" s="48"/>
      <c r="S281" s="48"/>
      <c r="T281" s="48"/>
      <c r="U281" s="48"/>
      <c r="V281" s="52"/>
      <c r="W281" s="48"/>
      <c r="X281" s="48"/>
      <c r="Y281" s="52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>
        <v>288.10000000000002</v>
      </c>
      <c r="AY281" s="48">
        <v>122.40572</v>
      </c>
      <c r="AZ281" s="48">
        <f t="shared" si="318"/>
        <v>42.487233599444636</v>
      </c>
      <c r="BA281" s="48"/>
      <c r="BB281" s="48"/>
      <c r="BC281" s="52"/>
      <c r="BD281" s="48"/>
      <c r="BE281" s="48"/>
      <c r="BF281" s="52"/>
      <c r="BG281" s="48"/>
      <c r="BH281" s="48"/>
      <c r="BI281" s="52"/>
      <c r="BJ281" s="48"/>
      <c r="BK281" s="48"/>
      <c r="BL281" s="52"/>
      <c r="BM281" s="48"/>
      <c r="BN281" s="48"/>
      <c r="BO281" s="52"/>
    </row>
    <row r="282" spans="1:67" x14ac:dyDescent="0.25">
      <c r="A282" s="162" t="s">
        <v>237</v>
      </c>
      <c r="B282" s="56">
        <f t="shared" si="311"/>
        <v>115.2</v>
      </c>
      <c r="C282" s="56">
        <f t="shared" si="312"/>
        <v>42.294150000000002</v>
      </c>
      <c r="D282" s="48">
        <f t="shared" si="324"/>
        <v>36.713671875000003</v>
      </c>
      <c r="E282" s="48"/>
      <c r="F282" s="48"/>
      <c r="G282" s="48"/>
      <c r="H282" s="48"/>
      <c r="I282" s="48"/>
      <c r="J282" s="48"/>
      <c r="K282" s="48"/>
      <c r="L282" s="48"/>
      <c r="M282" s="52"/>
      <c r="N282" s="48"/>
      <c r="O282" s="48"/>
      <c r="P282" s="52"/>
      <c r="Q282" s="48"/>
      <c r="R282" s="48"/>
      <c r="S282" s="48"/>
      <c r="T282" s="48"/>
      <c r="U282" s="48"/>
      <c r="V282" s="52"/>
      <c r="W282" s="48"/>
      <c r="X282" s="48"/>
      <c r="Y282" s="52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>
        <v>115.2</v>
      </c>
      <c r="AY282" s="48">
        <v>42.294150000000002</v>
      </c>
      <c r="AZ282" s="48">
        <f t="shared" si="318"/>
        <v>36.713671875000003</v>
      </c>
      <c r="BA282" s="48"/>
      <c r="BB282" s="48"/>
      <c r="BC282" s="52"/>
      <c r="BD282" s="48"/>
      <c r="BE282" s="48"/>
      <c r="BF282" s="52"/>
      <c r="BG282" s="48"/>
      <c r="BH282" s="48"/>
      <c r="BI282" s="52"/>
      <c r="BJ282" s="48"/>
      <c r="BK282" s="48"/>
      <c r="BL282" s="52"/>
      <c r="BM282" s="48"/>
      <c r="BN282" s="48"/>
      <c r="BO282" s="52"/>
    </row>
    <row r="283" spans="1:67" x14ac:dyDescent="0.25">
      <c r="A283" s="162" t="s">
        <v>508</v>
      </c>
      <c r="B283" s="56">
        <f t="shared" si="311"/>
        <v>288.10000000000002</v>
      </c>
      <c r="C283" s="56">
        <f t="shared" si="312"/>
        <v>77.976939999999999</v>
      </c>
      <c r="D283" s="48">
        <f t="shared" si="324"/>
        <v>27.065928497049637</v>
      </c>
      <c r="E283" s="48"/>
      <c r="F283" s="48"/>
      <c r="G283" s="48"/>
      <c r="H283" s="48"/>
      <c r="I283" s="48"/>
      <c r="J283" s="48"/>
      <c r="K283" s="48"/>
      <c r="L283" s="48"/>
      <c r="M283" s="52"/>
      <c r="N283" s="48"/>
      <c r="O283" s="48"/>
      <c r="P283" s="52"/>
      <c r="Q283" s="48"/>
      <c r="R283" s="48"/>
      <c r="S283" s="48"/>
      <c r="T283" s="48"/>
      <c r="U283" s="48"/>
      <c r="V283" s="52"/>
      <c r="W283" s="48"/>
      <c r="X283" s="48"/>
      <c r="Y283" s="52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>
        <v>288.10000000000002</v>
      </c>
      <c r="AY283" s="48">
        <v>77.976939999999999</v>
      </c>
      <c r="AZ283" s="48">
        <f t="shared" si="318"/>
        <v>27.065928497049637</v>
      </c>
      <c r="BA283" s="48"/>
      <c r="BB283" s="48"/>
      <c r="BC283" s="52"/>
      <c r="BD283" s="48"/>
      <c r="BE283" s="48"/>
      <c r="BF283" s="52"/>
      <c r="BG283" s="48"/>
      <c r="BH283" s="48"/>
      <c r="BI283" s="52"/>
      <c r="BJ283" s="48"/>
      <c r="BK283" s="48"/>
      <c r="BL283" s="52"/>
      <c r="BM283" s="48"/>
      <c r="BN283" s="48"/>
      <c r="BO283" s="52"/>
    </row>
    <row r="284" spans="1:67" s="59" customFormat="1" ht="31.5" x14ac:dyDescent="0.25">
      <c r="A284" s="164" t="s">
        <v>341</v>
      </c>
      <c r="B284" s="73">
        <f t="shared" si="311"/>
        <v>612443.92480000004</v>
      </c>
      <c r="C284" s="73">
        <f t="shared" si="312"/>
        <v>363941.70825999998</v>
      </c>
      <c r="D284" s="55">
        <f t="shared" ref="D284" si="325">C284/B284*100</f>
        <v>59.424494802336227</v>
      </c>
      <c r="E284" s="55">
        <f>SUM(E285:E293)</f>
        <v>952.7</v>
      </c>
      <c r="F284" s="55">
        <f t="shared" ref="F284:BE284" si="326">SUM(F285:F293)</f>
        <v>443.041</v>
      </c>
      <c r="G284" s="55">
        <f t="shared" si="44"/>
        <v>46.503726251705672</v>
      </c>
      <c r="H284" s="55">
        <f t="shared" si="326"/>
        <v>395.4</v>
      </c>
      <c r="I284" s="55">
        <f t="shared" si="326"/>
        <v>234.24866</v>
      </c>
      <c r="J284" s="55">
        <f t="shared" si="56"/>
        <v>59.243464845725846</v>
      </c>
      <c r="K284" s="55">
        <f t="shared" si="326"/>
        <v>8109.8</v>
      </c>
      <c r="L284" s="55">
        <f t="shared" si="326"/>
        <v>3219.0865899999999</v>
      </c>
      <c r="M284" s="55">
        <f t="shared" si="57"/>
        <v>39.693785173493794</v>
      </c>
      <c r="N284" s="55">
        <f t="shared" si="326"/>
        <v>131767.02479999998</v>
      </c>
      <c r="O284" s="55">
        <f t="shared" si="326"/>
        <v>54634.65062</v>
      </c>
      <c r="P284" s="55">
        <f t="shared" si="30"/>
        <v>41.463067639969971</v>
      </c>
      <c r="Q284" s="55">
        <f t="shared" si="326"/>
        <v>9900.6</v>
      </c>
      <c r="R284" s="55">
        <f t="shared" si="326"/>
        <v>3375.1394399999999</v>
      </c>
      <c r="S284" s="55">
        <f t="shared" si="45"/>
        <v>34.090251499909094</v>
      </c>
      <c r="T284" s="55">
        <f t="shared" si="326"/>
        <v>409.8</v>
      </c>
      <c r="U284" s="55">
        <f t="shared" si="326"/>
        <v>216.0274</v>
      </c>
      <c r="V284" s="55">
        <f t="shared" si="46"/>
        <v>52.715324548560275</v>
      </c>
      <c r="W284" s="55">
        <f t="shared" si="326"/>
        <v>415501</v>
      </c>
      <c r="X284" s="55">
        <f t="shared" si="326"/>
        <v>275886.51530999999</v>
      </c>
      <c r="Y284" s="55">
        <f t="shared" si="58"/>
        <v>66.398520174440009</v>
      </c>
      <c r="Z284" s="55">
        <f t="shared" si="326"/>
        <v>2086.6</v>
      </c>
      <c r="AA284" s="55">
        <f t="shared" si="326"/>
        <v>924.96816000000001</v>
      </c>
      <c r="AB284" s="54">
        <f t="shared" si="315"/>
        <v>44.328963864660217</v>
      </c>
      <c r="AC284" s="55">
        <f t="shared" si="326"/>
        <v>0</v>
      </c>
      <c r="AD284" s="55">
        <f t="shared" si="326"/>
        <v>0</v>
      </c>
      <c r="AE284" s="55">
        <f t="shared" si="326"/>
        <v>0</v>
      </c>
      <c r="AF284" s="55">
        <f t="shared" si="326"/>
        <v>417.3</v>
      </c>
      <c r="AG284" s="55">
        <f t="shared" si="326"/>
        <v>175.15826999999999</v>
      </c>
      <c r="AH284" s="55">
        <f t="shared" si="326"/>
        <v>41.974184040258805</v>
      </c>
      <c r="AI284" s="55">
        <f t="shared" si="326"/>
        <v>5521.8</v>
      </c>
      <c r="AJ284" s="55">
        <f t="shared" si="326"/>
        <v>2750.7439399999998</v>
      </c>
      <c r="AK284" s="55">
        <f t="shared" si="326"/>
        <v>49.816073381868229</v>
      </c>
      <c r="AL284" s="55">
        <f t="shared" si="326"/>
        <v>1251.9000000000001</v>
      </c>
      <c r="AM284" s="55">
        <f t="shared" si="326"/>
        <v>555.01923999999997</v>
      </c>
      <c r="AN284" s="55">
        <f t="shared" si="326"/>
        <v>44.334151290039138</v>
      </c>
      <c r="AO284" s="55">
        <f t="shared" si="326"/>
        <v>417.3</v>
      </c>
      <c r="AP284" s="55">
        <f t="shared" ref="AP284" si="327">SUM(AP285:AP293)</f>
        <v>200.72063</v>
      </c>
      <c r="AQ284" s="55">
        <f t="shared" si="326"/>
        <v>48.099839444045053</v>
      </c>
      <c r="AR284" s="55">
        <f t="shared" si="326"/>
        <v>3230.7</v>
      </c>
      <c r="AS284" s="55">
        <f t="shared" si="326"/>
        <v>1615.2</v>
      </c>
      <c r="AT284" s="55">
        <f t="shared" si="63"/>
        <v>49.995357043365217</v>
      </c>
      <c r="AU284" s="55">
        <f t="shared" si="326"/>
        <v>0</v>
      </c>
      <c r="AV284" s="55">
        <f t="shared" ref="AV284" si="328">SUM(AV285:AV293)</f>
        <v>0</v>
      </c>
      <c r="AW284" s="55">
        <f t="shared" si="326"/>
        <v>0</v>
      </c>
      <c r="AX284" s="55">
        <f t="shared" si="326"/>
        <v>1959</v>
      </c>
      <c r="AY284" s="55">
        <f t="shared" si="326"/>
        <v>800.16475000000014</v>
      </c>
      <c r="AZ284" s="54">
        <f t="shared" ref="AZ284:AZ293" si="329">AY284/AX284*100</f>
        <v>40.845571720265447</v>
      </c>
      <c r="BA284" s="55">
        <f t="shared" si="326"/>
        <v>29079.4</v>
      </c>
      <c r="BB284" s="55">
        <f t="shared" si="326"/>
        <v>18595.484539999998</v>
      </c>
      <c r="BC284" s="55">
        <f t="shared" si="35"/>
        <v>63.947277247811151</v>
      </c>
      <c r="BD284" s="55">
        <f t="shared" si="326"/>
        <v>1197.5999999999999</v>
      </c>
      <c r="BE284" s="55">
        <f t="shared" si="326"/>
        <v>295</v>
      </c>
      <c r="BF284" s="55">
        <f t="shared" si="319"/>
        <v>24.632598530394123</v>
      </c>
      <c r="BG284" s="55">
        <f t="shared" ref="BG284" si="330">SUM(BG285:BG293)</f>
        <v>6.3</v>
      </c>
      <c r="BH284" s="55">
        <f t="shared" ref="BH284" si="331">SUM(BH285:BH293)</f>
        <v>6.3</v>
      </c>
      <c r="BI284" s="55">
        <f t="shared" ref="BI284:BI285" si="332">BH284/BG284*100</f>
        <v>100</v>
      </c>
      <c r="BJ284" s="55"/>
      <c r="BK284" s="55"/>
      <c r="BL284" s="55"/>
      <c r="BM284" s="55">
        <f>SUM(BM285:BM293)</f>
        <v>239.7</v>
      </c>
      <c r="BN284" s="55">
        <f t="shared" ref="BN284" si="333">SUM(BN285:BN293)</f>
        <v>14.239709999999999</v>
      </c>
      <c r="BO284" s="55">
        <f t="shared" ref="BO284:BO285" si="334">BN284/BM284*100</f>
        <v>5.94063829787234</v>
      </c>
    </row>
    <row r="285" spans="1:67" x14ac:dyDescent="0.25">
      <c r="A285" s="162" t="s">
        <v>283</v>
      </c>
      <c r="B285" s="56">
        <f t="shared" si="311"/>
        <v>610484.92480000004</v>
      </c>
      <c r="C285" s="56">
        <f t="shared" si="312"/>
        <v>363141.54350999999</v>
      </c>
      <c r="D285" s="52">
        <f t="shared" si="0"/>
        <v>59.484113162821863</v>
      </c>
      <c r="E285" s="52">
        <v>952.7</v>
      </c>
      <c r="F285" s="52">
        <v>443.041</v>
      </c>
      <c r="G285" s="52">
        <f t="shared" si="44"/>
        <v>46.503726251705672</v>
      </c>
      <c r="H285" s="52">
        <v>395.4</v>
      </c>
      <c r="I285" s="52">
        <v>234.24866</v>
      </c>
      <c r="J285" s="52">
        <f t="shared" si="56"/>
        <v>59.243464845725846</v>
      </c>
      <c r="K285" s="52">
        <v>8109.8</v>
      </c>
      <c r="L285" s="52">
        <v>3219.0865899999999</v>
      </c>
      <c r="M285" s="52">
        <f t="shared" si="57"/>
        <v>39.693785173493794</v>
      </c>
      <c r="N285" s="52">
        <v>131767.02479999998</v>
      </c>
      <c r="O285" s="52">
        <v>54634.65062</v>
      </c>
      <c r="P285" s="52">
        <f t="shared" si="30"/>
        <v>41.463067639969971</v>
      </c>
      <c r="Q285" s="52">
        <v>9900.6</v>
      </c>
      <c r="R285" s="52">
        <v>3375.1394399999999</v>
      </c>
      <c r="S285" s="52">
        <f t="shared" si="45"/>
        <v>34.090251499909094</v>
      </c>
      <c r="T285" s="52">
        <v>409.8</v>
      </c>
      <c r="U285" s="52">
        <v>216.0274</v>
      </c>
      <c r="V285" s="52">
        <f t="shared" si="46"/>
        <v>52.715324548560275</v>
      </c>
      <c r="W285" s="52">
        <v>415501</v>
      </c>
      <c r="X285" s="52">
        <v>275886.51530999999</v>
      </c>
      <c r="Y285" s="52">
        <f t="shared" si="58"/>
        <v>66.398520174440009</v>
      </c>
      <c r="Z285" s="52">
        <v>2086.6</v>
      </c>
      <c r="AA285" s="52">
        <v>924.96816000000001</v>
      </c>
      <c r="AB285" s="48">
        <f t="shared" si="315"/>
        <v>44.328963864660217</v>
      </c>
      <c r="AC285" s="48"/>
      <c r="AD285" s="52"/>
      <c r="AE285" s="52"/>
      <c r="AF285" s="52">
        <v>417.3</v>
      </c>
      <c r="AG285" s="52">
        <v>175.15826999999999</v>
      </c>
      <c r="AH285" s="52">
        <f t="shared" si="59"/>
        <v>41.974184040258805</v>
      </c>
      <c r="AI285" s="52">
        <v>5521.8</v>
      </c>
      <c r="AJ285" s="52">
        <v>2750.7439399999998</v>
      </c>
      <c r="AK285" s="52">
        <f t="shared" si="60"/>
        <v>49.816073381868229</v>
      </c>
      <c r="AL285" s="52">
        <v>1251.9000000000001</v>
      </c>
      <c r="AM285" s="52">
        <v>555.01923999999997</v>
      </c>
      <c r="AN285" s="52">
        <f t="shared" si="61"/>
        <v>44.334151290039138</v>
      </c>
      <c r="AO285" s="52">
        <v>417.3</v>
      </c>
      <c r="AP285" s="52">
        <v>200.72063</v>
      </c>
      <c r="AQ285" s="52">
        <f t="shared" si="62"/>
        <v>48.099839444045053</v>
      </c>
      <c r="AR285" s="52">
        <v>3230.7</v>
      </c>
      <c r="AS285" s="52">
        <v>1615.2</v>
      </c>
      <c r="AT285" s="52">
        <f t="shared" si="63"/>
        <v>49.995357043365217</v>
      </c>
      <c r="AU285" s="52"/>
      <c r="AV285" s="52"/>
      <c r="AW285" s="52"/>
      <c r="AX285" s="52"/>
      <c r="AY285" s="52"/>
      <c r="AZ285" s="48"/>
      <c r="BA285" s="52">
        <v>29079.4</v>
      </c>
      <c r="BB285" s="52">
        <v>18595.484539999998</v>
      </c>
      <c r="BC285" s="52">
        <f t="shared" si="35"/>
        <v>63.947277247811151</v>
      </c>
      <c r="BD285" s="52">
        <v>1197.5999999999999</v>
      </c>
      <c r="BE285" s="52">
        <v>295</v>
      </c>
      <c r="BF285" s="52">
        <f t="shared" si="319"/>
        <v>24.632598530394123</v>
      </c>
      <c r="BG285" s="52">
        <v>6.3</v>
      </c>
      <c r="BH285" s="52">
        <v>6.3</v>
      </c>
      <c r="BI285" s="52">
        <f t="shared" si="332"/>
        <v>100</v>
      </c>
      <c r="BJ285" s="52"/>
      <c r="BK285" s="52"/>
      <c r="BL285" s="52"/>
      <c r="BM285" s="52">
        <v>239.7</v>
      </c>
      <c r="BN285" s="52">
        <v>14.239709999999999</v>
      </c>
      <c r="BO285" s="52">
        <f t="shared" si="334"/>
        <v>5.94063829787234</v>
      </c>
    </row>
    <row r="286" spans="1:67" x14ac:dyDescent="0.25">
      <c r="A286" s="162" t="s">
        <v>511</v>
      </c>
      <c r="B286" s="56">
        <f t="shared" si="311"/>
        <v>288.10000000000002</v>
      </c>
      <c r="C286" s="56">
        <f t="shared" si="312"/>
        <v>119.39706</v>
      </c>
      <c r="D286" s="48">
        <f t="shared" ref="D286:D293" si="335">C286/B286*100</f>
        <v>41.44292259632072</v>
      </c>
      <c r="E286" s="48"/>
      <c r="F286" s="48"/>
      <c r="G286" s="48"/>
      <c r="H286" s="48"/>
      <c r="I286" s="48"/>
      <c r="J286" s="52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52"/>
      <c r="AU286" s="48"/>
      <c r="AV286" s="48"/>
      <c r="AW286" s="48"/>
      <c r="AX286" s="48">
        <v>288.10000000000002</v>
      </c>
      <c r="AY286" s="48">
        <v>119.39706</v>
      </c>
      <c r="AZ286" s="48">
        <f t="shared" si="329"/>
        <v>41.44292259632072</v>
      </c>
      <c r="BA286" s="48"/>
      <c r="BB286" s="48"/>
      <c r="BC286" s="48"/>
      <c r="BD286" s="48"/>
      <c r="BE286" s="48"/>
      <c r="BF286" s="52"/>
      <c r="BG286" s="48"/>
      <c r="BH286" s="48"/>
      <c r="BI286" s="52"/>
      <c r="BJ286" s="48"/>
      <c r="BK286" s="48"/>
      <c r="BL286" s="52"/>
      <c r="BM286" s="48"/>
      <c r="BN286" s="48"/>
      <c r="BO286" s="48"/>
    </row>
    <row r="287" spans="1:67" x14ac:dyDescent="0.25">
      <c r="A287" s="162" t="s">
        <v>338</v>
      </c>
      <c r="B287" s="56">
        <f t="shared" si="311"/>
        <v>288.10000000000002</v>
      </c>
      <c r="C287" s="56">
        <f t="shared" si="312"/>
        <v>104.53769</v>
      </c>
      <c r="D287" s="48">
        <f t="shared" si="335"/>
        <v>36.285209996528977</v>
      </c>
      <c r="E287" s="48"/>
      <c r="F287" s="48"/>
      <c r="G287" s="48"/>
      <c r="H287" s="48"/>
      <c r="I287" s="48"/>
      <c r="J287" s="52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52"/>
      <c r="AU287" s="48"/>
      <c r="AV287" s="48"/>
      <c r="AW287" s="48"/>
      <c r="AX287" s="48">
        <v>288.10000000000002</v>
      </c>
      <c r="AY287" s="48">
        <v>104.53769</v>
      </c>
      <c r="AZ287" s="48">
        <f t="shared" si="329"/>
        <v>36.285209996528977</v>
      </c>
      <c r="BA287" s="48"/>
      <c r="BB287" s="48"/>
      <c r="BC287" s="48"/>
      <c r="BD287" s="48"/>
      <c r="BE287" s="48"/>
      <c r="BF287" s="52"/>
      <c r="BG287" s="48"/>
      <c r="BH287" s="48"/>
      <c r="BI287" s="52"/>
      <c r="BJ287" s="48"/>
      <c r="BK287" s="48"/>
      <c r="BL287" s="52"/>
      <c r="BM287" s="48"/>
      <c r="BN287" s="48"/>
      <c r="BO287" s="48"/>
    </row>
    <row r="288" spans="1:67" x14ac:dyDescent="0.25">
      <c r="A288" s="162" t="s">
        <v>339</v>
      </c>
      <c r="B288" s="56">
        <f t="shared" si="311"/>
        <v>115.2</v>
      </c>
      <c r="C288" s="56">
        <f t="shared" si="312"/>
        <v>45.374309999999994</v>
      </c>
      <c r="D288" s="48">
        <f t="shared" si="335"/>
        <v>39.387421874999994</v>
      </c>
      <c r="E288" s="48"/>
      <c r="F288" s="48"/>
      <c r="G288" s="48"/>
      <c r="H288" s="48"/>
      <c r="I288" s="48"/>
      <c r="J288" s="52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52"/>
      <c r="AU288" s="48"/>
      <c r="AV288" s="48"/>
      <c r="AW288" s="48"/>
      <c r="AX288" s="48">
        <v>115.2</v>
      </c>
      <c r="AY288" s="48">
        <v>45.374309999999994</v>
      </c>
      <c r="AZ288" s="48">
        <f t="shared" si="329"/>
        <v>39.387421874999994</v>
      </c>
      <c r="BA288" s="48"/>
      <c r="BB288" s="48"/>
      <c r="BC288" s="48"/>
      <c r="BD288" s="48"/>
      <c r="BE288" s="48"/>
      <c r="BF288" s="52"/>
      <c r="BG288" s="48"/>
      <c r="BH288" s="48"/>
      <c r="BI288" s="52"/>
      <c r="BJ288" s="48"/>
      <c r="BK288" s="48"/>
      <c r="BL288" s="52"/>
      <c r="BM288" s="48"/>
      <c r="BN288" s="48"/>
      <c r="BO288" s="48"/>
    </row>
    <row r="289" spans="1:67" x14ac:dyDescent="0.25">
      <c r="A289" s="162" t="s">
        <v>578</v>
      </c>
      <c r="B289" s="56">
        <f t="shared" si="311"/>
        <v>288.10000000000002</v>
      </c>
      <c r="C289" s="56">
        <f t="shared" si="312"/>
        <v>121.64442</v>
      </c>
      <c r="D289" s="48">
        <f t="shared" si="335"/>
        <v>42.222985074626862</v>
      </c>
      <c r="E289" s="48"/>
      <c r="F289" s="48"/>
      <c r="G289" s="48"/>
      <c r="H289" s="48"/>
      <c r="I289" s="48"/>
      <c r="J289" s="52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52"/>
      <c r="AU289" s="48"/>
      <c r="AV289" s="48"/>
      <c r="AW289" s="48"/>
      <c r="AX289" s="48">
        <v>288.10000000000002</v>
      </c>
      <c r="AY289" s="48">
        <v>121.64442</v>
      </c>
      <c r="AZ289" s="48">
        <f t="shared" si="329"/>
        <v>42.222985074626862</v>
      </c>
      <c r="BA289" s="48"/>
      <c r="BB289" s="48"/>
      <c r="BC289" s="48"/>
      <c r="BD289" s="48"/>
      <c r="BE289" s="48"/>
      <c r="BF289" s="52"/>
      <c r="BG289" s="48"/>
      <c r="BH289" s="48"/>
      <c r="BI289" s="52"/>
      <c r="BJ289" s="48"/>
      <c r="BK289" s="48"/>
      <c r="BL289" s="52"/>
      <c r="BM289" s="48"/>
      <c r="BN289" s="48"/>
      <c r="BO289" s="48"/>
    </row>
    <row r="290" spans="1:67" x14ac:dyDescent="0.25">
      <c r="A290" s="162" t="s">
        <v>514</v>
      </c>
      <c r="B290" s="56">
        <f t="shared" si="311"/>
        <v>115.2</v>
      </c>
      <c r="C290" s="56">
        <f t="shared" si="312"/>
        <v>44.822620000000001</v>
      </c>
      <c r="D290" s="48">
        <f t="shared" si="335"/>
        <v>38.908524305555552</v>
      </c>
      <c r="E290" s="48"/>
      <c r="F290" s="48"/>
      <c r="G290" s="48"/>
      <c r="H290" s="48"/>
      <c r="I290" s="48"/>
      <c r="J290" s="52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52"/>
      <c r="AU290" s="48"/>
      <c r="AV290" s="48"/>
      <c r="AW290" s="48"/>
      <c r="AX290" s="48">
        <v>115.2</v>
      </c>
      <c r="AY290" s="48">
        <v>44.822620000000001</v>
      </c>
      <c r="AZ290" s="48">
        <f t="shared" si="329"/>
        <v>38.908524305555552</v>
      </c>
      <c r="BA290" s="48"/>
      <c r="BB290" s="48"/>
      <c r="BC290" s="48"/>
      <c r="BD290" s="48"/>
      <c r="BE290" s="48"/>
      <c r="BF290" s="52"/>
      <c r="BG290" s="48"/>
      <c r="BH290" s="48"/>
      <c r="BI290" s="52"/>
      <c r="BJ290" s="48"/>
      <c r="BK290" s="48"/>
      <c r="BL290" s="52"/>
      <c r="BM290" s="48"/>
      <c r="BN290" s="48"/>
      <c r="BO290" s="48"/>
    </row>
    <row r="291" spans="1:67" x14ac:dyDescent="0.25">
      <c r="A291" s="162" t="s">
        <v>513</v>
      </c>
      <c r="B291" s="56">
        <f t="shared" si="311"/>
        <v>288.10000000000002</v>
      </c>
      <c r="C291" s="56">
        <f t="shared" si="312"/>
        <v>130.95244</v>
      </c>
      <c r="D291" s="48">
        <f t="shared" si="335"/>
        <v>45.453814647691772</v>
      </c>
      <c r="E291" s="48"/>
      <c r="F291" s="48"/>
      <c r="G291" s="48"/>
      <c r="H291" s="48"/>
      <c r="I291" s="48"/>
      <c r="J291" s="52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52"/>
      <c r="AU291" s="48"/>
      <c r="AV291" s="48"/>
      <c r="AW291" s="48"/>
      <c r="AX291" s="48">
        <v>288.10000000000002</v>
      </c>
      <c r="AY291" s="48">
        <v>130.95244</v>
      </c>
      <c r="AZ291" s="48">
        <f t="shared" si="329"/>
        <v>45.453814647691772</v>
      </c>
      <c r="BA291" s="48"/>
      <c r="BB291" s="48"/>
      <c r="BC291" s="48"/>
      <c r="BD291" s="48"/>
      <c r="BE291" s="48"/>
      <c r="BF291" s="52"/>
      <c r="BG291" s="48"/>
      <c r="BH291" s="48"/>
      <c r="BI291" s="52"/>
      <c r="BJ291" s="48"/>
      <c r="BK291" s="48"/>
      <c r="BL291" s="52"/>
      <c r="BM291" s="48"/>
      <c r="BN291" s="48"/>
      <c r="BO291" s="48"/>
    </row>
    <row r="292" spans="1:67" x14ac:dyDescent="0.25">
      <c r="A292" s="162" t="s">
        <v>515</v>
      </c>
      <c r="B292" s="56">
        <f t="shared" si="311"/>
        <v>288.10000000000002</v>
      </c>
      <c r="C292" s="56">
        <f t="shared" si="312"/>
        <v>108.72261</v>
      </c>
      <c r="D292" s="48">
        <f t="shared" si="335"/>
        <v>37.73780284623394</v>
      </c>
      <c r="E292" s="48"/>
      <c r="F292" s="48"/>
      <c r="G292" s="48"/>
      <c r="H292" s="48"/>
      <c r="I292" s="48"/>
      <c r="J292" s="52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52"/>
      <c r="AU292" s="48"/>
      <c r="AV292" s="48"/>
      <c r="AW292" s="48"/>
      <c r="AX292" s="48">
        <v>288.10000000000002</v>
      </c>
      <c r="AY292" s="48">
        <v>108.72261</v>
      </c>
      <c r="AZ292" s="48">
        <f t="shared" si="329"/>
        <v>37.73780284623394</v>
      </c>
      <c r="BA292" s="48"/>
      <c r="BB292" s="48"/>
      <c r="BC292" s="48"/>
      <c r="BD292" s="48"/>
      <c r="BE292" s="48"/>
      <c r="BF292" s="52"/>
      <c r="BG292" s="48"/>
      <c r="BH292" s="48"/>
      <c r="BI292" s="52"/>
      <c r="BJ292" s="48"/>
      <c r="BK292" s="48"/>
      <c r="BL292" s="52"/>
      <c r="BM292" s="48"/>
      <c r="BN292" s="48"/>
      <c r="BO292" s="48"/>
    </row>
    <row r="293" spans="1:67" x14ac:dyDescent="0.25">
      <c r="A293" s="162" t="s">
        <v>340</v>
      </c>
      <c r="B293" s="56">
        <f t="shared" si="311"/>
        <v>288.10000000000002</v>
      </c>
      <c r="C293" s="56">
        <f t="shared" si="312"/>
        <v>124.7136</v>
      </c>
      <c r="D293" s="48">
        <f t="shared" si="335"/>
        <v>43.288302672683095</v>
      </c>
      <c r="E293" s="48"/>
      <c r="F293" s="48"/>
      <c r="G293" s="48"/>
      <c r="H293" s="48"/>
      <c r="I293" s="48"/>
      <c r="J293" s="52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52"/>
      <c r="AU293" s="48"/>
      <c r="AV293" s="48"/>
      <c r="AW293" s="48"/>
      <c r="AX293" s="48">
        <v>288.10000000000002</v>
      </c>
      <c r="AY293" s="48">
        <v>124.7136</v>
      </c>
      <c r="AZ293" s="48">
        <f t="shared" si="329"/>
        <v>43.288302672683095</v>
      </c>
      <c r="BA293" s="48"/>
      <c r="BB293" s="48"/>
      <c r="BC293" s="48"/>
      <c r="BD293" s="48"/>
      <c r="BE293" s="48"/>
      <c r="BF293" s="52"/>
      <c r="BG293" s="48"/>
      <c r="BH293" s="48"/>
      <c r="BI293" s="52"/>
      <c r="BJ293" s="48"/>
      <c r="BK293" s="48"/>
      <c r="BL293" s="52"/>
      <c r="BM293" s="48"/>
      <c r="BN293" s="48"/>
      <c r="BO293" s="48"/>
    </row>
    <row r="294" spans="1:67" s="59" customFormat="1" ht="31.5" x14ac:dyDescent="0.25">
      <c r="A294" s="164" t="s">
        <v>351</v>
      </c>
      <c r="B294" s="73">
        <f t="shared" si="311"/>
        <v>221311.26099999997</v>
      </c>
      <c r="C294" s="73">
        <f t="shared" si="312"/>
        <v>130818.47261999997</v>
      </c>
      <c r="D294" s="55">
        <f t="shared" ref="D294" si="336">C294/B294*100</f>
        <v>59.110626377028318</v>
      </c>
      <c r="E294" s="55">
        <f>SUM(E295:E303)</f>
        <v>904.3</v>
      </c>
      <c r="F294" s="55">
        <f t="shared" ref="F294:BE294" si="337">SUM(F295:F303)</f>
        <v>431.01929999999999</v>
      </c>
      <c r="G294" s="55">
        <f t="shared" si="44"/>
        <v>47.663308636514437</v>
      </c>
      <c r="H294" s="55">
        <f t="shared" si="337"/>
        <v>121.6</v>
      </c>
      <c r="I294" s="55">
        <f t="shared" si="337"/>
        <v>51.226500000000001</v>
      </c>
      <c r="J294" s="55">
        <f t="shared" si="56"/>
        <v>42.127055921052637</v>
      </c>
      <c r="K294" s="55">
        <f t="shared" si="337"/>
        <v>2326.6999999999998</v>
      </c>
      <c r="L294" s="55">
        <f t="shared" si="337"/>
        <v>700.94232999999997</v>
      </c>
      <c r="M294" s="55">
        <f t="shared" si="57"/>
        <v>30.126029569776939</v>
      </c>
      <c r="N294" s="55">
        <f t="shared" si="337"/>
        <v>38717.860999999997</v>
      </c>
      <c r="O294" s="55">
        <f t="shared" si="337"/>
        <v>18278.982980000001</v>
      </c>
      <c r="P294" s="55">
        <f t="shared" si="30"/>
        <v>47.210725251583504</v>
      </c>
      <c r="Q294" s="55">
        <f t="shared" si="337"/>
        <v>4695.7</v>
      </c>
      <c r="R294" s="55">
        <f t="shared" si="337"/>
        <v>1821.8901499999999</v>
      </c>
      <c r="S294" s="55">
        <f t="shared" si="45"/>
        <v>38.799117277509211</v>
      </c>
      <c r="T294" s="55">
        <f t="shared" si="337"/>
        <v>117</v>
      </c>
      <c r="U294" s="55">
        <f t="shared" si="337"/>
        <v>54.333100000000002</v>
      </c>
      <c r="V294" s="55">
        <f t="shared" si="46"/>
        <v>46.438547008547012</v>
      </c>
      <c r="W294" s="55">
        <f t="shared" si="337"/>
        <v>158409.9</v>
      </c>
      <c r="X294" s="55">
        <f t="shared" si="337"/>
        <v>100214.81298999999</v>
      </c>
      <c r="Y294" s="55">
        <f t="shared" si="58"/>
        <v>63.262973456835716</v>
      </c>
      <c r="Z294" s="55">
        <f t="shared" si="337"/>
        <v>788</v>
      </c>
      <c r="AA294" s="55">
        <f t="shared" si="337"/>
        <v>243.30307999999999</v>
      </c>
      <c r="AB294" s="54">
        <f t="shared" si="315"/>
        <v>30.876025380710658</v>
      </c>
      <c r="AC294" s="55">
        <f t="shared" si="337"/>
        <v>0</v>
      </c>
      <c r="AD294" s="55">
        <f t="shared" si="337"/>
        <v>0</v>
      </c>
      <c r="AE294" s="55"/>
      <c r="AF294" s="55">
        <f t="shared" si="337"/>
        <v>394</v>
      </c>
      <c r="AG294" s="55">
        <f t="shared" si="337"/>
        <v>162.90723</v>
      </c>
      <c r="AH294" s="55">
        <f t="shared" si="337"/>
        <v>41.347012690355328</v>
      </c>
      <c r="AI294" s="55">
        <f t="shared" si="337"/>
        <v>616</v>
      </c>
      <c r="AJ294" s="55">
        <f t="shared" si="337"/>
        <v>411.83300000000003</v>
      </c>
      <c r="AK294" s="55">
        <f t="shared" si="337"/>
        <v>66.856006493506499</v>
      </c>
      <c r="AL294" s="55">
        <f t="shared" si="337"/>
        <v>394</v>
      </c>
      <c r="AM294" s="55">
        <f t="shared" si="337"/>
        <v>142.11637999999999</v>
      </c>
      <c r="AN294" s="55">
        <f t="shared" si="337"/>
        <v>36.070147208121824</v>
      </c>
      <c r="AO294" s="55">
        <f t="shared" si="337"/>
        <v>394</v>
      </c>
      <c r="AP294" s="55">
        <f t="shared" ref="AP294" si="338">SUM(AP295:AP303)</f>
        <v>78.171449999999993</v>
      </c>
      <c r="AQ294" s="55">
        <f t="shared" si="337"/>
        <v>19.840469543147208</v>
      </c>
      <c r="AR294" s="55">
        <f t="shared" si="337"/>
        <v>975.5</v>
      </c>
      <c r="AS294" s="55">
        <f t="shared" si="337"/>
        <v>487.8</v>
      </c>
      <c r="AT294" s="55">
        <f t="shared" si="63"/>
        <v>50.005125576627371</v>
      </c>
      <c r="AU294" s="55">
        <f t="shared" si="337"/>
        <v>0</v>
      </c>
      <c r="AV294" s="55">
        <f t="shared" ref="AV294" si="339">SUM(AV295:AV303)</f>
        <v>0</v>
      </c>
      <c r="AW294" s="55">
        <f t="shared" si="337"/>
        <v>0</v>
      </c>
      <c r="AX294" s="55">
        <f t="shared" si="337"/>
        <v>1440.3</v>
      </c>
      <c r="AY294" s="55">
        <f t="shared" si="337"/>
        <v>564.32590000000005</v>
      </c>
      <c r="AZ294" s="54">
        <f t="shared" ref="AZ294:AZ304" si="340">AY294/AX294*100</f>
        <v>39.181135874470598</v>
      </c>
      <c r="BA294" s="55">
        <f t="shared" si="337"/>
        <v>10701.3</v>
      </c>
      <c r="BB294" s="55">
        <f t="shared" si="337"/>
        <v>7047.1005300000006</v>
      </c>
      <c r="BC294" s="55">
        <f t="shared" si="35"/>
        <v>65.852751815200023</v>
      </c>
      <c r="BD294" s="55">
        <f t="shared" si="337"/>
        <v>254.5</v>
      </c>
      <c r="BE294" s="55">
        <f t="shared" si="337"/>
        <v>103.25</v>
      </c>
      <c r="BF294" s="55">
        <f t="shared" si="319"/>
        <v>40.56974459724951</v>
      </c>
      <c r="BG294" s="55">
        <f t="shared" ref="BG294" si="341">SUM(BG295:BG303)</f>
        <v>1.9</v>
      </c>
      <c r="BH294" s="55">
        <f t="shared" ref="BH294" si="342">SUM(BH295:BH303)</f>
        <v>0</v>
      </c>
      <c r="BI294" s="55">
        <f t="shared" ref="BI294:BI295" si="343">BH294/BG294*100</f>
        <v>0</v>
      </c>
      <c r="BJ294" s="55"/>
      <c r="BK294" s="55"/>
      <c r="BL294" s="55"/>
      <c r="BM294" s="55">
        <f>SUM(BM295:BM303)</f>
        <v>58.7</v>
      </c>
      <c r="BN294" s="55">
        <f t="shared" ref="BN294" si="344">SUM(BN295:BN303)</f>
        <v>24.457699999999999</v>
      </c>
      <c r="BO294" s="55">
        <f t="shared" ref="BO294:BO295" si="345">BN294/BM294*100</f>
        <v>41.665587734241903</v>
      </c>
    </row>
    <row r="295" spans="1:67" x14ac:dyDescent="0.25">
      <c r="A295" s="162" t="s">
        <v>282</v>
      </c>
      <c r="B295" s="56">
        <f t="shared" si="311"/>
        <v>219870.96099999998</v>
      </c>
      <c r="C295" s="56">
        <f t="shared" si="312"/>
        <v>130254.14671999998</v>
      </c>
      <c r="D295" s="52">
        <f t="shared" si="0"/>
        <v>59.241177701497371</v>
      </c>
      <c r="E295" s="52">
        <v>904.3</v>
      </c>
      <c r="F295" s="52">
        <v>431.01929999999999</v>
      </c>
      <c r="G295" s="52">
        <f t="shared" si="44"/>
        <v>47.663308636514437</v>
      </c>
      <c r="H295" s="52">
        <v>121.6</v>
      </c>
      <c r="I295" s="52">
        <v>51.226500000000001</v>
      </c>
      <c r="J295" s="52">
        <f t="shared" si="56"/>
        <v>42.127055921052637</v>
      </c>
      <c r="K295" s="52">
        <v>2326.6999999999998</v>
      </c>
      <c r="L295" s="52">
        <v>700.94232999999997</v>
      </c>
      <c r="M295" s="52">
        <f t="shared" si="57"/>
        <v>30.126029569776939</v>
      </c>
      <c r="N295" s="52">
        <v>38717.860999999997</v>
      </c>
      <c r="O295" s="52">
        <v>18278.982980000001</v>
      </c>
      <c r="P295" s="52">
        <f t="shared" si="30"/>
        <v>47.210725251583504</v>
      </c>
      <c r="Q295" s="52">
        <v>4695.7</v>
      </c>
      <c r="R295" s="52">
        <v>1821.8901499999999</v>
      </c>
      <c r="S295" s="52">
        <f t="shared" si="45"/>
        <v>38.799117277509211</v>
      </c>
      <c r="T295" s="52">
        <v>117</v>
      </c>
      <c r="U295" s="52">
        <v>54.333100000000002</v>
      </c>
      <c r="V295" s="52">
        <f t="shared" si="46"/>
        <v>46.438547008547012</v>
      </c>
      <c r="W295" s="52">
        <v>158409.9</v>
      </c>
      <c r="X295" s="52">
        <v>100214.81298999999</v>
      </c>
      <c r="Y295" s="52">
        <f t="shared" si="58"/>
        <v>63.262973456835716</v>
      </c>
      <c r="Z295" s="52">
        <v>788</v>
      </c>
      <c r="AA295" s="52">
        <v>243.30307999999999</v>
      </c>
      <c r="AB295" s="48">
        <f t="shared" si="315"/>
        <v>30.876025380710658</v>
      </c>
      <c r="AC295" s="48"/>
      <c r="AD295" s="52"/>
      <c r="AE295" s="52"/>
      <c r="AF295" s="52">
        <v>394</v>
      </c>
      <c r="AG295" s="52">
        <v>162.90723</v>
      </c>
      <c r="AH295" s="52">
        <f t="shared" si="59"/>
        <v>41.347012690355328</v>
      </c>
      <c r="AI295" s="52">
        <v>616</v>
      </c>
      <c r="AJ295" s="52">
        <v>411.83300000000003</v>
      </c>
      <c r="AK295" s="52">
        <f t="shared" si="60"/>
        <v>66.856006493506499</v>
      </c>
      <c r="AL295" s="52">
        <v>394</v>
      </c>
      <c r="AM295" s="52">
        <v>142.11637999999999</v>
      </c>
      <c r="AN295" s="52">
        <f t="shared" si="61"/>
        <v>36.070147208121824</v>
      </c>
      <c r="AO295" s="52">
        <v>394</v>
      </c>
      <c r="AP295" s="52">
        <v>78.171449999999993</v>
      </c>
      <c r="AQ295" s="52">
        <f t="shared" si="62"/>
        <v>19.840469543147208</v>
      </c>
      <c r="AR295" s="52">
        <v>975.5</v>
      </c>
      <c r="AS295" s="52">
        <v>487.8</v>
      </c>
      <c r="AT295" s="52">
        <f t="shared" si="63"/>
        <v>50.005125576627371</v>
      </c>
      <c r="AU295" s="52"/>
      <c r="AV295" s="52"/>
      <c r="AW295" s="52"/>
      <c r="AX295" s="52"/>
      <c r="AY295" s="52"/>
      <c r="AZ295" s="48"/>
      <c r="BA295" s="52">
        <v>10701.3</v>
      </c>
      <c r="BB295" s="52">
        <v>7047.1005300000006</v>
      </c>
      <c r="BC295" s="52">
        <f t="shared" si="35"/>
        <v>65.852751815200023</v>
      </c>
      <c r="BD295" s="52">
        <v>254.5</v>
      </c>
      <c r="BE295" s="52">
        <v>103.25</v>
      </c>
      <c r="BF295" s="52">
        <f t="shared" si="319"/>
        <v>40.56974459724951</v>
      </c>
      <c r="BG295" s="52">
        <v>1.9</v>
      </c>
      <c r="BH295" s="52"/>
      <c r="BI295" s="52">
        <f t="shared" si="343"/>
        <v>0</v>
      </c>
      <c r="BJ295" s="52"/>
      <c r="BK295" s="52"/>
      <c r="BL295" s="52"/>
      <c r="BM295" s="52">
        <v>58.7</v>
      </c>
      <c r="BN295" s="52">
        <v>24.457699999999999</v>
      </c>
      <c r="BO295" s="52">
        <f t="shared" si="345"/>
        <v>41.665587734241903</v>
      </c>
    </row>
    <row r="296" spans="1:67" x14ac:dyDescent="0.25">
      <c r="A296" s="162" t="s">
        <v>516</v>
      </c>
      <c r="B296" s="56">
        <f t="shared" si="311"/>
        <v>115.2</v>
      </c>
      <c r="C296" s="56">
        <f t="shared" si="312"/>
        <v>52.537860000000002</v>
      </c>
      <c r="D296" s="48">
        <f t="shared" ref="D296:D303" si="346">C296/B296*100</f>
        <v>45.60578125</v>
      </c>
      <c r="E296" s="48"/>
      <c r="F296" s="48"/>
      <c r="G296" s="48"/>
      <c r="H296" s="48"/>
      <c r="I296" s="48"/>
      <c r="J296" s="48"/>
      <c r="K296" s="48"/>
      <c r="L296" s="48"/>
      <c r="M296" s="52"/>
      <c r="N296" s="48"/>
      <c r="O296" s="48"/>
      <c r="P296" s="52"/>
      <c r="Q296" s="48"/>
      <c r="R296" s="48"/>
      <c r="S296" s="48"/>
      <c r="T296" s="48"/>
      <c r="U296" s="48"/>
      <c r="V296" s="52"/>
      <c r="W296" s="48"/>
      <c r="X296" s="48"/>
      <c r="Y296" s="52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>
        <v>115.2</v>
      </c>
      <c r="AY296" s="48">
        <v>52.537860000000002</v>
      </c>
      <c r="AZ296" s="48">
        <f t="shared" si="340"/>
        <v>45.60578125</v>
      </c>
      <c r="BA296" s="48"/>
      <c r="BB296" s="48"/>
      <c r="BC296" s="52"/>
      <c r="BD296" s="48"/>
      <c r="BE296" s="48"/>
      <c r="BF296" s="52"/>
      <c r="BG296" s="48"/>
      <c r="BH296" s="48"/>
      <c r="BI296" s="52"/>
      <c r="BJ296" s="48"/>
      <c r="BK296" s="48"/>
      <c r="BL296" s="52"/>
      <c r="BM296" s="48"/>
      <c r="BN296" s="48"/>
      <c r="BO296" s="48"/>
    </row>
    <row r="297" spans="1:67" x14ac:dyDescent="0.25">
      <c r="A297" s="162" t="s">
        <v>517</v>
      </c>
      <c r="B297" s="56">
        <f t="shared" si="311"/>
        <v>115.2</v>
      </c>
      <c r="C297" s="56">
        <f t="shared" si="312"/>
        <v>16.893669999999997</v>
      </c>
      <c r="D297" s="48">
        <f t="shared" si="346"/>
        <v>14.664644097222219</v>
      </c>
      <c r="E297" s="48"/>
      <c r="F297" s="48"/>
      <c r="G297" s="48"/>
      <c r="H297" s="48"/>
      <c r="I297" s="48"/>
      <c r="J297" s="48"/>
      <c r="K297" s="48"/>
      <c r="L297" s="48"/>
      <c r="M297" s="52"/>
      <c r="N297" s="48"/>
      <c r="O297" s="48"/>
      <c r="P297" s="52"/>
      <c r="Q297" s="48"/>
      <c r="R297" s="48"/>
      <c r="S297" s="48"/>
      <c r="T297" s="48"/>
      <c r="U297" s="48"/>
      <c r="V297" s="52"/>
      <c r="W297" s="48"/>
      <c r="X297" s="48"/>
      <c r="Y297" s="52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>
        <v>115.2</v>
      </c>
      <c r="AY297" s="48">
        <v>16.893669999999997</v>
      </c>
      <c r="AZ297" s="48">
        <f t="shared" si="340"/>
        <v>14.664644097222219</v>
      </c>
      <c r="BA297" s="48"/>
      <c r="BB297" s="48"/>
      <c r="BC297" s="52"/>
      <c r="BD297" s="48"/>
      <c r="BE297" s="48"/>
      <c r="BF297" s="52"/>
      <c r="BG297" s="48"/>
      <c r="BH297" s="48"/>
      <c r="BI297" s="52"/>
      <c r="BJ297" s="48"/>
      <c r="BK297" s="48"/>
      <c r="BL297" s="52"/>
      <c r="BM297" s="48"/>
      <c r="BN297" s="48"/>
      <c r="BO297" s="48"/>
    </row>
    <row r="298" spans="1:67" x14ac:dyDescent="0.25">
      <c r="A298" s="162" t="s">
        <v>518</v>
      </c>
      <c r="B298" s="56">
        <f t="shared" si="311"/>
        <v>115.2</v>
      </c>
      <c r="C298" s="56">
        <f t="shared" si="312"/>
        <v>52.537910000000004</v>
      </c>
      <c r="D298" s="48">
        <f t="shared" si="346"/>
        <v>45.605824652777784</v>
      </c>
      <c r="E298" s="48"/>
      <c r="F298" s="48"/>
      <c r="G298" s="48"/>
      <c r="H298" s="48"/>
      <c r="I298" s="48"/>
      <c r="J298" s="48"/>
      <c r="K298" s="48"/>
      <c r="L298" s="48"/>
      <c r="M298" s="52"/>
      <c r="N298" s="48"/>
      <c r="O298" s="48"/>
      <c r="P298" s="52"/>
      <c r="Q298" s="48"/>
      <c r="R298" s="48"/>
      <c r="S298" s="48"/>
      <c r="T298" s="48"/>
      <c r="U298" s="48"/>
      <c r="V298" s="52"/>
      <c r="W298" s="48"/>
      <c r="X298" s="48"/>
      <c r="Y298" s="52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>
        <v>115.2</v>
      </c>
      <c r="AY298" s="48">
        <v>52.537910000000004</v>
      </c>
      <c r="AZ298" s="48">
        <f t="shared" si="340"/>
        <v>45.605824652777784</v>
      </c>
      <c r="BA298" s="48"/>
      <c r="BB298" s="48"/>
      <c r="BC298" s="52"/>
      <c r="BD298" s="48"/>
      <c r="BE298" s="48"/>
      <c r="BF298" s="52"/>
      <c r="BG298" s="48"/>
      <c r="BH298" s="48"/>
      <c r="BI298" s="52"/>
      <c r="BJ298" s="48"/>
      <c r="BK298" s="48"/>
      <c r="BL298" s="52"/>
      <c r="BM298" s="48"/>
      <c r="BN298" s="48"/>
      <c r="BO298" s="48"/>
    </row>
    <row r="299" spans="1:67" x14ac:dyDescent="0.25">
      <c r="A299" s="162" t="s">
        <v>320</v>
      </c>
      <c r="B299" s="56">
        <f t="shared" si="311"/>
        <v>288.10000000000002</v>
      </c>
      <c r="C299" s="56">
        <f t="shared" si="312"/>
        <v>72.633449999999996</v>
      </c>
      <c r="D299" s="48">
        <f t="shared" si="346"/>
        <v>25.211194029850741</v>
      </c>
      <c r="E299" s="48"/>
      <c r="F299" s="48"/>
      <c r="G299" s="48"/>
      <c r="H299" s="48"/>
      <c r="I299" s="48"/>
      <c r="J299" s="48"/>
      <c r="K299" s="48"/>
      <c r="L299" s="48"/>
      <c r="M299" s="52"/>
      <c r="N299" s="48"/>
      <c r="O299" s="48"/>
      <c r="P299" s="52"/>
      <c r="Q299" s="48"/>
      <c r="R299" s="48"/>
      <c r="S299" s="48"/>
      <c r="T299" s="48"/>
      <c r="U299" s="48"/>
      <c r="V299" s="52"/>
      <c r="W299" s="48"/>
      <c r="X299" s="48"/>
      <c r="Y299" s="52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>
        <v>288.10000000000002</v>
      </c>
      <c r="AY299" s="48">
        <v>72.633449999999996</v>
      </c>
      <c r="AZ299" s="48">
        <f t="shared" si="340"/>
        <v>25.211194029850741</v>
      </c>
      <c r="BA299" s="48"/>
      <c r="BB299" s="48"/>
      <c r="BC299" s="52"/>
      <c r="BD299" s="48"/>
      <c r="BE299" s="48"/>
      <c r="BF299" s="52"/>
      <c r="BG299" s="48"/>
      <c r="BH299" s="48"/>
      <c r="BI299" s="52"/>
      <c r="BJ299" s="48"/>
      <c r="BK299" s="48"/>
      <c r="BL299" s="52"/>
      <c r="BM299" s="48"/>
      <c r="BN299" s="48"/>
      <c r="BO299" s="48"/>
    </row>
    <row r="300" spans="1:67" x14ac:dyDescent="0.25">
      <c r="A300" s="162" t="s">
        <v>304</v>
      </c>
      <c r="B300" s="56">
        <f t="shared" si="311"/>
        <v>288.10000000000002</v>
      </c>
      <c r="C300" s="56">
        <f t="shared" si="312"/>
        <v>131.20991000000001</v>
      </c>
      <c r="D300" s="48">
        <f t="shared" si="346"/>
        <v>45.543182922596323</v>
      </c>
      <c r="E300" s="48"/>
      <c r="F300" s="48"/>
      <c r="G300" s="48"/>
      <c r="H300" s="48"/>
      <c r="I300" s="48"/>
      <c r="J300" s="48"/>
      <c r="K300" s="48"/>
      <c r="L300" s="48"/>
      <c r="M300" s="52"/>
      <c r="N300" s="48"/>
      <c r="O300" s="48"/>
      <c r="P300" s="52"/>
      <c r="Q300" s="48"/>
      <c r="R300" s="48"/>
      <c r="S300" s="48"/>
      <c r="T300" s="48"/>
      <c r="U300" s="48"/>
      <c r="V300" s="52"/>
      <c r="W300" s="48"/>
      <c r="X300" s="48"/>
      <c r="Y300" s="52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>
        <v>288.10000000000002</v>
      </c>
      <c r="AY300" s="48">
        <v>131.20991000000001</v>
      </c>
      <c r="AZ300" s="48">
        <f t="shared" si="340"/>
        <v>45.543182922596323</v>
      </c>
      <c r="BA300" s="48"/>
      <c r="BB300" s="48"/>
      <c r="BC300" s="52"/>
      <c r="BD300" s="48"/>
      <c r="BE300" s="48"/>
      <c r="BF300" s="52"/>
      <c r="BG300" s="48"/>
      <c r="BH300" s="48"/>
      <c r="BI300" s="52"/>
      <c r="BJ300" s="48"/>
      <c r="BK300" s="48"/>
      <c r="BL300" s="52"/>
      <c r="BM300" s="48"/>
      <c r="BN300" s="48"/>
      <c r="BO300" s="48"/>
    </row>
    <row r="301" spans="1:67" x14ac:dyDescent="0.25">
      <c r="A301" s="162" t="s">
        <v>519</v>
      </c>
      <c r="B301" s="56">
        <f t="shared" si="311"/>
        <v>115.2</v>
      </c>
      <c r="C301" s="56">
        <f t="shared" si="312"/>
        <v>51.492190000000001</v>
      </c>
      <c r="D301" s="48">
        <f t="shared" si="346"/>
        <v>44.69808159722222</v>
      </c>
      <c r="E301" s="48"/>
      <c r="F301" s="48"/>
      <c r="G301" s="48"/>
      <c r="H301" s="48"/>
      <c r="I301" s="48"/>
      <c r="J301" s="48"/>
      <c r="K301" s="48"/>
      <c r="L301" s="48"/>
      <c r="M301" s="52"/>
      <c r="N301" s="48"/>
      <c r="O301" s="48"/>
      <c r="P301" s="52"/>
      <c r="Q301" s="48"/>
      <c r="R301" s="48"/>
      <c r="S301" s="48"/>
      <c r="T301" s="48"/>
      <c r="U301" s="48"/>
      <c r="V301" s="52"/>
      <c r="W301" s="48"/>
      <c r="X301" s="48"/>
      <c r="Y301" s="52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>
        <v>115.2</v>
      </c>
      <c r="AY301" s="48">
        <v>51.492190000000001</v>
      </c>
      <c r="AZ301" s="48">
        <f t="shared" si="340"/>
        <v>44.69808159722222</v>
      </c>
      <c r="BA301" s="48"/>
      <c r="BB301" s="48"/>
      <c r="BC301" s="52"/>
      <c r="BD301" s="48"/>
      <c r="BE301" s="48"/>
      <c r="BF301" s="52"/>
      <c r="BG301" s="48"/>
      <c r="BH301" s="48"/>
      <c r="BI301" s="52"/>
      <c r="BJ301" s="48"/>
      <c r="BK301" s="48"/>
      <c r="BL301" s="52"/>
      <c r="BM301" s="48"/>
      <c r="BN301" s="48"/>
      <c r="BO301" s="48"/>
    </row>
    <row r="302" spans="1:67" x14ac:dyDescent="0.25">
      <c r="A302" s="162" t="s">
        <v>350</v>
      </c>
      <c r="B302" s="56">
        <f t="shared" si="311"/>
        <v>288.10000000000002</v>
      </c>
      <c r="C302" s="56">
        <f t="shared" si="312"/>
        <v>134.483</v>
      </c>
      <c r="D302" s="48">
        <f t="shared" si="346"/>
        <v>46.679278028462342</v>
      </c>
      <c r="E302" s="48"/>
      <c r="F302" s="48"/>
      <c r="G302" s="48"/>
      <c r="H302" s="48"/>
      <c r="I302" s="48"/>
      <c r="J302" s="48"/>
      <c r="K302" s="48"/>
      <c r="L302" s="48"/>
      <c r="M302" s="52"/>
      <c r="N302" s="48"/>
      <c r="O302" s="48"/>
      <c r="P302" s="52"/>
      <c r="Q302" s="48"/>
      <c r="R302" s="48"/>
      <c r="S302" s="48"/>
      <c r="T302" s="48"/>
      <c r="U302" s="48"/>
      <c r="V302" s="52"/>
      <c r="W302" s="48"/>
      <c r="X302" s="48"/>
      <c r="Y302" s="52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>
        <v>288.10000000000002</v>
      </c>
      <c r="AY302" s="48">
        <v>134.483</v>
      </c>
      <c r="AZ302" s="48">
        <f t="shared" si="340"/>
        <v>46.679278028462342</v>
      </c>
      <c r="BA302" s="48"/>
      <c r="BB302" s="48"/>
      <c r="BC302" s="52"/>
      <c r="BD302" s="48"/>
      <c r="BE302" s="48"/>
      <c r="BF302" s="52"/>
      <c r="BG302" s="48"/>
      <c r="BH302" s="48"/>
      <c r="BI302" s="52"/>
      <c r="BJ302" s="48"/>
      <c r="BK302" s="48"/>
      <c r="BL302" s="52"/>
      <c r="BM302" s="48"/>
      <c r="BN302" s="48"/>
      <c r="BO302" s="48"/>
    </row>
    <row r="303" spans="1:67" x14ac:dyDescent="0.25">
      <c r="A303" s="162" t="s">
        <v>579</v>
      </c>
      <c r="B303" s="56">
        <f t="shared" si="311"/>
        <v>115.2</v>
      </c>
      <c r="C303" s="56">
        <f t="shared" si="312"/>
        <v>52.537910000000004</v>
      </c>
      <c r="D303" s="48">
        <f t="shared" si="346"/>
        <v>45.605824652777784</v>
      </c>
      <c r="E303" s="48"/>
      <c r="F303" s="48"/>
      <c r="G303" s="48"/>
      <c r="H303" s="48"/>
      <c r="I303" s="48"/>
      <c r="J303" s="48"/>
      <c r="K303" s="48"/>
      <c r="L303" s="48"/>
      <c r="M303" s="52"/>
      <c r="N303" s="48"/>
      <c r="O303" s="48"/>
      <c r="P303" s="52"/>
      <c r="Q303" s="48"/>
      <c r="R303" s="48"/>
      <c r="S303" s="48"/>
      <c r="T303" s="48"/>
      <c r="U303" s="48"/>
      <c r="V303" s="52"/>
      <c r="W303" s="48"/>
      <c r="X303" s="48"/>
      <c r="Y303" s="52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>
        <v>115.2</v>
      </c>
      <c r="AY303" s="48">
        <v>52.537910000000004</v>
      </c>
      <c r="AZ303" s="48">
        <f t="shared" si="340"/>
        <v>45.605824652777784</v>
      </c>
      <c r="BA303" s="48"/>
      <c r="BB303" s="48"/>
      <c r="BC303" s="52"/>
      <c r="BD303" s="48"/>
      <c r="BE303" s="48"/>
      <c r="BF303" s="52"/>
      <c r="BG303" s="48"/>
      <c r="BH303" s="48"/>
      <c r="BI303" s="52"/>
      <c r="BJ303" s="48"/>
      <c r="BK303" s="48"/>
      <c r="BL303" s="52"/>
      <c r="BM303" s="48"/>
      <c r="BN303" s="48"/>
      <c r="BO303" s="48"/>
    </row>
    <row r="304" spans="1:67" s="59" customFormat="1" ht="31.5" x14ac:dyDescent="0.25">
      <c r="A304" s="164" t="s">
        <v>355</v>
      </c>
      <c r="B304" s="73">
        <f t="shared" si="311"/>
        <v>140181.65779999996</v>
      </c>
      <c r="C304" s="73">
        <f t="shared" si="312"/>
        <v>81372.741890000005</v>
      </c>
      <c r="D304" s="55">
        <f t="shared" ref="D304" si="347">C304/B304*100</f>
        <v>58.048066463942206</v>
      </c>
      <c r="E304" s="55">
        <f>SUM(E305:E312)</f>
        <v>593.5</v>
      </c>
      <c r="F304" s="55">
        <f t="shared" ref="F304:BE304" si="348">SUM(F305:F312)</f>
        <v>116.71861</v>
      </c>
      <c r="G304" s="55">
        <f t="shared" si="44"/>
        <v>19.666151642796965</v>
      </c>
      <c r="H304" s="55">
        <f t="shared" si="348"/>
        <v>64.3</v>
      </c>
      <c r="I304" s="55">
        <f t="shared" si="348"/>
        <v>21.465</v>
      </c>
      <c r="J304" s="55">
        <f t="shared" si="56"/>
        <v>33.382581648522553</v>
      </c>
      <c r="K304" s="55">
        <f t="shared" si="348"/>
        <v>780</v>
      </c>
      <c r="L304" s="55">
        <f t="shared" si="348"/>
        <v>241.44268</v>
      </c>
      <c r="M304" s="55">
        <f t="shared" si="57"/>
        <v>30.954189743589744</v>
      </c>
      <c r="N304" s="55">
        <f t="shared" si="348"/>
        <v>21238.057800000002</v>
      </c>
      <c r="O304" s="55">
        <f t="shared" si="348"/>
        <v>9804.25108</v>
      </c>
      <c r="P304" s="55">
        <f t="shared" si="30"/>
        <v>46.163595430086829</v>
      </c>
      <c r="Q304" s="55">
        <f t="shared" si="348"/>
        <v>2250.6</v>
      </c>
      <c r="R304" s="55">
        <f t="shared" si="348"/>
        <v>964.30034999999998</v>
      </c>
      <c r="S304" s="55">
        <f t="shared" si="45"/>
        <v>42.846367635297256</v>
      </c>
      <c r="T304" s="55">
        <f t="shared" si="348"/>
        <v>58.2</v>
      </c>
      <c r="U304" s="55">
        <f t="shared" si="348"/>
        <v>21.697849999999999</v>
      </c>
      <c r="V304" s="55">
        <f t="shared" si="46"/>
        <v>37.281529209621986</v>
      </c>
      <c r="W304" s="55">
        <f t="shared" si="348"/>
        <v>102479.7</v>
      </c>
      <c r="X304" s="55">
        <f t="shared" si="348"/>
        <v>63052.03989</v>
      </c>
      <c r="Y304" s="55">
        <f t="shared" si="58"/>
        <v>61.526370481178226</v>
      </c>
      <c r="Z304" s="55">
        <f t="shared" si="348"/>
        <v>394</v>
      </c>
      <c r="AA304" s="55">
        <f t="shared" si="348"/>
        <v>202.22217999999998</v>
      </c>
      <c r="AB304" s="54">
        <f t="shared" si="315"/>
        <v>51.325426395939076</v>
      </c>
      <c r="AC304" s="55">
        <f t="shared" si="348"/>
        <v>0</v>
      </c>
      <c r="AD304" s="55">
        <f t="shared" si="348"/>
        <v>0</v>
      </c>
      <c r="AE304" s="55">
        <f t="shared" si="348"/>
        <v>0</v>
      </c>
      <c r="AF304" s="55">
        <f t="shared" si="348"/>
        <v>394</v>
      </c>
      <c r="AG304" s="55">
        <f t="shared" si="348"/>
        <v>192.77464000000001</v>
      </c>
      <c r="AH304" s="55">
        <f t="shared" si="348"/>
        <v>48.927573604060917</v>
      </c>
      <c r="AI304" s="55">
        <f t="shared" si="348"/>
        <v>791.9</v>
      </c>
      <c r="AJ304" s="55">
        <f t="shared" si="348"/>
        <v>421.71057000000002</v>
      </c>
      <c r="AK304" s="55">
        <f t="shared" si="348"/>
        <v>53.253007955549947</v>
      </c>
      <c r="AL304" s="55">
        <f t="shared" si="348"/>
        <v>394</v>
      </c>
      <c r="AM304" s="55">
        <f t="shared" si="348"/>
        <v>191.23397</v>
      </c>
      <c r="AN304" s="55">
        <f t="shared" si="348"/>
        <v>48.536540609137056</v>
      </c>
      <c r="AO304" s="55">
        <f t="shared" si="348"/>
        <v>394</v>
      </c>
      <c r="AP304" s="55">
        <f t="shared" ref="AP304" si="349">SUM(AP305:AP312)</f>
        <v>186.71591000000001</v>
      </c>
      <c r="AQ304" s="55">
        <f t="shared" si="348"/>
        <v>47.389824873096451</v>
      </c>
      <c r="AR304" s="55">
        <f t="shared" si="348"/>
        <v>756.7</v>
      </c>
      <c r="AS304" s="55">
        <f t="shared" si="348"/>
        <v>378.6</v>
      </c>
      <c r="AT304" s="55">
        <f t="shared" si="63"/>
        <v>50.033038192150123</v>
      </c>
      <c r="AU304" s="55">
        <f t="shared" si="348"/>
        <v>0</v>
      </c>
      <c r="AV304" s="55">
        <f t="shared" ref="AV304" si="350">SUM(AV305:AV312)</f>
        <v>0</v>
      </c>
      <c r="AW304" s="55">
        <f t="shared" si="348"/>
        <v>0</v>
      </c>
      <c r="AX304" s="55">
        <f t="shared" si="348"/>
        <v>864.10000000000014</v>
      </c>
      <c r="AY304" s="55">
        <f t="shared" si="348"/>
        <v>396.55426</v>
      </c>
      <c r="AZ304" s="54">
        <f t="shared" si="340"/>
        <v>45.892172202291391</v>
      </c>
      <c r="BA304" s="55">
        <f t="shared" si="348"/>
        <v>8607.5</v>
      </c>
      <c r="BB304" s="55">
        <f t="shared" si="348"/>
        <v>5136.7649000000001</v>
      </c>
      <c r="BC304" s="55">
        <f t="shared" si="35"/>
        <v>59.677779843160039</v>
      </c>
      <c r="BD304" s="55">
        <f t="shared" si="348"/>
        <v>119.8</v>
      </c>
      <c r="BE304" s="55">
        <f t="shared" si="348"/>
        <v>44.25</v>
      </c>
      <c r="BF304" s="55">
        <f t="shared" si="319"/>
        <v>36.936560934891489</v>
      </c>
      <c r="BG304" s="55">
        <f t="shared" ref="BG304" si="351">SUM(BG305:BG312)</f>
        <v>1.3</v>
      </c>
      <c r="BH304" s="55">
        <f t="shared" ref="BH304" si="352">SUM(BH305:BH312)</f>
        <v>0</v>
      </c>
      <c r="BI304" s="55">
        <f t="shared" ref="BI304:BI305" si="353">BH304/BG304*100</f>
        <v>0</v>
      </c>
      <c r="BJ304" s="55"/>
      <c r="BK304" s="55"/>
      <c r="BL304" s="55"/>
      <c r="BM304" s="55"/>
      <c r="BN304" s="55"/>
      <c r="BO304" s="55"/>
    </row>
    <row r="305" spans="1:67" ht="18" customHeight="1" x14ac:dyDescent="0.25">
      <c r="A305" s="162" t="s">
        <v>281</v>
      </c>
      <c r="B305" s="56">
        <f t="shared" si="311"/>
        <v>139317.55779999995</v>
      </c>
      <c r="C305" s="56">
        <f t="shared" si="312"/>
        <v>80976.18763</v>
      </c>
      <c r="D305" s="52">
        <f t="shared" si="0"/>
        <v>58.123461901512051</v>
      </c>
      <c r="E305" s="52">
        <v>593.5</v>
      </c>
      <c r="F305" s="52">
        <v>116.71861</v>
      </c>
      <c r="G305" s="52">
        <f t="shared" si="44"/>
        <v>19.666151642796965</v>
      </c>
      <c r="H305" s="52">
        <v>64.3</v>
      </c>
      <c r="I305" s="52">
        <v>21.465</v>
      </c>
      <c r="J305" s="52">
        <f t="shared" si="56"/>
        <v>33.382581648522553</v>
      </c>
      <c r="K305" s="52">
        <v>780</v>
      </c>
      <c r="L305" s="52">
        <v>241.44268</v>
      </c>
      <c r="M305" s="52">
        <f t="shared" si="57"/>
        <v>30.954189743589744</v>
      </c>
      <c r="N305" s="52">
        <v>21238.057800000002</v>
      </c>
      <c r="O305" s="52">
        <v>9804.25108</v>
      </c>
      <c r="P305" s="52">
        <f t="shared" si="30"/>
        <v>46.163595430086829</v>
      </c>
      <c r="Q305" s="52">
        <v>2250.6</v>
      </c>
      <c r="R305" s="52">
        <v>964.30034999999998</v>
      </c>
      <c r="S305" s="52">
        <f t="shared" si="45"/>
        <v>42.846367635297256</v>
      </c>
      <c r="T305" s="52">
        <v>58.2</v>
      </c>
      <c r="U305" s="52">
        <v>21.697849999999999</v>
      </c>
      <c r="V305" s="52">
        <f t="shared" si="46"/>
        <v>37.281529209621986</v>
      </c>
      <c r="W305" s="52">
        <v>102479.7</v>
      </c>
      <c r="X305" s="52">
        <v>63052.03989</v>
      </c>
      <c r="Y305" s="52">
        <f t="shared" si="58"/>
        <v>61.526370481178226</v>
      </c>
      <c r="Z305" s="52">
        <v>394</v>
      </c>
      <c r="AA305" s="52">
        <v>202.22217999999998</v>
      </c>
      <c r="AB305" s="48">
        <f t="shared" si="315"/>
        <v>51.325426395939076</v>
      </c>
      <c r="AC305" s="52"/>
      <c r="AD305" s="52"/>
      <c r="AE305" s="52"/>
      <c r="AF305" s="52">
        <v>394</v>
      </c>
      <c r="AG305" s="52">
        <v>192.77464000000001</v>
      </c>
      <c r="AH305" s="52">
        <f t="shared" si="59"/>
        <v>48.927573604060917</v>
      </c>
      <c r="AI305" s="52">
        <v>791.9</v>
      </c>
      <c r="AJ305" s="52">
        <v>421.71057000000002</v>
      </c>
      <c r="AK305" s="52">
        <f t="shared" si="60"/>
        <v>53.253007955549947</v>
      </c>
      <c r="AL305" s="52">
        <v>394</v>
      </c>
      <c r="AM305" s="52">
        <v>191.23397</v>
      </c>
      <c r="AN305" s="52">
        <f t="shared" si="61"/>
        <v>48.536540609137056</v>
      </c>
      <c r="AO305" s="52">
        <v>394</v>
      </c>
      <c r="AP305" s="52">
        <v>186.71591000000001</v>
      </c>
      <c r="AQ305" s="52">
        <f t="shared" si="62"/>
        <v>47.389824873096451</v>
      </c>
      <c r="AR305" s="52">
        <v>756.7</v>
      </c>
      <c r="AS305" s="52">
        <v>378.6</v>
      </c>
      <c r="AT305" s="52">
        <f t="shared" si="63"/>
        <v>50.033038192150123</v>
      </c>
      <c r="AU305" s="52"/>
      <c r="AV305" s="52"/>
      <c r="AW305" s="52"/>
      <c r="AX305" s="52"/>
      <c r="AY305" s="52"/>
      <c r="AZ305" s="48"/>
      <c r="BA305" s="52">
        <v>8607.5</v>
      </c>
      <c r="BB305" s="52">
        <v>5136.7649000000001</v>
      </c>
      <c r="BC305" s="52">
        <f t="shared" si="35"/>
        <v>59.677779843160039</v>
      </c>
      <c r="BD305" s="52">
        <v>119.8</v>
      </c>
      <c r="BE305" s="52">
        <v>44.25</v>
      </c>
      <c r="BF305" s="52">
        <f t="shared" si="319"/>
        <v>36.936560934891489</v>
      </c>
      <c r="BG305" s="52">
        <v>1.3</v>
      </c>
      <c r="BH305" s="52"/>
      <c r="BI305" s="52">
        <f t="shared" si="353"/>
        <v>0</v>
      </c>
      <c r="BJ305" s="52"/>
      <c r="BK305" s="52"/>
      <c r="BL305" s="52"/>
      <c r="BM305" s="52"/>
      <c r="BN305" s="52"/>
      <c r="BO305" s="52"/>
    </row>
    <row r="306" spans="1:67" x14ac:dyDescent="0.25">
      <c r="A306" s="162" t="s">
        <v>376</v>
      </c>
      <c r="B306" s="56">
        <f t="shared" si="311"/>
        <v>0</v>
      </c>
      <c r="C306" s="56">
        <f t="shared" si="312"/>
        <v>0</v>
      </c>
      <c r="D306" s="48"/>
      <c r="E306" s="48"/>
      <c r="F306" s="48"/>
      <c r="G306" s="48"/>
      <c r="H306" s="48"/>
      <c r="I306" s="48"/>
      <c r="J306" s="52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52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52"/>
      <c r="BG306" s="48"/>
      <c r="BH306" s="48"/>
      <c r="BI306" s="52"/>
      <c r="BJ306" s="48"/>
      <c r="BK306" s="48"/>
      <c r="BL306" s="52"/>
      <c r="BM306" s="48"/>
      <c r="BN306" s="48"/>
      <c r="BO306" s="48"/>
    </row>
    <row r="307" spans="1:67" x14ac:dyDescent="0.25">
      <c r="A307" s="162" t="s">
        <v>580</v>
      </c>
      <c r="B307" s="56">
        <f t="shared" si="311"/>
        <v>115.2</v>
      </c>
      <c r="C307" s="56">
        <f t="shared" si="312"/>
        <v>56.294530000000002</v>
      </c>
      <c r="D307" s="48">
        <f t="shared" ref="D307:D312" si="354">C307/B307*100</f>
        <v>48.866779513888893</v>
      </c>
      <c r="E307" s="48"/>
      <c r="F307" s="48"/>
      <c r="G307" s="48"/>
      <c r="H307" s="48"/>
      <c r="I307" s="48"/>
      <c r="J307" s="52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52"/>
      <c r="AU307" s="48"/>
      <c r="AV307" s="48"/>
      <c r="AW307" s="48"/>
      <c r="AX307" s="48">
        <v>115.2</v>
      </c>
      <c r="AY307" s="48">
        <v>56.294530000000002</v>
      </c>
      <c r="AZ307" s="48">
        <f t="shared" ref="AZ307:AZ312" si="355">AY307/AX307*100</f>
        <v>48.866779513888893</v>
      </c>
      <c r="BA307" s="48"/>
      <c r="BB307" s="48"/>
      <c r="BC307" s="48"/>
      <c r="BD307" s="48"/>
      <c r="BE307" s="48"/>
      <c r="BF307" s="52"/>
      <c r="BG307" s="48"/>
      <c r="BH307" s="48"/>
      <c r="BI307" s="52"/>
      <c r="BJ307" s="48"/>
      <c r="BK307" s="48"/>
      <c r="BL307" s="52"/>
      <c r="BM307" s="48"/>
      <c r="BN307" s="48"/>
      <c r="BO307" s="48"/>
    </row>
    <row r="308" spans="1:67" x14ac:dyDescent="0.25">
      <c r="A308" s="162" t="s">
        <v>521</v>
      </c>
      <c r="B308" s="56">
        <f t="shared" si="311"/>
        <v>115.2</v>
      </c>
      <c r="C308" s="56">
        <f t="shared" si="312"/>
        <v>50.752980000000001</v>
      </c>
      <c r="D308" s="48">
        <f t="shared" si="354"/>
        <v>44.056406250000002</v>
      </c>
      <c r="E308" s="48"/>
      <c r="F308" s="48"/>
      <c r="G308" s="48"/>
      <c r="H308" s="48"/>
      <c r="I308" s="48"/>
      <c r="J308" s="52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52"/>
      <c r="AU308" s="48"/>
      <c r="AV308" s="48"/>
      <c r="AW308" s="48"/>
      <c r="AX308" s="48">
        <v>115.2</v>
      </c>
      <c r="AY308" s="48">
        <v>50.752980000000001</v>
      </c>
      <c r="AZ308" s="48">
        <f t="shared" si="355"/>
        <v>44.056406250000002</v>
      </c>
      <c r="BA308" s="48"/>
      <c r="BB308" s="48"/>
      <c r="BC308" s="48"/>
      <c r="BD308" s="48"/>
      <c r="BE308" s="48"/>
      <c r="BF308" s="52"/>
      <c r="BG308" s="48"/>
      <c r="BH308" s="48"/>
      <c r="BI308" s="52"/>
      <c r="BJ308" s="48"/>
      <c r="BK308" s="48"/>
      <c r="BL308" s="52"/>
      <c r="BM308" s="48"/>
      <c r="BN308" s="48"/>
      <c r="BO308" s="48"/>
    </row>
    <row r="309" spans="1:67" x14ac:dyDescent="0.25">
      <c r="A309" s="162" t="s">
        <v>524</v>
      </c>
      <c r="B309" s="56">
        <f t="shared" si="311"/>
        <v>115.2</v>
      </c>
      <c r="C309" s="56">
        <f t="shared" si="312"/>
        <v>55.741510000000005</v>
      </c>
      <c r="D309" s="48">
        <f t="shared" si="354"/>
        <v>48.38672743055556</v>
      </c>
      <c r="E309" s="48"/>
      <c r="F309" s="48"/>
      <c r="G309" s="48"/>
      <c r="H309" s="48"/>
      <c r="I309" s="48"/>
      <c r="J309" s="52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52"/>
      <c r="AU309" s="48"/>
      <c r="AV309" s="48"/>
      <c r="AW309" s="48"/>
      <c r="AX309" s="48">
        <v>115.2</v>
      </c>
      <c r="AY309" s="48">
        <v>55.741510000000005</v>
      </c>
      <c r="AZ309" s="48">
        <f t="shared" si="355"/>
        <v>48.38672743055556</v>
      </c>
      <c r="BA309" s="48"/>
      <c r="BB309" s="48"/>
      <c r="BC309" s="48"/>
      <c r="BD309" s="48"/>
      <c r="BE309" s="48"/>
      <c r="BF309" s="52"/>
      <c r="BG309" s="48"/>
      <c r="BH309" s="48"/>
      <c r="BI309" s="52"/>
      <c r="BJ309" s="48"/>
      <c r="BK309" s="48"/>
      <c r="BL309" s="52"/>
      <c r="BM309" s="48"/>
      <c r="BN309" s="48"/>
      <c r="BO309" s="48"/>
    </row>
    <row r="310" spans="1:67" x14ac:dyDescent="0.25">
      <c r="A310" s="162" t="s">
        <v>522</v>
      </c>
      <c r="B310" s="56">
        <f t="shared" si="311"/>
        <v>115.2</v>
      </c>
      <c r="C310" s="56">
        <f t="shared" si="312"/>
        <v>50.752980000000001</v>
      </c>
      <c r="D310" s="48">
        <f t="shared" si="354"/>
        <v>44.056406250000002</v>
      </c>
      <c r="E310" s="48"/>
      <c r="F310" s="48"/>
      <c r="G310" s="48"/>
      <c r="H310" s="48"/>
      <c r="I310" s="48"/>
      <c r="J310" s="52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52"/>
      <c r="AU310" s="48"/>
      <c r="AV310" s="48"/>
      <c r="AW310" s="48"/>
      <c r="AX310" s="48">
        <v>115.2</v>
      </c>
      <c r="AY310" s="48">
        <v>50.752980000000001</v>
      </c>
      <c r="AZ310" s="48">
        <f t="shared" si="355"/>
        <v>44.056406250000002</v>
      </c>
      <c r="BA310" s="48"/>
      <c r="BB310" s="48"/>
      <c r="BC310" s="48"/>
      <c r="BD310" s="48"/>
      <c r="BE310" s="48"/>
      <c r="BF310" s="52"/>
      <c r="BG310" s="48"/>
      <c r="BH310" s="48"/>
      <c r="BI310" s="52"/>
      <c r="BJ310" s="48"/>
      <c r="BK310" s="48"/>
      <c r="BL310" s="52"/>
      <c r="BM310" s="48"/>
      <c r="BN310" s="48"/>
      <c r="BO310" s="48"/>
    </row>
    <row r="311" spans="1:67" x14ac:dyDescent="0.25">
      <c r="A311" s="162" t="s">
        <v>354</v>
      </c>
      <c r="B311" s="56">
        <f t="shared" si="311"/>
        <v>288.10000000000002</v>
      </c>
      <c r="C311" s="56">
        <f t="shared" si="312"/>
        <v>126.88248</v>
      </c>
      <c r="D311" s="48">
        <f t="shared" si="354"/>
        <v>44.041124609510582</v>
      </c>
      <c r="E311" s="48"/>
      <c r="F311" s="48"/>
      <c r="G311" s="48"/>
      <c r="H311" s="48"/>
      <c r="I311" s="48"/>
      <c r="J311" s="52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52"/>
      <c r="AU311" s="48"/>
      <c r="AV311" s="48"/>
      <c r="AW311" s="48"/>
      <c r="AX311" s="48">
        <v>288.10000000000002</v>
      </c>
      <c r="AY311" s="48">
        <v>126.88248</v>
      </c>
      <c r="AZ311" s="48">
        <f t="shared" si="355"/>
        <v>44.041124609510582</v>
      </c>
      <c r="BA311" s="48"/>
      <c r="BB311" s="48"/>
      <c r="BC311" s="48"/>
      <c r="BD311" s="48"/>
      <c r="BE311" s="48"/>
      <c r="BF311" s="52"/>
      <c r="BG311" s="48"/>
      <c r="BH311" s="48"/>
      <c r="BI311" s="52"/>
      <c r="BJ311" s="48"/>
      <c r="BK311" s="48"/>
      <c r="BL311" s="52"/>
      <c r="BM311" s="48"/>
      <c r="BN311" s="48"/>
      <c r="BO311" s="48"/>
    </row>
    <row r="312" spans="1:67" x14ac:dyDescent="0.25">
      <c r="A312" s="162" t="s">
        <v>523</v>
      </c>
      <c r="B312" s="56">
        <f t="shared" si="311"/>
        <v>115.2</v>
      </c>
      <c r="C312" s="56">
        <f t="shared" si="312"/>
        <v>56.129779999999997</v>
      </c>
      <c r="D312" s="48">
        <f t="shared" si="354"/>
        <v>48.723767361111108</v>
      </c>
      <c r="E312" s="48"/>
      <c r="F312" s="48"/>
      <c r="G312" s="48"/>
      <c r="H312" s="48"/>
      <c r="I312" s="48"/>
      <c r="J312" s="52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52"/>
      <c r="AU312" s="48"/>
      <c r="AV312" s="48"/>
      <c r="AW312" s="48"/>
      <c r="AX312" s="48">
        <v>115.2</v>
      </c>
      <c r="AY312" s="48">
        <v>56.129779999999997</v>
      </c>
      <c r="AZ312" s="48">
        <f t="shared" si="355"/>
        <v>48.723767361111108</v>
      </c>
      <c r="BA312" s="48"/>
      <c r="BB312" s="48"/>
      <c r="BC312" s="48"/>
      <c r="BD312" s="48"/>
      <c r="BE312" s="48"/>
      <c r="BF312" s="52"/>
      <c r="BG312" s="48"/>
      <c r="BH312" s="48"/>
      <c r="BI312" s="52"/>
      <c r="BJ312" s="48"/>
      <c r="BK312" s="48"/>
      <c r="BL312" s="52"/>
      <c r="BM312" s="48"/>
      <c r="BN312" s="48"/>
      <c r="BO312" s="48"/>
    </row>
    <row r="313" spans="1:67" s="59" customFormat="1" ht="31.5" x14ac:dyDescent="0.25">
      <c r="A313" s="164" t="s">
        <v>356</v>
      </c>
      <c r="B313" s="73">
        <f t="shared" si="311"/>
        <v>510801.1483</v>
      </c>
      <c r="C313" s="73">
        <f t="shared" si="312"/>
        <v>280246.50257000001</v>
      </c>
      <c r="D313" s="55">
        <f t="shared" ref="D313" si="356">C313/B313*100</f>
        <v>54.864109742644452</v>
      </c>
      <c r="E313" s="55">
        <f>SUM(E314:E320)</f>
        <v>729</v>
      </c>
      <c r="F313" s="55">
        <f t="shared" ref="F313:BE313" si="357">SUM(F314:F320)</f>
        <v>319.86220000000003</v>
      </c>
      <c r="G313" s="55">
        <f t="shared" si="44"/>
        <v>43.876844993141297</v>
      </c>
      <c r="H313" s="55">
        <f t="shared" si="357"/>
        <v>334.8</v>
      </c>
      <c r="I313" s="55">
        <f t="shared" si="357"/>
        <v>150.30098999999998</v>
      </c>
      <c r="J313" s="55">
        <f t="shared" si="56"/>
        <v>44.892768817204292</v>
      </c>
      <c r="K313" s="55">
        <f t="shared" si="357"/>
        <v>6509.3</v>
      </c>
      <c r="L313" s="55">
        <f t="shared" si="357"/>
        <v>3031.6005800000003</v>
      </c>
      <c r="M313" s="55">
        <f t="shared" si="57"/>
        <v>46.573373173766768</v>
      </c>
      <c r="N313" s="55">
        <f t="shared" si="357"/>
        <v>105188.3483</v>
      </c>
      <c r="O313" s="55">
        <f t="shared" si="357"/>
        <v>56245.588840000004</v>
      </c>
      <c r="P313" s="55">
        <f t="shared" si="30"/>
        <v>53.471310985496288</v>
      </c>
      <c r="Q313" s="55">
        <f t="shared" si="357"/>
        <v>5754.7</v>
      </c>
      <c r="R313" s="55">
        <f t="shared" si="357"/>
        <v>2065.6859399999998</v>
      </c>
      <c r="S313" s="55">
        <f t="shared" si="45"/>
        <v>35.895632092029125</v>
      </c>
      <c r="T313" s="55">
        <f t="shared" si="357"/>
        <v>292.39999999999998</v>
      </c>
      <c r="U313" s="55">
        <f t="shared" si="357"/>
        <v>143.57283999999999</v>
      </c>
      <c r="V313" s="55">
        <f t="shared" si="46"/>
        <v>49.101518467852259</v>
      </c>
      <c r="W313" s="55">
        <f t="shared" si="357"/>
        <v>344893.4</v>
      </c>
      <c r="X313" s="55">
        <f t="shared" si="357"/>
        <v>194152.10574999999</v>
      </c>
      <c r="Y313" s="55">
        <f t="shared" si="58"/>
        <v>56.293366515566831</v>
      </c>
      <c r="Z313" s="55">
        <f t="shared" si="357"/>
        <v>1669.2</v>
      </c>
      <c r="AA313" s="55">
        <f t="shared" si="357"/>
        <v>703.64856999999995</v>
      </c>
      <c r="AB313" s="54">
        <f t="shared" si="315"/>
        <v>42.154838844955663</v>
      </c>
      <c r="AC313" s="55">
        <f t="shared" si="357"/>
        <v>53.1</v>
      </c>
      <c r="AD313" s="55">
        <f t="shared" si="357"/>
        <v>6.8539500000000002</v>
      </c>
      <c r="AE313" s="55">
        <f>AD313/AC313*100</f>
        <v>12.907627118644069</v>
      </c>
      <c r="AF313" s="55">
        <f t="shared" si="357"/>
        <v>1252</v>
      </c>
      <c r="AG313" s="55">
        <f t="shared" si="357"/>
        <v>444.93063000000001</v>
      </c>
      <c r="AH313" s="55">
        <f t="shared" si="357"/>
        <v>35.537590255591056</v>
      </c>
      <c r="AI313" s="55">
        <f t="shared" si="357"/>
        <v>13961.5</v>
      </c>
      <c r="AJ313" s="55">
        <f t="shared" si="357"/>
        <v>8213.3165599999993</v>
      </c>
      <c r="AK313" s="55">
        <f t="shared" si="357"/>
        <v>58.828324750205915</v>
      </c>
      <c r="AL313" s="55">
        <f t="shared" si="357"/>
        <v>834.6</v>
      </c>
      <c r="AM313" s="55">
        <f t="shared" si="357"/>
        <v>409.04709000000003</v>
      </c>
      <c r="AN313" s="55">
        <f t="shared" si="357"/>
        <v>49.011153846153846</v>
      </c>
      <c r="AO313" s="55">
        <f t="shared" si="357"/>
        <v>417.3</v>
      </c>
      <c r="AP313" s="55">
        <f t="shared" ref="AP313" si="358">SUM(AP314:AP320)</f>
        <v>113.02861999999999</v>
      </c>
      <c r="AQ313" s="55">
        <f t="shared" si="357"/>
        <v>27.085698538221898</v>
      </c>
      <c r="AR313" s="55">
        <f t="shared" si="357"/>
        <v>2994.1</v>
      </c>
      <c r="AS313" s="55">
        <f t="shared" si="357"/>
        <v>1497</v>
      </c>
      <c r="AT313" s="55">
        <f t="shared" si="63"/>
        <v>49.998330049096559</v>
      </c>
      <c r="AU313" s="55">
        <f t="shared" si="357"/>
        <v>0</v>
      </c>
      <c r="AV313" s="55">
        <f t="shared" ref="AV313" si="359">SUM(AV314:AV320)</f>
        <v>0</v>
      </c>
      <c r="AW313" s="55">
        <f t="shared" si="357"/>
        <v>0</v>
      </c>
      <c r="AX313" s="55">
        <f t="shared" si="357"/>
        <v>1037</v>
      </c>
      <c r="AY313" s="55">
        <f t="shared" si="357"/>
        <v>371.47501999999997</v>
      </c>
      <c r="AZ313" s="54">
        <f t="shared" ref="AZ313:AZ320" si="360">AY313/AX313*100</f>
        <v>35.822084860173575</v>
      </c>
      <c r="BA313" s="55">
        <f t="shared" si="357"/>
        <v>24659.4</v>
      </c>
      <c r="BB313" s="55">
        <f t="shared" si="357"/>
        <v>12295.262050000001</v>
      </c>
      <c r="BC313" s="55">
        <f t="shared" si="35"/>
        <v>49.860345547742448</v>
      </c>
      <c r="BD313" s="55">
        <f t="shared" si="357"/>
        <v>74.900000000000006</v>
      </c>
      <c r="BE313" s="55">
        <f t="shared" si="357"/>
        <v>73.75</v>
      </c>
      <c r="BF313" s="55">
        <f t="shared" si="319"/>
        <v>98.464619492656865</v>
      </c>
      <c r="BG313" s="55">
        <f t="shared" ref="BG313" si="361">SUM(BG314:BG320)</f>
        <v>7.3</v>
      </c>
      <c r="BH313" s="55">
        <f t="shared" ref="BH313" si="362">SUM(BH314:BH320)</f>
        <v>4.58</v>
      </c>
      <c r="BI313" s="55">
        <f t="shared" ref="BI313:BI314" si="363">BH313/BG313*100</f>
        <v>62.739726027397261</v>
      </c>
      <c r="BJ313" s="55"/>
      <c r="BK313" s="55"/>
      <c r="BL313" s="55"/>
      <c r="BM313" s="55">
        <f>SUM(BM314:BM320)</f>
        <v>138.80000000000001</v>
      </c>
      <c r="BN313" s="55">
        <f>SUM(BN314:BN320)</f>
        <v>4.8929399999999994</v>
      </c>
      <c r="BO313" s="55">
        <f>BN313/BM313*100</f>
        <v>3.5251729106628238</v>
      </c>
    </row>
    <row r="314" spans="1:67" x14ac:dyDescent="0.25">
      <c r="A314" s="162" t="s">
        <v>280</v>
      </c>
      <c r="B314" s="56">
        <f t="shared" si="311"/>
        <v>509764.1483</v>
      </c>
      <c r="C314" s="56">
        <f t="shared" si="312"/>
        <v>279875.02755</v>
      </c>
      <c r="D314" s="52">
        <f t="shared" si="0"/>
        <v>54.902846440525167</v>
      </c>
      <c r="E314" s="52">
        <v>729</v>
      </c>
      <c r="F314" s="52">
        <v>319.86220000000003</v>
      </c>
      <c r="G314" s="52">
        <f t="shared" si="44"/>
        <v>43.876844993141297</v>
      </c>
      <c r="H314" s="52">
        <v>334.8</v>
      </c>
      <c r="I314" s="52">
        <v>150.30098999999998</v>
      </c>
      <c r="J314" s="52">
        <f t="shared" si="56"/>
        <v>44.892768817204292</v>
      </c>
      <c r="K314" s="52">
        <v>6509.3</v>
      </c>
      <c r="L314" s="52">
        <v>3031.6005800000003</v>
      </c>
      <c r="M314" s="52">
        <f t="shared" si="57"/>
        <v>46.573373173766768</v>
      </c>
      <c r="N314" s="52">
        <v>105188.3483</v>
      </c>
      <c r="O314" s="52">
        <v>56245.588840000004</v>
      </c>
      <c r="P314" s="52">
        <f t="shared" si="30"/>
        <v>53.471310985496288</v>
      </c>
      <c r="Q314" s="52">
        <v>5754.7</v>
      </c>
      <c r="R314" s="52">
        <v>2065.6859399999998</v>
      </c>
      <c r="S314" s="52">
        <f t="shared" si="45"/>
        <v>35.895632092029125</v>
      </c>
      <c r="T314" s="52">
        <v>292.39999999999998</v>
      </c>
      <c r="U314" s="52">
        <v>143.57283999999999</v>
      </c>
      <c r="V314" s="52">
        <f t="shared" si="46"/>
        <v>49.101518467852259</v>
      </c>
      <c r="W314" s="52">
        <v>344893.4</v>
      </c>
      <c r="X314" s="52">
        <v>194152.10574999999</v>
      </c>
      <c r="Y314" s="52">
        <f t="shared" si="58"/>
        <v>56.293366515566831</v>
      </c>
      <c r="Z314" s="52">
        <v>1669.2</v>
      </c>
      <c r="AA314" s="52">
        <v>703.64856999999995</v>
      </c>
      <c r="AB314" s="48">
        <f t="shared" si="315"/>
        <v>42.154838844955663</v>
      </c>
      <c r="AC314" s="52">
        <v>53.1</v>
      </c>
      <c r="AD314" s="52">
        <v>6.8539500000000002</v>
      </c>
      <c r="AE314" s="52">
        <f>AD314/AC314*100</f>
        <v>12.907627118644069</v>
      </c>
      <c r="AF314" s="52">
        <v>1252</v>
      </c>
      <c r="AG314" s="52">
        <v>444.93063000000001</v>
      </c>
      <c r="AH314" s="52">
        <f t="shared" si="59"/>
        <v>35.537590255591056</v>
      </c>
      <c r="AI314" s="52">
        <v>13961.5</v>
      </c>
      <c r="AJ314" s="52">
        <v>8213.3165599999993</v>
      </c>
      <c r="AK314" s="52">
        <f t="shared" si="60"/>
        <v>58.828324750205915</v>
      </c>
      <c r="AL314" s="52">
        <v>834.6</v>
      </c>
      <c r="AM314" s="52">
        <v>409.04709000000003</v>
      </c>
      <c r="AN314" s="52">
        <f t="shared" si="61"/>
        <v>49.011153846153846</v>
      </c>
      <c r="AO314" s="52">
        <v>417.3</v>
      </c>
      <c r="AP314" s="52">
        <v>113.02861999999999</v>
      </c>
      <c r="AQ314" s="52">
        <f t="shared" si="62"/>
        <v>27.085698538221898</v>
      </c>
      <c r="AR314" s="52">
        <v>2994.1</v>
      </c>
      <c r="AS314" s="52">
        <v>1497</v>
      </c>
      <c r="AT314" s="52">
        <f t="shared" si="63"/>
        <v>49.998330049096559</v>
      </c>
      <c r="AU314" s="52">
        <v>0</v>
      </c>
      <c r="AV314" s="52">
        <v>0</v>
      </c>
      <c r="AW314" s="52"/>
      <c r="AX314" s="52"/>
      <c r="AY314" s="52"/>
      <c r="AZ314" s="48"/>
      <c r="BA314" s="52">
        <v>24659.4</v>
      </c>
      <c r="BB314" s="52">
        <v>12295.262050000001</v>
      </c>
      <c r="BC314" s="52">
        <f t="shared" si="35"/>
        <v>49.860345547742448</v>
      </c>
      <c r="BD314" s="52">
        <v>74.900000000000006</v>
      </c>
      <c r="BE314" s="52">
        <v>73.75</v>
      </c>
      <c r="BF314" s="52">
        <f t="shared" si="319"/>
        <v>98.464619492656865</v>
      </c>
      <c r="BG314" s="52">
        <v>7.3</v>
      </c>
      <c r="BH314" s="52">
        <v>4.58</v>
      </c>
      <c r="BI314" s="52">
        <f t="shared" si="363"/>
        <v>62.739726027397261</v>
      </c>
      <c r="BJ314" s="52"/>
      <c r="BK314" s="52"/>
      <c r="BL314" s="52"/>
      <c r="BM314" s="52">
        <v>138.80000000000001</v>
      </c>
      <c r="BN314" s="52">
        <v>4.8929399999999994</v>
      </c>
      <c r="BO314" s="52">
        <f>BN314/BM314*100</f>
        <v>3.5251729106628238</v>
      </c>
    </row>
    <row r="315" spans="1:67" x14ac:dyDescent="0.25">
      <c r="A315" s="162" t="s">
        <v>529</v>
      </c>
      <c r="B315" s="56">
        <f t="shared" si="311"/>
        <v>115.2</v>
      </c>
      <c r="C315" s="56">
        <f t="shared" si="312"/>
        <v>49.443359999999998</v>
      </c>
      <c r="D315" s="48">
        <f t="shared" ref="D315:D320" si="364">C315/B315*100</f>
        <v>42.919583333333335</v>
      </c>
      <c r="E315" s="48"/>
      <c r="F315" s="48"/>
      <c r="G315" s="48"/>
      <c r="H315" s="48"/>
      <c r="I315" s="48"/>
      <c r="J315" s="52"/>
      <c r="K315" s="48"/>
      <c r="L315" s="48"/>
      <c r="M315" s="52"/>
      <c r="N315" s="48"/>
      <c r="O315" s="48"/>
      <c r="P315" s="52"/>
      <c r="Q315" s="48"/>
      <c r="R315" s="48"/>
      <c r="S315" s="48"/>
      <c r="T315" s="48"/>
      <c r="U315" s="48"/>
      <c r="V315" s="52"/>
      <c r="W315" s="48"/>
      <c r="X315" s="48"/>
      <c r="Y315" s="52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52"/>
      <c r="AU315" s="48"/>
      <c r="AV315" s="48"/>
      <c r="AW315" s="48"/>
      <c r="AX315" s="48">
        <v>115.2</v>
      </c>
      <c r="AY315" s="48">
        <v>49.443359999999998</v>
      </c>
      <c r="AZ315" s="48">
        <f t="shared" si="360"/>
        <v>42.919583333333335</v>
      </c>
      <c r="BA315" s="48"/>
      <c r="BB315" s="48"/>
      <c r="BC315" s="52"/>
      <c r="BD315" s="48"/>
      <c r="BE315" s="48"/>
      <c r="BF315" s="52"/>
      <c r="BG315" s="48"/>
      <c r="BH315" s="48"/>
      <c r="BI315" s="52"/>
      <c r="BJ315" s="48"/>
      <c r="BK315" s="48"/>
      <c r="BL315" s="52"/>
      <c r="BM315" s="48"/>
      <c r="BN315" s="48"/>
      <c r="BO315" s="48"/>
    </row>
    <row r="316" spans="1:67" x14ac:dyDescent="0.25">
      <c r="A316" s="162" t="s">
        <v>528</v>
      </c>
      <c r="B316" s="56">
        <f t="shared" si="311"/>
        <v>115.2</v>
      </c>
      <c r="C316" s="56">
        <f t="shared" si="312"/>
        <v>15.298540000000001</v>
      </c>
      <c r="D316" s="48">
        <f t="shared" si="364"/>
        <v>13.279982638888891</v>
      </c>
      <c r="E316" s="48"/>
      <c r="F316" s="48"/>
      <c r="G316" s="48"/>
      <c r="H316" s="48"/>
      <c r="I316" s="48"/>
      <c r="J316" s="52"/>
      <c r="K316" s="48"/>
      <c r="L316" s="48"/>
      <c r="M316" s="52"/>
      <c r="N316" s="48"/>
      <c r="O316" s="48"/>
      <c r="P316" s="52"/>
      <c r="Q316" s="48"/>
      <c r="R316" s="48"/>
      <c r="S316" s="48"/>
      <c r="T316" s="48"/>
      <c r="U316" s="48"/>
      <c r="V316" s="52"/>
      <c r="W316" s="48"/>
      <c r="X316" s="48"/>
      <c r="Y316" s="52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52"/>
      <c r="AU316" s="48"/>
      <c r="AV316" s="48"/>
      <c r="AW316" s="48"/>
      <c r="AX316" s="48">
        <v>115.2</v>
      </c>
      <c r="AY316" s="48">
        <v>15.298540000000001</v>
      </c>
      <c r="AZ316" s="48">
        <f t="shared" si="360"/>
        <v>13.279982638888891</v>
      </c>
      <c r="BA316" s="48"/>
      <c r="BB316" s="48"/>
      <c r="BC316" s="52"/>
      <c r="BD316" s="48"/>
      <c r="BE316" s="48"/>
      <c r="BF316" s="52"/>
      <c r="BG316" s="48"/>
      <c r="BH316" s="48"/>
      <c r="BI316" s="52"/>
      <c r="BJ316" s="48"/>
      <c r="BK316" s="48"/>
      <c r="BL316" s="52"/>
      <c r="BM316" s="48"/>
      <c r="BN316" s="48"/>
      <c r="BO316" s="48"/>
    </row>
    <row r="317" spans="1:67" x14ac:dyDescent="0.25">
      <c r="A317" s="162" t="s">
        <v>223</v>
      </c>
      <c r="B317" s="56">
        <f t="shared" si="311"/>
        <v>115.2</v>
      </c>
      <c r="C317" s="56">
        <f t="shared" si="312"/>
        <v>40.038919999999997</v>
      </c>
      <c r="D317" s="48">
        <f t="shared" si="364"/>
        <v>34.756006944444437</v>
      </c>
      <c r="E317" s="48"/>
      <c r="F317" s="48"/>
      <c r="G317" s="48"/>
      <c r="H317" s="48"/>
      <c r="I317" s="48"/>
      <c r="J317" s="52"/>
      <c r="K317" s="48"/>
      <c r="L317" s="48"/>
      <c r="M317" s="52"/>
      <c r="N317" s="48"/>
      <c r="O317" s="48"/>
      <c r="P317" s="52"/>
      <c r="Q317" s="48"/>
      <c r="R317" s="48"/>
      <c r="S317" s="48"/>
      <c r="T317" s="48"/>
      <c r="U317" s="48"/>
      <c r="V317" s="52"/>
      <c r="W317" s="48"/>
      <c r="X317" s="48"/>
      <c r="Y317" s="52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52"/>
      <c r="AU317" s="48"/>
      <c r="AV317" s="48"/>
      <c r="AW317" s="48"/>
      <c r="AX317" s="48">
        <v>115.2</v>
      </c>
      <c r="AY317" s="48">
        <v>40.038919999999997</v>
      </c>
      <c r="AZ317" s="48">
        <f t="shared" si="360"/>
        <v>34.756006944444437</v>
      </c>
      <c r="BA317" s="48"/>
      <c r="BB317" s="48"/>
      <c r="BC317" s="52"/>
      <c r="BD317" s="48"/>
      <c r="BE317" s="48"/>
      <c r="BF317" s="52"/>
      <c r="BG317" s="48"/>
      <c r="BH317" s="48"/>
      <c r="BI317" s="52"/>
      <c r="BJ317" s="48"/>
      <c r="BK317" s="48"/>
      <c r="BL317" s="52"/>
      <c r="BM317" s="48"/>
      <c r="BN317" s="48"/>
      <c r="BO317" s="48"/>
    </row>
    <row r="318" spans="1:67" x14ac:dyDescent="0.25">
      <c r="A318" s="162" t="s">
        <v>527</v>
      </c>
      <c r="B318" s="56">
        <f t="shared" si="311"/>
        <v>288.10000000000002</v>
      </c>
      <c r="C318" s="56">
        <f t="shared" si="312"/>
        <v>101.95223</v>
      </c>
      <c r="D318" s="48">
        <f t="shared" si="364"/>
        <v>35.387792433182916</v>
      </c>
      <c r="E318" s="48"/>
      <c r="F318" s="48"/>
      <c r="G318" s="48"/>
      <c r="H318" s="48"/>
      <c r="I318" s="48"/>
      <c r="J318" s="52"/>
      <c r="K318" s="48"/>
      <c r="L318" s="48"/>
      <c r="M318" s="52"/>
      <c r="N318" s="48"/>
      <c r="O318" s="48"/>
      <c r="P318" s="52"/>
      <c r="Q318" s="48"/>
      <c r="R318" s="48"/>
      <c r="S318" s="48"/>
      <c r="T318" s="48"/>
      <c r="U318" s="48"/>
      <c r="V318" s="52"/>
      <c r="W318" s="48"/>
      <c r="X318" s="48"/>
      <c r="Y318" s="52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52"/>
      <c r="AU318" s="48"/>
      <c r="AV318" s="48"/>
      <c r="AW318" s="48"/>
      <c r="AX318" s="48">
        <v>288.10000000000002</v>
      </c>
      <c r="AY318" s="48">
        <v>101.95223</v>
      </c>
      <c r="AZ318" s="48">
        <f t="shared" si="360"/>
        <v>35.387792433182916</v>
      </c>
      <c r="BA318" s="48"/>
      <c r="BB318" s="48"/>
      <c r="BC318" s="52"/>
      <c r="BD318" s="48"/>
      <c r="BE318" s="48"/>
      <c r="BF318" s="52"/>
      <c r="BG318" s="48"/>
      <c r="BH318" s="48"/>
      <c r="BI318" s="52"/>
      <c r="BJ318" s="48"/>
      <c r="BK318" s="48"/>
      <c r="BL318" s="52"/>
      <c r="BM318" s="48"/>
      <c r="BN318" s="48"/>
      <c r="BO318" s="48"/>
    </row>
    <row r="319" spans="1:67" x14ac:dyDescent="0.25">
      <c r="A319" s="162" t="s">
        <v>526</v>
      </c>
      <c r="B319" s="56">
        <f t="shared" si="311"/>
        <v>115.2</v>
      </c>
      <c r="C319" s="56">
        <f t="shared" si="312"/>
        <v>45.389269999999996</v>
      </c>
      <c r="D319" s="48">
        <f t="shared" si="364"/>
        <v>39.400407986111105</v>
      </c>
      <c r="E319" s="48"/>
      <c r="F319" s="48"/>
      <c r="G319" s="48"/>
      <c r="H319" s="48"/>
      <c r="I319" s="48"/>
      <c r="J319" s="52"/>
      <c r="K319" s="48"/>
      <c r="L319" s="48"/>
      <c r="M319" s="52"/>
      <c r="N319" s="48"/>
      <c r="O319" s="48"/>
      <c r="P319" s="52"/>
      <c r="Q319" s="48"/>
      <c r="R319" s="48"/>
      <c r="S319" s="48"/>
      <c r="T319" s="48"/>
      <c r="U319" s="48"/>
      <c r="V319" s="52"/>
      <c r="W319" s="48"/>
      <c r="X319" s="48"/>
      <c r="Y319" s="52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52"/>
      <c r="AU319" s="48"/>
      <c r="AV319" s="48"/>
      <c r="AW319" s="48"/>
      <c r="AX319" s="48">
        <v>115.2</v>
      </c>
      <c r="AY319" s="48">
        <v>45.389269999999996</v>
      </c>
      <c r="AZ319" s="48">
        <f t="shared" si="360"/>
        <v>39.400407986111105</v>
      </c>
      <c r="BA319" s="48"/>
      <c r="BB319" s="48"/>
      <c r="BC319" s="52"/>
      <c r="BD319" s="48"/>
      <c r="BE319" s="48"/>
      <c r="BF319" s="52"/>
      <c r="BG319" s="48"/>
      <c r="BH319" s="48"/>
      <c r="BI319" s="52"/>
      <c r="BJ319" s="48"/>
      <c r="BK319" s="48"/>
      <c r="BL319" s="52"/>
      <c r="BM319" s="48"/>
      <c r="BN319" s="48"/>
      <c r="BO319" s="48"/>
    </row>
    <row r="320" spans="1:67" x14ac:dyDescent="0.25">
      <c r="A320" s="162" t="s">
        <v>530</v>
      </c>
      <c r="B320" s="56">
        <f t="shared" si="311"/>
        <v>288.10000000000002</v>
      </c>
      <c r="C320" s="56">
        <f t="shared" si="312"/>
        <v>119.3527</v>
      </c>
      <c r="D320" s="48">
        <f t="shared" si="364"/>
        <v>41.427525164873302</v>
      </c>
      <c r="E320" s="48"/>
      <c r="F320" s="48"/>
      <c r="G320" s="48"/>
      <c r="H320" s="48"/>
      <c r="I320" s="48"/>
      <c r="J320" s="52"/>
      <c r="K320" s="48"/>
      <c r="L320" s="48"/>
      <c r="M320" s="52"/>
      <c r="N320" s="48"/>
      <c r="O320" s="48"/>
      <c r="P320" s="52"/>
      <c r="Q320" s="48"/>
      <c r="R320" s="48"/>
      <c r="S320" s="48"/>
      <c r="T320" s="48"/>
      <c r="U320" s="48"/>
      <c r="V320" s="52"/>
      <c r="W320" s="48"/>
      <c r="X320" s="48"/>
      <c r="Y320" s="52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52"/>
      <c r="AU320" s="48"/>
      <c r="AV320" s="48"/>
      <c r="AW320" s="48"/>
      <c r="AX320" s="48">
        <v>288.10000000000002</v>
      </c>
      <c r="AY320" s="48">
        <v>119.3527</v>
      </c>
      <c r="AZ320" s="48">
        <f t="shared" si="360"/>
        <v>41.427525164873302</v>
      </c>
      <c r="BA320" s="48"/>
      <c r="BB320" s="48"/>
      <c r="BC320" s="52"/>
      <c r="BD320" s="48"/>
      <c r="BE320" s="48"/>
      <c r="BF320" s="52"/>
      <c r="BG320" s="48"/>
      <c r="BH320" s="48"/>
      <c r="BI320" s="52"/>
      <c r="BJ320" s="48"/>
      <c r="BK320" s="48"/>
      <c r="BL320" s="52"/>
      <c r="BM320" s="48"/>
      <c r="BN320" s="48"/>
      <c r="BO320" s="48"/>
    </row>
    <row r="321" spans="1:67" s="59" customFormat="1" ht="31.5" x14ac:dyDescent="0.25">
      <c r="A321" s="164" t="s">
        <v>347</v>
      </c>
      <c r="B321" s="73">
        <f t="shared" si="311"/>
        <v>221182.2524</v>
      </c>
      <c r="C321" s="73">
        <f t="shared" si="312"/>
        <v>132149.93432</v>
      </c>
      <c r="D321" s="55">
        <f t="shared" ref="D321" si="365">C321/B321*100</f>
        <v>59.747078658468354</v>
      </c>
      <c r="E321" s="55">
        <f>SUM(E322:E330)</f>
        <v>586.9</v>
      </c>
      <c r="F321" s="55">
        <f t="shared" ref="F321:BE321" si="366">SUM(F322:F330)</f>
        <v>274.68700000000001</v>
      </c>
      <c r="G321" s="55">
        <f t="shared" si="44"/>
        <v>46.803032884648154</v>
      </c>
      <c r="H321" s="55">
        <f t="shared" si="366"/>
        <v>67.5</v>
      </c>
      <c r="I321" s="55">
        <f t="shared" si="366"/>
        <v>23.9633</v>
      </c>
      <c r="J321" s="55">
        <f t="shared" si="56"/>
        <v>35.501185185185186</v>
      </c>
      <c r="K321" s="55">
        <f t="shared" si="366"/>
        <v>1246.3</v>
      </c>
      <c r="L321" s="55">
        <f t="shared" si="366"/>
        <v>452.858</v>
      </c>
      <c r="M321" s="55">
        <f t="shared" si="57"/>
        <v>36.336195137607319</v>
      </c>
      <c r="N321" s="55">
        <f t="shared" si="366"/>
        <v>21177.552399999997</v>
      </c>
      <c r="O321" s="55">
        <f t="shared" si="366"/>
        <v>14110.272999999999</v>
      </c>
      <c r="P321" s="55">
        <f t="shared" si="30"/>
        <v>66.628440971299412</v>
      </c>
      <c r="Q321" s="55">
        <f t="shared" si="366"/>
        <v>3282.4</v>
      </c>
      <c r="R321" s="55">
        <f t="shared" si="366"/>
        <v>1186.595</v>
      </c>
      <c r="S321" s="55">
        <f t="shared" si="45"/>
        <v>36.15022544479649</v>
      </c>
      <c r="T321" s="55">
        <f t="shared" si="366"/>
        <v>117.2</v>
      </c>
      <c r="U321" s="55">
        <f t="shared" si="366"/>
        <v>44.665099999999995</v>
      </c>
      <c r="V321" s="55">
        <f t="shared" si="46"/>
        <v>38.110153583617745</v>
      </c>
      <c r="W321" s="55">
        <f t="shared" si="366"/>
        <v>177081.60000000001</v>
      </c>
      <c r="X321" s="55">
        <f t="shared" si="366"/>
        <v>107698.435</v>
      </c>
      <c r="Y321" s="55">
        <f t="shared" si="58"/>
        <v>60.818535070837399</v>
      </c>
      <c r="Z321" s="55">
        <f t="shared" si="366"/>
        <v>394</v>
      </c>
      <c r="AA321" s="55">
        <f t="shared" si="366"/>
        <v>156.54376999999999</v>
      </c>
      <c r="AB321" s="54">
        <f t="shared" si="315"/>
        <v>39.731921319796953</v>
      </c>
      <c r="AC321" s="55">
        <f t="shared" si="366"/>
        <v>0</v>
      </c>
      <c r="AD321" s="55">
        <f t="shared" si="366"/>
        <v>0</v>
      </c>
      <c r="AE321" s="55">
        <f t="shared" si="366"/>
        <v>0</v>
      </c>
      <c r="AF321" s="55">
        <f t="shared" si="366"/>
        <v>394</v>
      </c>
      <c r="AG321" s="55">
        <f t="shared" si="366"/>
        <v>187.26270000000002</v>
      </c>
      <c r="AH321" s="55">
        <f t="shared" si="366"/>
        <v>47.528604060913707</v>
      </c>
      <c r="AI321" s="55">
        <f t="shared" si="366"/>
        <v>895.9</v>
      </c>
      <c r="AJ321" s="55">
        <f t="shared" si="366"/>
        <v>304.17119000000002</v>
      </c>
      <c r="AK321" s="55">
        <f t="shared" si="366"/>
        <v>33.951466681549284</v>
      </c>
      <c r="AL321" s="55">
        <f t="shared" si="366"/>
        <v>394</v>
      </c>
      <c r="AM321" s="55">
        <f t="shared" si="366"/>
        <v>178.79150000000001</v>
      </c>
      <c r="AN321" s="55">
        <f t="shared" si="366"/>
        <v>45.378553299492388</v>
      </c>
      <c r="AO321" s="55">
        <f t="shared" si="366"/>
        <v>394</v>
      </c>
      <c r="AP321" s="55">
        <f t="shared" ref="AP321" si="367">SUM(AP322:AP330)</f>
        <v>96.193679999999986</v>
      </c>
      <c r="AQ321" s="55">
        <f t="shared" si="366"/>
        <v>24.414639593908628</v>
      </c>
      <c r="AR321" s="55">
        <f t="shared" si="366"/>
        <v>973.9</v>
      </c>
      <c r="AS321" s="55">
        <f t="shared" si="366"/>
        <v>487.2</v>
      </c>
      <c r="AT321" s="55">
        <f t="shared" si="63"/>
        <v>50.025669986651607</v>
      </c>
      <c r="AU321" s="55">
        <f t="shared" si="366"/>
        <v>0</v>
      </c>
      <c r="AV321" s="55">
        <f t="shared" ref="AV321" si="368">SUM(AV322:AV330)</f>
        <v>0</v>
      </c>
      <c r="AW321" s="55">
        <f t="shared" si="366"/>
        <v>0</v>
      </c>
      <c r="AX321" s="55">
        <f t="shared" si="366"/>
        <v>1728.8</v>
      </c>
      <c r="AY321" s="55">
        <f t="shared" si="366"/>
        <v>732.03696000000002</v>
      </c>
      <c r="AZ321" s="54">
        <f t="shared" ref="AZ321:AZ330" si="369">AY321/AX321*100</f>
        <v>42.343646459972241</v>
      </c>
      <c r="BA321" s="55">
        <f t="shared" si="366"/>
        <v>12329.7</v>
      </c>
      <c r="BB321" s="55">
        <f t="shared" si="366"/>
        <v>6207.2250000000004</v>
      </c>
      <c r="BC321" s="55">
        <f t="shared" si="35"/>
        <v>50.343682328037175</v>
      </c>
      <c r="BD321" s="55">
        <f t="shared" si="366"/>
        <v>37.4</v>
      </c>
      <c r="BE321" s="55">
        <f t="shared" si="366"/>
        <v>0</v>
      </c>
      <c r="BF321" s="55">
        <f t="shared" si="319"/>
        <v>0</v>
      </c>
      <c r="BG321" s="55">
        <f t="shared" ref="BG321" si="370">SUM(BG322:BG330)</f>
        <v>1.9</v>
      </c>
      <c r="BH321" s="55">
        <f t="shared" ref="BH321" si="371">SUM(BH322:BH330)</f>
        <v>0</v>
      </c>
      <c r="BI321" s="55">
        <f t="shared" ref="BI321:BI322" si="372">BH321/BG321*100</f>
        <v>0</v>
      </c>
      <c r="BJ321" s="55"/>
      <c r="BK321" s="55"/>
      <c r="BL321" s="55"/>
      <c r="BM321" s="55">
        <f>SUM(BM322:BM330)</f>
        <v>79.2</v>
      </c>
      <c r="BN321" s="55">
        <f>SUM(BN322:BN330)</f>
        <v>9.0331200000000003</v>
      </c>
      <c r="BO321" s="55">
        <f>BN321/BM321*100</f>
        <v>11.405454545454544</v>
      </c>
    </row>
    <row r="322" spans="1:67" ht="20.25" customHeight="1" x14ac:dyDescent="0.25">
      <c r="A322" s="162" t="s">
        <v>279</v>
      </c>
      <c r="B322" s="56">
        <f t="shared" si="311"/>
        <v>219453.45240000001</v>
      </c>
      <c r="C322" s="56">
        <f t="shared" si="312"/>
        <v>131417.89736</v>
      </c>
      <c r="D322" s="52">
        <f t="shared" si="0"/>
        <v>59.884178591304774</v>
      </c>
      <c r="E322" s="52">
        <v>586.9</v>
      </c>
      <c r="F322" s="52">
        <v>274.68700000000001</v>
      </c>
      <c r="G322" s="52">
        <f t="shared" si="44"/>
        <v>46.803032884648154</v>
      </c>
      <c r="H322" s="52">
        <v>67.5</v>
      </c>
      <c r="I322" s="52">
        <v>23.9633</v>
      </c>
      <c r="J322" s="52">
        <f t="shared" si="56"/>
        <v>35.501185185185186</v>
      </c>
      <c r="K322" s="52">
        <v>1246.3</v>
      </c>
      <c r="L322" s="52">
        <v>452.858</v>
      </c>
      <c r="M322" s="52">
        <f t="shared" si="57"/>
        <v>36.336195137607319</v>
      </c>
      <c r="N322" s="52">
        <v>21177.552399999997</v>
      </c>
      <c r="O322" s="52">
        <v>14110.272999999999</v>
      </c>
      <c r="P322" s="52">
        <f t="shared" si="30"/>
        <v>66.628440971299412</v>
      </c>
      <c r="Q322" s="52">
        <v>3282.4</v>
      </c>
      <c r="R322" s="52">
        <v>1186.595</v>
      </c>
      <c r="S322" s="52">
        <f t="shared" si="45"/>
        <v>36.15022544479649</v>
      </c>
      <c r="T322" s="52">
        <v>117.2</v>
      </c>
      <c r="U322" s="52">
        <v>44.665099999999995</v>
      </c>
      <c r="V322" s="52">
        <f t="shared" si="46"/>
        <v>38.110153583617745</v>
      </c>
      <c r="W322" s="52">
        <v>177081.60000000001</v>
      </c>
      <c r="X322" s="52">
        <v>107698.435</v>
      </c>
      <c r="Y322" s="52">
        <f t="shared" si="58"/>
        <v>60.818535070837399</v>
      </c>
      <c r="Z322" s="52">
        <v>394</v>
      </c>
      <c r="AA322" s="52">
        <v>156.54376999999999</v>
      </c>
      <c r="AB322" s="48">
        <f t="shared" si="315"/>
        <v>39.731921319796953</v>
      </c>
      <c r="AC322" s="52"/>
      <c r="AD322" s="52"/>
      <c r="AE322" s="52"/>
      <c r="AF322" s="52">
        <v>394</v>
      </c>
      <c r="AG322" s="52">
        <v>187.26270000000002</v>
      </c>
      <c r="AH322" s="52">
        <f t="shared" si="59"/>
        <v>47.528604060913707</v>
      </c>
      <c r="AI322" s="52">
        <v>895.9</v>
      </c>
      <c r="AJ322" s="52">
        <v>304.17119000000002</v>
      </c>
      <c r="AK322" s="52">
        <f t="shared" si="60"/>
        <v>33.951466681549284</v>
      </c>
      <c r="AL322" s="52">
        <v>394</v>
      </c>
      <c r="AM322" s="52">
        <v>178.79150000000001</v>
      </c>
      <c r="AN322" s="52">
        <f t="shared" si="61"/>
        <v>45.378553299492388</v>
      </c>
      <c r="AO322" s="52">
        <v>394</v>
      </c>
      <c r="AP322" s="52">
        <v>96.193679999999986</v>
      </c>
      <c r="AQ322" s="52">
        <f t="shared" si="62"/>
        <v>24.414639593908628</v>
      </c>
      <c r="AR322" s="52">
        <v>973.9</v>
      </c>
      <c r="AS322" s="52">
        <v>487.2</v>
      </c>
      <c r="AT322" s="52">
        <f t="shared" si="63"/>
        <v>50.025669986651607</v>
      </c>
      <c r="AU322" s="52">
        <v>0</v>
      </c>
      <c r="AV322" s="52">
        <v>0</v>
      </c>
      <c r="AW322" s="52"/>
      <c r="AX322" s="52"/>
      <c r="AY322" s="52"/>
      <c r="AZ322" s="48"/>
      <c r="BA322" s="52">
        <v>12329.7</v>
      </c>
      <c r="BB322" s="52">
        <v>6207.2250000000004</v>
      </c>
      <c r="BC322" s="52">
        <f t="shared" si="35"/>
        <v>50.343682328037175</v>
      </c>
      <c r="BD322" s="52">
        <v>37.4</v>
      </c>
      <c r="BE322" s="52"/>
      <c r="BF322" s="52">
        <f t="shared" si="319"/>
        <v>0</v>
      </c>
      <c r="BG322" s="52">
        <v>1.9</v>
      </c>
      <c r="BH322" s="52"/>
      <c r="BI322" s="52">
        <f t="shared" si="372"/>
        <v>0</v>
      </c>
      <c r="BJ322" s="52"/>
      <c r="BK322" s="52"/>
      <c r="BL322" s="52"/>
      <c r="BM322" s="52">
        <v>79.2</v>
      </c>
      <c r="BN322" s="52">
        <v>9.0331200000000003</v>
      </c>
      <c r="BO322" s="52">
        <f>BN322/BM322*100</f>
        <v>11.405454545454544</v>
      </c>
    </row>
    <row r="323" spans="1:67" x14ac:dyDescent="0.25">
      <c r="A323" s="162" t="s">
        <v>531</v>
      </c>
      <c r="B323" s="56">
        <f t="shared" si="311"/>
        <v>115.2</v>
      </c>
      <c r="C323" s="56">
        <f t="shared" si="312"/>
        <v>56.231900000000003</v>
      </c>
      <c r="D323" s="48">
        <f t="shared" ref="D323:D330" si="373">C323/B323*100</f>
        <v>48.812413194444446</v>
      </c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52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>
        <v>115.2</v>
      </c>
      <c r="AY323" s="48">
        <v>56.231900000000003</v>
      </c>
      <c r="AZ323" s="48">
        <f t="shared" si="369"/>
        <v>48.812413194444446</v>
      </c>
      <c r="BA323" s="48"/>
      <c r="BB323" s="48"/>
      <c r="BC323" s="48"/>
      <c r="BD323" s="48"/>
      <c r="BE323" s="48"/>
      <c r="BF323" s="52"/>
      <c r="BG323" s="48"/>
      <c r="BH323" s="48"/>
      <c r="BI323" s="52"/>
      <c r="BJ323" s="48"/>
      <c r="BK323" s="48"/>
      <c r="BL323" s="52"/>
      <c r="BM323" s="48"/>
      <c r="BN323" s="48"/>
      <c r="BO323" s="48"/>
    </row>
    <row r="324" spans="1:67" x14ac:dyDescent="0.25">
      <c r="A324" s="162" t="s">
        <v>581</v>
      </c>
      <c r="B324" s="56">
        <f t="shared" si="311"/>
        <v>115.2</v>
      </c>
      <c r="C324" s="56">
        <f t="shared" si="312"/>
        <v>51.339160000000007</v>
      </c>
      <c r="D324" s="48">
        <f t="shared" si="373"/>
        <v>44.565243055555555</v>
      </c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52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>
        <v>115.2</v>
      </c>
      <c r="AY324" s="48">
        <v>51.339160000000007</v>
      </c>
      <c r="AZ324" s="48">
        <f t="shared" si="369"/>
        <v>44.565243055555555</v>
      </c>
      <c r="BA324" s="48"/>
      <c r="BB324" s="48"/>
      <c r="BC324" s="48"/>
      <c r="BD324" s="48"/>
      <c r="BE324" s="48"/>
      <c r="BF324" s="52"/>
      <c r="BG324" s="48"/>
      <c r="BH324" s="48"/>
      <c r="BI324" s="52"/>
      <c r="BJ324" s="48"/>
      <c r="BK324" s="48"/>
      <c r="BL324" s="52"/>
      <c r="BM324" s="48"/>
      <c r="BN324" s="48"/>
      <c r="BO324" s="48"/>
    </row>
    <row r="325" spans="1:67" x14ac:dyDescent="0.25">
      <c r="A325" s="162" t="s">
        <v>534</v>
      </c>
      <c r="B325" s="56">
        <f t="shared" si="311"/>
        <v>288.10000000000002</v>
      </c>
      <c r="C325" s="56">
        <f t="shared" si="312"/>
        <v>113.4697</v>
      </c>
      <c r="D325" s="48">
        <f t="shared" si="373"/>
        <v>39.385525859076708</v>
      </c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52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>
        <v>288.10000000000002</v>
      </c>
      <c r="AY325" s="48">
        <v>113.4697</v>
      </c>
      <c r="AZ325" s="48">
        <f t="shared" si="369"/>
        <v>39.385525859076708</v>
      </c>
      <c r="BA325" s="48"/>
      <c r="BB325" s="48"/>
      <c r="BC325" s="48"/>
      <c r="BD325" s="48"/>
      <c r="BE325" s="48"/>
      <c r="BF325" s="52"/>
      <c r="BG325" s="48"/>
      <c r="BH325" s="48"/>
      <c r="BI325" s="52"/>
      <c r="BJ325" s="48"/>
      <c r="BK325" s="48"/>
      <c r="BL325" s="52"/>
      <c r="BM325" s="48"/>
      <c r="BN325" s="48"/>
      <c r="BO325" s="48"/>
    </row>
    <row r="326" spans="1:67" x14ac:dyDescent="0.25">
      <c r="A326" s="162" t="s">
        <v>361</v>
      </c>
      <c r="B326" s="56">
        <f t="shared" si="311"/>
        <v>115.2</v>
      </c>
      <c r="C326" s="56">
        <f t="shared" si="312"/>
        <v>54.520760000000003</v>
      </c>
      <c r="D326" s="48">
        <f t="shared" si="373"/>
        <v>47.32704861111111</v>
      </c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52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>
        <v>115.2</v>
      </c>
      <c r="AY326" s="48">
        <v>54.520760000000003</v>
      </c>
      <c r="AZ326" s="48">
        <f t="shared" si="369"/>
        <v>47.32704861111111</v>
      </c>
      <c r="BA326" s="48"/>
      <c r="BB326" s="48"/>
      <c r="BC326" s="48"/>
      <c r="BD326" s="48"/>
      <c r="BE326" s="48"/>
      <c r="BF326" s="52"/>
      <c r="BG326" s="48"/>
      <c r="BH326" s="48"/>
      <c r="BI326" s="52"/>
      <c r="BJ326" s="48"/>
      <c r="BK326" s="48"/>
      <c r="BL326" s="52"/>
      <c r="BM326" s="48"/>
      <c r="BN326" s="48"/>
      <c r="BO326" s="48"/>
    </row>
    <row r="327" spans="1:67" x14ac:dyDescent="0.25">
      <c r="A327" s="162" t="s">
        <v>369</v>
      </c>
      <c r="B327" s="56">
        <f t="shared" si="311"/>
        <v>115.2</v>
      </c>
      <c r="C327" s="56">
        <f t="shared" si="312"/>
        <v>56.232849999999999</v>
      </c>
      <c r="D327" s="48">
        <f t="shared" si="373"/>
        <v>48.813237847222219</v>
      </c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52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>
        <v>115.2</v>
      </c>
      <c r="AY327" s="48">
        <v>56.232849999999999</v>
      </c>
      <c r="AZ327" s="48">
        <f t="shared" si="369"/>
        <v>48.813237847222219</v>
      </c>
      <c r="BA327" s="48"/>
      <c r="BB327" s="48"/>
      <c r="BC327" s="48"/>
      <c r="BD327" s="48"/>
      <c r="BE327" s="48"/>
      <c r="BF327" s="52"/>
      <c r="BG327" s="48"/>
      <c r="BH327" s="48"/>
      <c r="BI327" s="52"/>
      <c r="BJ327" s="48"/>
      <c r="BK327" s="48"/>
      <c r="BL327" s="52"/>
      <c r="BM327" s="48"/>
      <c r="BN327" s="48"/>
      <c r="BO327" s="48"/>
    </row>
    <row r="328" spans="1:67" x14ac:dyDescent="0.25">
      <c r="A328" s="162" t="s">
        <v>357</v>
      </c>
      <c r="B328" s="56">
        <f t="shared" si="311"/>
        <v>576.6</v>
      </c>
      <c r="C328" s="56">
        <f t="shared" si="312"/>
        <v>230.54004999999998</v>
      </c>
      <c r="D328" s="48">
        <f t="shared" si="373"/>
        <v>39.982665626083936</v>
      </c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52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>
        <v>576.6</v>
      </c>
      <c r="AY328" s="48">
        <v>230.54004999999998</v>
      </c>
      <c r="AZ328" s="48">
        <f t="shared" si="369"/>
        <v>39.982665626083936</v>
      </c>
      <c r="BA328" s="48"/>
      <c r="BB328" s="48"/>
      <c r="BC328" s="48"/>
      <c r="BD328" s="48"/>
      <c r="BE328" s="48"/>
      <c r="BF328" s="52"/>
      <c r="BG328" s="48"/>
      <c r="BH328" s="48"/>
      <c r="BI328" s="52"/>
      <c r="BJ328" s="48"/>
      <c r="BK328" s="48"/>
      <c r="BL328" s="52"/>
      <c r="BM328" s="48"/>
      <c r="BN328" s="48"/>
      <c r="BO328" s="48"/>
    </row>
    <row r="329" spans="1:67" x14ac:dyDescent="0.25">
      <c r="A329" s="162" t="s">
        <v>533</v>
      </c>
      <c r="B329" s="56">
        <f t="shared" si="311"/>
        <v>288.10000000000002</v>
      </c>
      <c r="C329" s="56">
        <f t="shared" si="312"/>
        <v>113.46968</v>
      </c>
      <c r="D329" s="48">
        <f t="shared" si="373"/>
        <v>39.385518917042688</v>
      </c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52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>
        <v>288.10000000000002</v>
      </c>
      <c r="AY329" s="48">
        <v>113.46968</v>
      </c>
      <c r="AZ329" s="48">
        <f t="shared" si="369"/>
        <v>39.385518917042688</v>
      </c>
      <c r="BA329" s="48"/>
      <c r="BB329" s="48"/>
      <c r="BC329" s="48"/>
      <c r="BD329" s="48"/>
      <c r="BE329" s="48"/>
      <c r="BF329" s="52"/>
      <c r="BG329" s="48"/>
      <c r="BH329" s="48"/>
      <c r="BI329" s="52"/>
      <c r="BJ329" s="48"/>
      <c r="BK329" s="48"/>
      <c r="BL329" s="52"/>
      <c r="BM329" s="48"/>
      <c r="BN329" s="48"/>
      <c r="BO329" s="48"/>
    </row>
    <row r="330" spans="1:67" x14ac:dyDescent="0.25">
      <c r="A330" s="162" t="s">
        <v>582</v>
      </c>
      <c r="B330" s="56">
        <f t="shared" si="311"/>
        <v>115.2</v>
      </c>
      <c r="C330" s="56">
        <f t="shared" si="312"/>
        <v>56.232860000000002</v>
      </c>
      <c r="D330" s="48">
        <f t="shared" si="373"/>
        <v>48.813246527777778</v>
      </c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52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>
        <v>115.2</v>
      </c>
      <c r="AY330" s="48">
        <v>56.232860000000002</v>
      </c>
      <c r="AZ330" s="48">
        <f t="shared" si="369"/>
        <v>48.813246527777778</v>
      </c>
      <c r="BA330" s="48"/>
      <c r="BB330" s="48"/>
      <c r="BC330" s="48"/>
      <c r="BD330" s="48"/>
      <c r="BE330" s="48"/>
      <c r="BF330" s="52"/>
      <c r="BG330" s="48"/>
      <c r="BH330" s="48"/>
      <c r="BI330" s="52"/>
      <c r="BJ330" s="48"/>
      <c r="BK330" s="48"/>
      <c r="BL330" s="52"/>
      <c r="BM330" s="48"/>
      <c r="BN330" s="48"/>
      <c r="BO330" s="48"/>
    </row>
    <row r="331" spans="1:67" s="59" customFormat="1" ht="31.5" x14ac:dyDescent="0.25">
      <c r="A331" s="164" t="s">
        <v>346</v>
      </c>
      <c r="B331" s="73">
        <f t="shared" si="311"/>
        <v>237722.72569999998</v>
      </c>
      <c r="C331" s="73">
        <f t="shared" si="312"/>
        <v>119076.28686999998</v>
      </c>
      <c r="D331" s="55">
        <f t="shared" ref="D331" si="374">C331/B331*100</f>
        <v>50.090409538830215</v>
      </c>
      <c r="E331" s="54">
        <f>SUM(E332:E341)</f>
        <v>593.79999999999995</v>
      </c>
      <c r="F331" s="54">
        <f t="shared" ref="F331:BE331" si="375">SUM(F332:F341)</f>
        <v>227.82</v>
      </c>
      <c r="G331" s="55">
        <f t="shared" si="44"/>
        <v>38.366453351296734</v>
      </c>
      <c r="H331" s="54">
        <f t="shared" si="375"/>
        <v>154.19999999999999</v>
      </c>
      <c r="I331" s="54">
        <f t="shared" si="375"/>
        <v>47.73959</v>
      </c>
      <c r="J331" s="55">
        <f t="shared" si="56"/>
        <v>30.959526588845659</v>
      </c>
      <c r="K331" s="54">
        <f t="shared" si="375"/>
        <v>3494.6</v>
      </c>
      <c r="L331" s="54">
        <f t="shared" si="375"/>
        <v>959.30899999999997</v>
      </c>
      <c r="M331" s="55">
        <f t="shared" si="57"/>
        <v>27.451181823384651</v>
      </c>
      <c r="N331" s="54">
        <f t="shared" si="375"/>
        <v>44604.625700000004</v>
      </c>
      <c r="O331" s="54">
        <f t="shared" si="375"/>
        <v>21398.705550000002</v>
      </c>
      <c r="P331" s="55">
        <f t="shared" si="30"/>
        <v>47.974184771603184</v>
      </c>
      <c r="Q331" s="54">
        <f t="shared" si="375"/>
        <v>4849.3999999999996</v>
      </c>
      <c r="R331" s="54">
        <f t="shared" si="375"/>
        <v>1302.8667</v>
      </c>
      <c r="S331" s="55">
        <f t="shared" si="45"/>
        <v>26.866554625314475</v>
      </c>
      <c r="T331" s="54">
        <f t="shared" si="375"/>
        <v>174.6</v>
      </c>
      <c r="U331" s="54">
        <f t="shared" si="375"/>
        <v>56.302239999999998</v>
      </c>
      <c r="V331" s="55">
        <f t="shared" si="46"/>
        <v>32.246414662084767</v>
      </c>
      <c r="W331" s="54">
        <f t="shared" si="375"/>
        <v>164370.20000000001</v>
      </c>
      <c r="X331" s="54">
        <f t="shared" si="375"/>
        <v>86430.994319999998</v>
      </c>
      <c r="Y331" s="55">
        <f t="shared" si="58"/>
        <v>52.583129010003027</v>
      </c>
      <c r="Z331" s="54">
        <f t="shared" si="375"/>
        <v>788</v>
      </c>
      <c r="AA331" s="54">
        <f t="shared" si="375"/>
        <v>356.62276000000003</v>
      </c>
      <c r="AB331" s="54">
        <f t="shared" ref="AB331:AB382" si="376">AA331/Z331*100</f>
        <v>45.256695431472082</v>
      </c>
      <c r="AC331" s="54">
        <f t="shared" si="375"/>
        <v>0</v>
      </c>
      <c r="AD331" s="54">
        <f t="shared" si="375"/>
        <v>0</v>
      </c>
      <c r="AE331" s="54">
        <f t="shared" si="375"/>
        <v>0</v>
      </c>
      <c r="AF331" s="54">
        <f t="shared" si="375"/>
        <v>394</v>
      </c>
      <c r="AG331" s="54">
        <f t="shared" si="375"/>
        <v>139.34477999999999</v>
      </c>
      <c r="AH331" s="54">
        <f t="shared" si="375"/>
        <v>35.366695431472081</v>
      </c>
      <c r="AI331" s="54">
        <f t="shared" si="375"/>
        <v>2390.9</v>
      </c>
      <c r="AJ331" s="54">
        <f t="shared" si="375"/>
        <v>1198.19668</v>
      </c>
      <c r="AK331" s="54">
        <f t="shared" si="375"/>
        <v>50.114880588899581</v>
      </c>
      <c r="AL331" s="54">
        <f t="shared" si="375"/>
        <v>394</v>
      </c>
      <c r="AM331" s="54">
        <f t="shared" si="375"/>
        <v>187.62773999999999</v>
      </c>
      <c r="AN331" s="54">
        <f t="shared" si="375"/>
        <v>47.621253807106598</v>
      </c>
      <c r="AO331" s="54">
        <f t="shared" si="375"/>
        <v>394</v>
      </c>
      <c r="AP331" s="54">
        <f t="shared" ref="AP331" si="377">SUM(AP332:AP341)</f>
        <v>193.1</v>
      </c>
      <c r="AQ331" s="54">
        <f t="shared" si="375"/>
        <v>49.01015228426396</v>
      </c>
      <c r="AR331" s="54">
        <f t="shared" si="375"/>
        <v>1433.3</v>
      </c>
      <c r="AS331" s="54">
        <f t="shared" si="375"/>
        <v>716.4</v>
      </c>
      <c r="AT331" s="55">
        <f t="shared" si="63"/>
        <v>49.982557733900791</v>
      </c>
      <c r="AU331" s="54">
        <f t="shared" si="375"/>
        <v>0</v>
      </c>
      <c r="AV331" s="54">
        <f t="shared" ref="AV331" si="378">SUM(AV332:AV341)</f>
        <v>0</v>
      </c>
      <c r="AW331" s="54">
        <f t="shared" si="375"/>
        <v>0</v>
      </c>
      <c r="AX331" s="54">
        <f t="shared" si="375"/>
        <v>2074.6000000000004</v>
      </c>
      <c r="AY331" s="54">
        <f t="shared" si="375"/>
        <v>862.18763999999987</v>
      </c>
      <c r="AZ331" s="54">
        <f t="shared" ref="AZ331" si="379">AY331/AX331*100</f>
        <v>41.559222982743648</v>
      </c>
      <c r="BA331" s="54">
        <f t="shared" si="375"/>
        <v>10701.3</v>
      </c>
      <c r="BB331" s="54">
        <f t="shared" si="375"/>
        <v>4709.0869000000002</v>
      </c>
      <c r="BC331" s="55">
        <f t="shared" si="35"/>
        <v>44.00481156495006</v>
      </c>
      <c r="BD331" s="54">
        <f t="shared" si="375"/>
        <v>748.5</v>
      </c>
      <c r="BE331" s="54">
        <f t="shared" si="375"/>
        <v>284.39999999999998</v>
      </c>
      <c r="BF331" s="55">
        <f t="shared" ref="BF331:BF382" si="380">BE331/BD331*100</f>
        <v>37.995991983967933</v>
      </c>
      <c r="BG331" s="54">
        <f t="shared" ref="BG331" si="381">SUM(BG332:BG341)</f>
        <v>3.3</v>
      </c>
      <c r="BH331" s="54">
        <f t="shared" ref="BH331" si="382">SUM(BH332:BH341)</f>
        <v>0</v>
      </c>
      <c r="BI331" s="55">
        <f t="shared" ref="BI331:BI332" si="383">BH331/BG331*100</f>
        <v>0</v>
      </c>
      <c r="BJ331" s="54"/>
      <c r="BK331" s="54"/>
      <c r="BL331" s="55"/>
      <c r="BM331" s="54">
        <f>SUM(BM332:BM341)</f>
        <v>159.4</v>
      </c>
      <c r="BN331" s="54">
        <f t="shared" ref="BN331" si="384">SUM(BN332:BN341)</f>
        <v>5.5829700000000004</v>
      </c>
      <c r="BO331" s="55">
        <f t="shared" ref="BO331:BO332" si="385">BN331/BM331*100</f>
        <v>3.5024905897114178</v>
      </c>
    </row>
    <row r="332" spans="1:67" x14ac:dyDescent="0.25">
      <c r="A332" s="162" t="s">
        <v>278</v>
      </c>
      <c r="B332" s="56">
        <f t="shared" si="311"/>
        <v>235648.12569999998</v>
      </c>
      <c r="C332" s="56">
        <f t="shared" si="312"/>
        <v>118214.09922999998</v>
      </c>
      <c r="D332" s="52">
        <f t="shared" si="0"/>
        <v>50.165516436356697</v>
      </c>
      <c r="E332" s="52">
        <v>593.79999999999995</v>
      </c>
      <c r="F332" s="52">
        <v>227.82</v>
      </c>
      <c r="G332" s="52">
        <f t="shared" si="44"/>
        <v>38.366453351296734</v>
      </c>
      <c r="H332" s="52">
        <v>154.19999999999999</v>
      </c>
      <c r="I332" s="52">
        <v>47.73959</v>
      </c>
      <c r="J332" s="52">
        <f t="shared" si="56"/>
        <v>30.959526588845659</v>
      </c>
      <c r="K332" s="52">
        <v>3494.6</v>
      </c>
      <c r="L332" s="52">
        <v>959.30899999999997</v>
      </c>
      <c r="M332" s="52">
        <f t="shared" si="57"/>
        <v>27.451181823384651</v>
      </c>
      <c r="N332" s="52">
        <v>44604.625700000004</v>
      </c>
      <c r="O332" s="52">
        <v>21398.705550000002</v>
      </c>
      <c r="P332" s="52">
        <f t="shared" si="30"/>
        <v>47.974184771603184</v>
      </c>
      <c r="Q332" s="52">
        <v>4849.3999999999996</v>
      </c>
      <c r="R332" s="52">
        <v>1302.8667</v>
      </c>
      <c r="S332" s="52">
        <f t="shared" si="45"/>
        <v>26.866554625314475</v>
      </c>
      <c r="T332" s="52">
        <v>174.6</v>
      </c>
      <c r="U332" s="52">
        <v>56.302239999999998</v>
      </c>
      <c r="V332" s="52">
        <f t="shared" si="46"/>
        <v>32.246414662084767</v>
      </c>
      <c r="W332" s="52">
        <v>164370.20000000001</v>
      </c>
      <c r="X332" s="52">
        <v>86430.994319999998</v>
      </c>
      <c r="Y332" s="52">
        <f t="shared" si="58"/>
        <v>52.583129010003027</v>
      </c>
      <c r="Z332" s="52">
        <v>788</v>
      </c>
      <c r="AA332" s="52">
        <v>356.62276000000003</v>
      </c>
      <c r="AB332" s="48">
        <f t="shared" si="376"/>
        <v>45.256695431472082</v>
      </c>
      <c r="AC332" s="52"/>
      <c r="AD332" s="52"/>
      <c r="AE332" s="52"/>
      <c r="AF332" s="52">
        <v>394</v>
      </c>
      <c r="AG332" s="52">
        <v>139.34477999999999</v>
      </c>
      <c r="AH332" s="52">
        <f t="shared" si="59"/>
        <v>35.366695431472081</v>
      </c>
      <c r="AI332" s="52">
        <v>2390.9</v>
      </c>
      <c r="AJ332" s="52">
        <v>1198.19668</v>
      </c>
      <c r="AK332" s="52">
        <f t="shared" si="60"/>
        <v>50.114880588899581</v>
      </c>
      <c r="AL332" s="52">
        <v>394</v>
      </c>
      <c r="AM332" s="52">
        <v>187.62773999999999</v>
      </c>
      <c r="AN332" s="52">
        <f t="shared" si="61"/>
        <v>47.621253807106598</v>
      </c>
      <c r="AO332" s="52">
        <v>394</v>
      </c>
      <c r="AP332" s="52">
        <v>193.1</v>
      </c>
      <c r="AQ332" s="52">
        <f t="shared" si="62"/>
        <v>49.01015228426396</v>
      </c>
      <c r="AR332" s="52">
        <v>1433.3</v>
      </c>
      <c r="AS332" s="52">
        <v>716.4</v>
      </c>
      <c r="AT332" s="52">
        <f t="shared" si="63"/>
        <v>49.982557733900791</v>
      </c>
      <c r="AU332" s="52">
        <v>0</v>
      </c>
      <c r="AV332" s="52">
        <v>0</v>
      </c>
      <c r="AW332" s="52"/>
      <c r="AX332" s="52"/>
      <c r="AY332" s="52"/>
      <c r="AZ332" s="48"/>
      <c r="BA332" s="52">
        <v>10701.3</v>
      </c>
      <c r="BB332" s="52">
        <v>4709.0869000000002</v>
      </c>
      <c r="BC332" s="52">
        <f t="shared" si="35"/>
        <v>44.00481156495006</v>
      </c>
      <c r="BD332" s="52">
        <v>748.5</v>
      </c>
      <c r="BE332" s="52">
        <v>284.39999999999998</v>
      </c>
      <c r="BF332" s="52">
        <f t="shared" si="380"/>
        <v>37.995991983967933</v>
      </c>
      <c r="BG332" s="52">
        <v>3.3</v>
      </c>
      <c r="BH332" s="52"/>
      <c r="BI332" s="52">
        <f t="shared" si="383"/>
        <v>0</v>
      </c>
      <c r="BJ332" s="52"/>
      <c r="BK332" s="52"/>
      <c r="BL332" s="52"/>
      <c r="BM332" s="52">
        <v>159.4</v>
      </c>
      <c r="BN332" s="52">
        <v>5.5829700000000004</v>
      </c>
      <c r="BO332" s="52">
        <f t="shared" si="385"/>
        <v>3.5024905897114178</v>
      </c>
    </row>
    <row r="333" spans="1:67" x14ac:dyDescent="0.25">
      <c r="A333" s="162" t="s">
        <v>535</v>
      </c>
      <c r="B333" s="56">
        <f t="shared" si="311"/>
        <v>288.10000000000002</v>
      </c>
      <c r="C333" s="56">
        <f t="shared" si="312"/>
        <v>136.60133999999999</v>
      </c>
      <c r="D333" s="48">
        <f t="shared" ref="D333:D340" si="386">C333/B333*100</f>
        <v>47.414557445331475</v>
      </c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52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>
        <v>288.10000000000002</v>
      </c>
      <c r="AY333" s="48">
        <v>136.60133999999999</v>
      </c>
      <c r="AZ333" s="48">
        <f>AY333/AX333*100</f>
        <v>47.414557445331475</v>
      </c>
      <c r="BA333" s="48"/>
      <c r="BB333" s="48"/>
      <c r="BC333" s="48"/>
      <c r="BD333" s="48"/>
      <c r="BE333" s="48"/>
      <c r="BF333" s="52"/>
      <c r="BG333" s="48"/>
      <c r="BH333" s="48"/>
      <c r="BI333" s="52"/>
      <c r="BJ333" s="48"/>
      <c r="BK333" s="48"/>
      <c r="BL333" s="52"/>
      <c r="BM333" s="48"/>
      <c r="BN333" s="48"/>
      <c r="BO333" s="48"/>
    </row>
    <row r="334" spans="1:67" x14ac:dyDescent="0.25">
      <c r="A334" s="162" t="s">
        <v>583</v>
      </c>
      <c r="B334" s="56">
        <f t="shared" ref="B334:C387" si="387">E334+H334+K334+N334+Q334+T334+W334+Z334+AC334+AF334+AI334+AL334+AO334+AR334+AU334+AX334+BA334+BD334+BG334+BJ334+BM334</f>
        <v>0</v>
      </c>
      <c r="C334" s="56">
        <f t="shared" ref="C334:C386" si="388">F334+I334+L334+O334+R334+U334+X334+AA334+AD334+AG334+AJ334+AM334+AP334+AS334+AV334+AY334+BB334+BE334+BH334+BK334+BN334</f>
        <v>0</v>
      </c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52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52"/>
      <c r="BG334" s="48"/>
      <c r="BH334" s="48"/>
      <c r="BI334" s="52"/>
      <c r="BJ334" s="48"/>
      <c r="BK334" s="48"/>
      <c r="BL334" s="52"/>
      <c r="BM334" s="48"/>
      <c r="BN334" s="48"/>
      <c r="BO334" s="48"/>
    </row>
    <row r="335" spans="1:67" x14ac:dyDescent="0.25">
      <c r="A335" s="162" t="s">
        <v>536</v>
      </c>
      <c r="B335" s="56">
        <f t="shared" si="387"/>
        <v>115.2</v>
      </c>
      <c r="C335" s="56">
        <f t="shared" si="388"/>
        <v>45.387860000000003</v>
      </c>
      <c r="D335" s="48">
        <f t="shared" si="386"/>
        <v>39.399184027777778</v>
      </c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52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>
        <v>115.2</v>
      </c>
      <c r="AY335" s="48">
        <v>45.387860000000003</v>
      </c>
      <c r="AZ335" s="48">
        <f>AY335/AX335*100</f>
        <v>39.399184027777778</v>
      </c>
      <c r="BA335" s="48"/>
      <c r="BB335" s="48"/>
      <c r="BC335" s="48"/>
      <c r="BD335" s="48"/>
      <c r="BE335" s="48"/>
      <c r="BF335" s="52"/>
      <c r="BG335" s="48"/>
      <c r="BH335" s="48"/>
      <c r="BI335" s="52"/>
      <c r="BJ335" s="48"/>
      <c r="BK335" s="48"/>
      <c r="BL335" s="52"/>
      <c r="BM335" s="48"/>
      <c r="BN335" s="48"/>
      <c r="BO335" s="48"/>
    </row>
    <row r="336" spans="1:67" x14ac:dyDescent="0.25">
      <c r="A336" s="162" t="s">
        <v>537</v>
      </c>
      <c r="B336" s="56">
        <f t="shared" si="387"/>
        <v>115.2</v>
      </c>
      <c r="C336" s="56">
        <f t="shared" si="388"/>
        <v>50.781930000000003</v>
      </c>
      <c r="D336" s="48">
        <f t="shared" si="386"/>
        <v>44.081536458333339</v>
      </c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52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>
        <v>115.2</v>
      </c>
      <c r="AY336" s="48">
        <v>50.781930000000003</v>
      </c>
      <c r="AZ336" s="48">
        <f>AY336/AX336*100</f>
        <v>44.081536458333339</v>
      </c>
      <c r="BA336" s="48"/>
      <c r="BB336" s="48"/>
      <c r="BC336" s="48"/>
      <c r="BD336" s="48"/>
      <c r="BE336" s="48"/>
      <c r="BF336" s="52"/>
      <c r="BG336" s="48"/>
      <c r="BH336" s="48"/>
      <c r="BI336" s="52"/>
      <c r="BJ336" s="48"/>
      <c r="BK336" s="48"/>
      <c r="BL336" s="52"/>
      <c r="BM336" s="48"/>
      <c r="BN336" s="48"/>
      <c r="BO336" s="48"/>
    </row>
    <row r="337" spans="1:67" x14ac:dyDescent="0.25">
      <c r="A337" s="162" t="s">
        <v>584</v>
      </c>
      <c r="B337" s="56">
        <f t="shared" si="387"/>
        <v>0</v>
      </c>
      <c r="C337" s="56">
        <f t="shared" si="388"/>
        <v>0</v>
      </c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52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52"/>
      <c r="BG337" s="48"/>
      <c r="BH337" s="48"/>
      <c r="BI337" s="52"/>
      <c r="BJ337" s="48"/>
      <c r="BK337" s="48"/>
      <c r="BL337" s="52"/>
      <c r="BM337" s="48"/>
      <c r="BN337" s="48"/>
      <c r="BO337" s="48"/>
    </row>
    <row r="338" spans="1:67" x14ac:dyDescent="0.25">
      <c r="A338" s="162" t="s">
        <v>343</v>
      </c>
      <c r="B338" s="56">
        <f t="shared" si="387"/>
        <v>288.10000000000002</v>
      </c>
      <c r="C338" s="56">
        <f t="shared" si="388"/>
        <v>111.67666</v>
      </c>
      <c r="D338" s="48">
        <f t="shared" si="386"/>
        <v>38.76315862547726</v>
      </c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52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>
        <v>288.10000000000002</v>
      </c>
      <c r="AY338" s="48">
        <v>111.67666</v>
      </c>
      <c r="AZ338" s="48">
        <f>AY338/AX338*100</f>
        <v>38.76315862547726</v>
      </c>
      <c r="BA338" s="48"/>
      <c r="BB338" s="48"/>
      <c r="BC338" s="48"/>
      <c r="BD338" s="48"/>
      <c r="BE338" s="48"/>
      <c r="BF338" s="52"/>
      <c r="BG338" s="48"/>
      <c r="BH338" s="48"/>
      <c r="BI338" s="52"/>
      <c r="BJ338" s="48"/>
      <c r="BK338" s="48"/>
      <c r="BL338" s="52"/>
      <c r="BM338" s="48"/>
      <c r="BN338" s="48"/>
      <c r="BO338" s="48"/>
    </row>
    <row r="339" spans="1:67" x14ac:dyDescent="0.25">
      <c r="A339" s="162" t="s">
        <v>342</v>
      </c>
      <c r="B339" s="56">
        <f t="shared" si="387"/>
        <v>115.2</v>
      </c>
      <c r="C339" s="56">
        <f t="shared" si="388"/>
        <v>48.953160000000004</v>
      </c>
      <c r="D339" s="48">
        <f t="shared" si="386"/>
        <v>42.494062499999998</v>
      </c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52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>
        <v>115.2</v>
      </c>
      <c r="AY339" s="48">
        <v>48.953160000000004</v>
      </c>
      <c r="AZ339" s="48">
        <f>AY339/AX339*100</f>
        <v>42.494062499999998</v>
      </c>
      <c r="BA339" s="48"/>
      <c r="BB339" s="48"/>
      <c r="BC339" s="48"/>
      <c r="BD339" s="48"/>
      <c r="BE339" s="48"/>
      <c r="BF339" s="52"/>
      <c r="BG339" s="48"/>
      <c r="BH339" s="48"/>
      <c r="BI339" s="52"/>
      <c r="BJ339" s="48"/>
      <c r="BK339" s="48"/>
      <c r="BL339" s="52"/>
      <c r="BM339" s="48"/>
      <c r="BN339" s="48"/>
      <c r="BO339" s="48"/>
    </row>
    <row r="340" spans="1:67" x14ac:dyDescent="0.25">
      <c r="A340" s="162" t="s">
        <v>345</v>
      </c>
      <c r="B340" s="56">
        <f t="shared" si="387"/>
        <v>288.10000000000002</v>
      </c>
      <c r="C340" s="56">
        <f t="shared" si="388"/>
        <v>112.72208999999999</v>
      </c>
      <c r="D340" s="48">
        <f t="shared" si="386"/>
        <v>39.126029156542863</v>
      </c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52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>
        <v>288.10000000000002</v>
      </c>
      <c r="AY340" s="48">
        <v>112.72208999999999</v>
      </c>
      <c r="AZ340" s="48">
        <f>AY340/AX340*100</f>
        <v>39.126029156542863</v>
      </c>
      <c r="BA340" s="48"/>
      <c r="BB340" s="48"/>
      <c r="BC340" s="48"/>
      <c r="BD340" s="48"/>
      <c r="BE340" s="48"/>
      <c r="BF340" s="52"/>
      <c r="BG340" s="48"/>
      <c r="BH340" s="48"/>
      <c r="BI340" s="52"/>
      <c r="BJ340" s="48"/>
      <c r="BK340" s="48"/>
      <c r="BL340" s="52"/>
      <c r="BM340" s="48"/>
      <c r="BN340" s="48"/>
      <c r="BO340" s="48"/>
    </row>
    <row r="341" spans="1:67" x14ac:dyDescent="0.25">
      <c r="A341" s="162" t="s">
        <v>344</v>
      </c>
      <c r="B341" s="56">
        <f t="shared" si="387"/>
        <v>864.7</v>
      </c>
      <c r="C341" s="56">
        <f t="shared" si="388"/>
        <v>356.06459999999998</v>
      </c>
      <c r="D341" s="48">
        <f>C341/B341*100</f>
        <v>41.177818896727189</v>
      </c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52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>
        <v>864.7</v>
      </c>
      <c r="AY341" s="48">
        <v>356.06459999999998</v>
      </c>
      <c r="AZ341" s="48">
        <f>AY341/AX341*100</f>
        <v>41.177818896727189</v>
      </c>
      <c r="BA341" s="48"/>
      <c r="BB341" s="48"/>
      <c r="BC341" s="48"/>
      <c r="BD341" s="48"/>
      <c r="BE341" s="48"/>
      <c r="BF341" s="52"/>
      <c r="BG341" s="48"/>
      <c r="BH341" s="48"/>
      <c r="BI341" s="52"/>
      <c r="BJ341" s="48"/>
      <c r="BK341" s="48"/>
      <c r="BL341" s="52"/>
      <c r="BM341" s="48"/>
      <c r="BN341" s="48"/>
      <c r="BO341" s="48"/>
    </row>
    <row r="342" spans="1:67" s="59" customFormat="1" ht="31.5" x14ac:dyDescent="0.25">
      <c r="A342" s="163" t="s">
        <v>335</v>
      </c>
      <c r="B342" s="73">
        <f t="shared" si="387"/>
        <v>342026.52430000005</v>
      </c>
      <c r="C342" s="73">
        <f t="shared" si="388"/>
        <v>193715.11975000001</v>
      </c>
      <c r="D342" s="55">
        <f t="shared" ref="D342" si="389">C342/B342*100</f>
        <v>56.637455281125391</v>
      </c>
      <c r="E342" s="55">
        <f>SUM(E343:E349)</f>
        <v>53.3</v>
      </c>
      <c r="F342" s="55">
        <f t="shared" ref="F342:BE342" si="390">SUM(F343:F349)</f>
        <v>26.65016</v>
      </c>
      <c r="G342" s="55">
        <f t="shared" si="44"/>
        <v>50.000300187617263</v>
      </c>
      <c r="H342" s="55">
        <f t="shared" si="390"/>
        <v>147.80000000000001</v>
      </c>
      <c r="I342" s="55">
        <f t="shared" si="390"/>
        <v>50.669499999999999</v>
      </c>
      <c r="J342" s="55">
        <f t="shared" si="56"/>
        <v>34.282476319350472</v>
      </c>
      <c r="K342" s="55">
        <f t="shared" si="390"/>
        <v>5181.6000000000004</v>
      </c>
      <c r="L342" s="55">
        <f t="shared" si="390"/>
        <v>2242.1317599999998</v>
      </c>
      <c r="M342" s="55">
        <f t="shared" si="57"/>
        <v>43.271031341670522</v>
      </c>
      <c r="N342" s="55">
        <f t="shared" si="390"/>
        <v>34423.424299999999</v>
      </c>
      <c r="O342" s="55">
        <f t="shared" si="390"/>
        <v>20826</v>
      </c>
      <c r="P342" s="55">
        <f t="shared" si="30"/>
        <v>60.499501207379879</v>
      </c>
      <c r="Q342" s="55">
        <f t="shared" si="390"/>
        <v>3943.7</v>
      </c>
      <c r="R342" s="55">
        <f t="shared" si="390"/>
        <v>1801.2217000000001</v>
      </c>
      <c r="S342" s="55">
        <f t="shared" si="45"/>
        <v>45.673395542257275</v>
      </c>
      <c r="T342" s="55">
        <f t="shared" si="390"/>
        <v>232.8</v>
      </c>
      <c r="U342" s="55">
        <f t="shared" si="390"/>
        <v>84.916669999999996</v>
      </c>
      <c r="V342" s="55">
        <f t="shared" si="46"/>
        <v>36.476232817869416</v>
      </c>
      <c r="W342" s="55">
        <f t="shared" si="390"/>
        <v>272672.8</v>
      </c>
      <c r="X342" s="55">
        <f t="shared" si="390"/>
        <v>155292.20000000001</v>
      </c>
      <c r="Y342" s="55">
        <f t="shared" si="58"/>
        <v>56.951848515876911</v>
      </c>
      <c r="Z342" s="55">
        <f t="shared" si="390"/>
        <v>788</v>
      </c>
      <c r="AA342" s="55">
        <f t="shared" si="390"/>
        <v>304.01648</v>
      </c>
      <c r="AB342" s="54">
        <f t="shared" si="376"/>
        <v>38.580771573604061</v>
      </c>
      <c r="AC342" s="55">
        <f t="shared" si="390"/>
        <v>10.7</v>
      </c>
      <c r="AD342" s="55">
        <f t="shared" si="390"/>
        <v>0</v>
      </c>
      <c r="AE342" s="55"/>
      <c r="AF342" s="55">
        <f t="shared" si="390"/>
        <v>394</v>
      </c>
      <c r="AG342" s="55">
        <f t="shared" si="390"/>
        <v>132.77985999999999</v>
      </c>
      <c r="AH342" s="55">
        <f t="shared" si="390"/>
        <v>33.700472081218265</v>
      </c>
      <c r="AI342" s="55">
        <f t="shared" si="390"/>
        <v>297.39999999999998</v>
      </c>
      <c r="AJ342" s="55">
        <f t="shared" si="390"/>
        <v>150.66800000000001</v>
      </c>
      <c r="AK342" s="55">
        <f t="shared" si="390"/>
        <v>50.661735036987231</v>
      </c>
      <c r="AL342" s="55">
        <f t="shared" si="390"/>
        <v>394</v>
      </c>
      <c r="AM342" s="55">
        <f t="shared" si="390"/>
        <v>176.60348999999999</v>
      </c>
      <c r="AN342" s="55">
        <f t="shared" si="390"/>
        <v>44.82322081218274</v>
      </c>
      <c r="AO342" s="55">
        <f t="shared" si="390"/>
        <v>394</v>
      </c>
      <c r="AP342" s="55">
        <f t="shared" ref="AP342" si="391">SUM(AP343:AP349)</f>
        <v>73.561229999999995</v>
      </c>
      <c r="AQ342" s="55">
        <f t="shared" si="390"/>
        <v>18.670362944162434</v>
      </c>
      <c r="AR342" s="55">
        <f t="shared" si="390"/>
        <v>1630.9</v>
      </c>
      <c r="AS342" s="55">
        <f t="shared" si="390"/>
        <v>815.4</v>
      </c>
      <c r="AT342" s="55">
        <f t="shared" si="63"/>
        <v>49.996934208105948</v>
      </c>
      <c r="AU342" s="55">
        <f t="shared" si="390"/>
        <v>0</v>
      </c>
      <c r="AV342" s="55">
        <f t="shared" ref="AV342" si="392">SUM(AV343:AV349)</f>
        <v>0</v>
      </c>
      <c r="AW342" s="55">
        <f t="shared" si="390"/>
        <v>0</v>
      </c>
      <c r="AX342" s="55">
        <f t="shared" si="390"/>
        <v>1555.7000000000003</v>
      </c>
      <c r="AY342" s="55">
        <f t="shared" si="390"/>
        <v>599.86760000000004</v>
      </c>
      <c r="AZ342" s="54">
        <f t="shared" ref="AZ342:AZ350" si="393">AY342/AX342*100</f>
        <v>38.55933663302693</v>
      </c>
      <c r="BA342" s="55">
        <f t="shared" si="390"/>
        <v>18998.5</v>
      </c>
      <c r="BB342" s="55">
        <f t="shared" si="390"/>
        <v>11049.625</v>
      </c>
      <c r="BC342" s="55">
        <f t="shared" si="35"/>
        <v>58.160512672053052</v>
      </c>
      <c r="BD342" s="55">
        <f t="shared" si="390"/>
        <v>785.9</v>
      </c>
      <c r="BE342" s="55">
        <f t="shared" si="390"/>
        <v>36.875</v>
      </c>
      <c r="BF342" s="55">
        <f t="shared" si="380"/>
        <v>4.6920727827967941</v>
      </c>
      <c r="BG342" s="55">
        <f t="shared" ref="BG342" si="394">SUM(BG343:BG349)</f>
        <v>2.8</v>
      </c>
      <c r="BH342" s="55">
        <f t="shared" ref="BH342" si="395">SUM(BH343:BH349)</f>
        <v>2.4</v>
      </c>
      <c r="BI342" s="55">
        <f t="shared" ref="BI342:BI343" si="396">BH342/BG342*100</f>
        <v>85.714285714285722</v>
      </c>
      <c r="BJ342" s="55"/>
      <c r="BK342" s="55"/>
      <c r="BL342" s="55"/>
      <c r="BM342" s="55">
        <f>SUM(BM343:BM349)</f>
        <v>119.2</v>
      </c>
      <c r="BN342" s="55">
        <f>SUM(BN343:BN349)</f>
        <v>49.533300000000004</v>
      </c>
      <c r="BO342" s="55">
        <f>BN342/BM342*100</f>
        <v>41.554781879194636</v>
      </c>
    </row>
    <row r="343" spans="1:67" ht="17.25" customHeight="1" x14ac:dyDescent="0.25">
      <c r="A343" s="162" t="s">
        <v>277</v>
      </c>
      <c r="B343" s="56">
        <f t="shared" si="387"/>
        <v>340470.82430000004</v>
      </c>
      <c r="C343" s="56">
        <f t="shared" si="388"/>
        <v>193115.25215000001</v>
      </c>
      <c r="D343" s="52">
        <f t="shared" si="0"/>
        <v>56.720058920478841</v>
      </c>
      <c r="E343" s="52">
        <v>53.3</v>
      </c>
      <c r="F343" s="52">
        <v>26.65016</v>
      </c>
      <c r="G343" s="52">
        <f t="shared" si="44"/>
        <v>50.000300187617263</v>
      </c>
      <c r="H343" s="52">
        <v>147.80000000000001</v>
      </c>
      <c r="I343" s="52">
        <v>50.669499999999999</v>
      </c>
      <c r="J343" s="52">
        <f t="shared" si="56"/>
        <v>34.282476319350472</v>
      </c>
      <c r="K343" s="52">
        <v>5181.6000000000004</v>
      </c>
      <c r="L343" s="52">
        <v>2242.1317599999998</v>
      </c>
      <c r="M343" s="52">
        <f t="shared" si="57"/>
        <v>43.271031341670522</v>
      </c>
      <c r="N343" s="52">
        <v>34423.424299999999</v>
      </c>
      <c r="O343" s="52">
        <v>20826</v>
      </c>
      <c r="P343" s="52">
        <f t="shared" si="30"/>
        <v>60.499501207379879</v>
      </c>
      <c r="Q343" s="52">
        <v>3943.7</v>
      </c>
      <c r="R343" s="52">
        <v>1801.2217000000001</v>
      </c>
      <c r="S343" s="52">
        <f t="shared" si="45"/>
        <v>45.673395542257275</v>
      </c>
      <c r="T343" s="52">
        <v>232.8</v>
      </c>
      <c r="U343" s="52">
        <v>84.916669999999996</v>
      </c>
      <c r="V343" s="52">
        <f t="shared" si="46"/>
        <v>36.476232817869416</v>
      </c>
      <c r="W343" s="52">
        <v>272672.8</v>
      </c>
      <c r="X343" s="52">
        <v>155292.20000000001</v>
      </c>
      <c r="Y343" s="52">
        <f t="shared" si="58"/>
        <v>56.951848515876911</v>
      </c>
      <c r="Z343" s="52">
        <v>788</v>
      </c>
      <c r="AA343" s="52">
        <v>304.01648</v>
      </c>
      <c r="AB343" s="48">
        <f t="shared" si="376"/>
        <v>38.580771573604061</v>
      </c>
      <c r="AC343" s="52">
        <v>10.7</v>
      </c>
      <c r="AD343" s="52"/>
      <c r="AE343" s="52"/>
      <c r="AF343" s="52">
        <v>394</v>
      </c>
      <c r="AG343" s="52">
        <v>132.77985999999999</v>
      </c>
      <c r="AH343" s="52">
        <f t="shared" si="59"/>
        <v>33.700472081218265</v>
      </c>
      <c r="AI343" s="52">
        <v>297.39999999999998</v>
      </c>
      <c r="AJ343" s="52">
        <v>150.66800000000001</v>
      </c>
      <c r="AK343" s="52">
        <f t="shared" si="60"/>
        <v>50.661735036987231</v>
      </c>
      <c r="AL343" s="52">
        <v>394</v>
      </c>
      <c r="AM343" s="52">
        <v>176.60348999999999</v>
      </c>
      <c r="AN343" s="52">
        <f t="shared" si="61"/>
        <v>44.82322081218274</v>
      </c>
      <c r="AO343" s="52">
        <v>394</v>
      </c>
      <c r="AP343" s="52">
        <v>73.561229999999995</v>
      </c>
      <c r="AQ343" s="52">
        <f t="shared" si="62"/>
        <v>18.670362944162434</v>
      </c>
      <c r="AR343" s="52">
        <v>1630.9</v>
      </c>
      <c r="AS343" s="52">
        <v>815.4</v>
      </c>
      <c r="AT343" s="52">
        <f t="shared" si="63"/>
        <v>49.996934208105948</v>
      </c>
      <c r="AU343" s="52">
        <v>0</v>
      </c>
      <c r="AV343" s="52">
        <v>0</v>
      </c>
      <c r="AW343" s="52"/>
      <c r="AX343" s="52"/>
      <c r="AY343" s="52"/>
      <c r="AZ343" s="48"/>
      <c r="BA343" s="52">
        <v>18998.5</v>
      </c>
      <c r="BB343" s="52">
        <v>11049.625</v>
      </c>
      <c r="BC343" s="52">
        <f t="shared" si="35"/>
        <v>58.160512672053052</v>
      </c>
      <c r="BD343" s="52">
        <v>785.9</v>
      </c>
      <c r="BE343" s="52">
        <v>36.875</v>
      </c>
      <c r="BF343" s="52">
        <f t="shared" si="380"/>
        <v>4.6920727827967941</v>
      </c>
      <c r="BG343" s="52">
        <v>2.8</v>
      </c>
      <c r="BH343" s="52">
        <v>2.4</v>
      </c>
      <c r="BI343" s="52">
        <f t="shared" si="396"/>
        <v>85.714285714285722</v>
      </c>
      <c r="BJ343" s="52"/>
      <c r="BK343" s="52"/>
      <c r="BL343" s="52"/>
      <c r="BM343" s="52">
        <v>119.2</v>
      </c>
      <c r="BN343" s="52">
        <v>49.533300000000004</v>
      </c>
      <c r="BO343" s="52">
        <f>BN343/BM343*100</f>
        <v>41.554781879194636</v>
      </c>
    </row>
    <row r="344" spans="1:67" x14ac:dyDescent="0.25">
      <c r="A344" s="162" t="s">
        <v>540</v>
      </c>
      <c r="B344" s="56">
        <f t="shared" si="387"/>
        <v>288.10000000000002</v>
      </c>
      <c r="C344" s="56">
        <f t="shared" si="388"/>
        <v>119.6142</v>
      </c>
      <c r="D344" s="48">
        <f t="shared" ref="D344:D349" si="397">C344/B344*100</f>
        <v>41.518292259632069</v>
      </c>
      <c r="E344" s="48"/>
      <c r="F344" s="48"/>
      <c r="G344" s="48"/>
      <c r="H344" s="48"/>
      <c r="I344" s="48"/>
      <c r="J344" s="52"/>
      <c r="K344" s="48"/>
      <c r="L344" s="48"/>
      <c r="M344" s="52"/>
      <c r="N344" s="48"/>
      <c r="O344" s="48"/>
      <c r="P344" s="52"/>
      <c r="Q344" s="48"/>
      <c r="R344" s="48"/>
      <c r="S344" s="48"/>
      <c r="T344" s="48"/>
      <c r="U344" s="48"/>
      <c r="V344" s="52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52"/>
      <c r="AU344" s="48"/>
      <c r="AV344" s="48"/>
      <c r="AW344" s="48"/>
      <c r="AX344" s="48">
        <v>288.10000000000002</v>
      </c>
      <c r="AY344" s="48">
        <v>119.6142</v>
      </c>
      <c r="AZ344" s="48">
        <f t="shared" si="393"/>
        <v>41.518292259632069</v>
      </c>
      <c r="BA344" s="48"/>
      <c r="BB344" s="48"/>
      <c r="BC344" s="52"/>
      <c r="BD344" s="48"/>
      <c r="BE344" s="48"/>
      <c r="BF344" s="52"/>
      <c r="BG344" s="48"/>
      <c r="BH344" s="48"/>
      <c r="BI344" s="52"/>
      <c r="BJ344" s="48"/>
      <c r="BK344" s="48"/>
      <c r="BL344" s="52"/>
      <c r="BM344" s="48"/>
      <c r="BN344" s="48"/>
      <c r="BO344" s="48"/>
    </row>
    <row r="345" spans="1:67" x14ac:dyDescent="0.25">
      <c r="A345" s="162" t="s">
        <v>541</v>
      </c>
      <c r="B345" s="56">
        <f t="shared" si="387"/>
        <v>288.10000000000002</v>
      </c>
      <c r="C345" s="56">
        <f t="shared" si="388"/>
        <v>104.90155</v>
      </c>
      <c r="D345" s="48">
        <f t="shared" si="397"/>
        <v>36.411506421381461</v>
      </c>
      <c r="E345" s="48"/>
      <c r="F345" s="48"/>
      <c r="G345" s="48"/>
      <c r="H345" s="48"/>
      <c r="I345" s="48"/>
      <c r="J345" s="52"/>
      <c r="K345" s="48"/>
      <c r="L345" s="48"/>
      <c r="M345" s="52"/>
      <c r="N345" s="48"/>
      <c r="O345" s="48"/>
      <c r="P345" s="52"/>
      <c r="Q345" s="48"/>
      <c r="R345" s="48"/>
      <c r="S345" s="48"/>
      <c r="T345" s="48"/>
      <c r="U345" s="48"/>
      <c r="V345" s="52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52"/>
      <c r="AU345" s="48"/>
      <c r="AV345" s="48"/>
      <c r="AW345" s="48"/>
      <c r="AX345" s="48">
        <v>288.10000000000002</v>
      </c>
      <c r="AY345" s="48">
        <v>104.90155</v>
      </c>
      <c r="AZ345" s="48">
        <f t="shared" si="393"/>
        <v>36.411506421381461</v>
      </c>
      <c r="BA345" s="48"/>
      <c r="BB345" s="48"/>
      <c r="BC345" s="52"/>
      <c r="BD345" s="48"/>
      <c r="BE345" s="48"/>
      <c r="BF345" s="52"/>
      <c r="BG345" s="48"/>
      <c r="BH345" s="48"/>
      <c r="BI345" s="52"/>
      <c r="BJ345" s="48"/>
      <c r="BK345" s="48"/>
      <c r="BL345" s="52"/>
      <c r="BM345" s="48"/>
      <c r="BN345" s="48"/>
      <c r="BO345" s="48"/>
    </row>
    <row r="346" spans="1:67" x14ac:dyDescent="0.25">
      <c r="A346" s="162" t="s">
        <v>223</v>
      </c>
      <c r="B346" s="56">
        <f t="shared" si="387"/>
        <v>288.10000000000002</v>
      </c>
      <c r="C346" s="56">
        <f t="shared" si="388"/>
        <v>92.380839999999992</v>
      </c>
      <c r="D346" s="48">
        <f t="shared" si="397"/>
        <v>32.065546685178752</v>
      </c>
      <c r="E346" s="48"/>
      <c r="F346" s="48"/>
      <c r="G346" s="48"/>
      <c r="H346" s="48"/>
      <c r="I346" s="48"/>
      <c r="J346" s="52"/>
      <c r="K346" s="48"/>
      <c r="L346" s="48"/>
      <c r="M346" s="52"/>
      <c r="N346" s="48"/>
      <c r="O346" s="48"/>
      <c r="P346" s="52"/>
      <c r="Q346" s="48"/>
      <c r="R346" s="48"/>
      <c r="S346" s="48"/>
      <c r="T346" s="48"/>
      <c r="U346" s="48"/>
      <c r="V346" s="52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52"/>
      <c r="AU346" s="48"/>
      <c r="AV346" s="48"/>
      <c r="AW346" s="48"/>
      <c r="AX346" s="48">
        <v>288.10000000000002</v>
      </c>
      <c r="AY346" s="48">
        <v>92.380839999999992</v>
      </c>
      <c r="AZ346" s="48">
        <f t="shared" si="393"/>
        <v>32.065546685178752</v>
      </c>
      <c r="BA346" s="48"/>
      <c r="BB346" s="48"/>
      <c r="BC346" s="52"/>
      <c r="BD346" s="48"/>
      <c r="BE346" s="48"/>
      <c r="BF346" s="52"/>
      <c r="BG346" s="48"/>
      <c r="BH346" s="48"/>
      <c r="BI346" s="52"/>
      <c r="BJ346" s="48"/>
      <c r="BK346" s="48"/>
      <c r="BL346" s="52"/>
      <c r="BM346" s="48"/>
      <c r="BN346" s="48"/>
      <c r="BO346" s="48"/>
    </row>
    <row r="347" spans="1:67" x14ac:dyDescent="0.25">
      <c r="A347" s="162" t="s">
        <v>544</v>
      </c>
      <c r="B347" s="56">
        <f t="shared" si="387"/>
        <v>115.2</v>
      </c>
      <c r="C347" s="56">
        <f t="shared" si="388"/>
        <v>45.068889999999996</v>
      </c>
      <c r="D347" s="48">
        <f t="shared" si="397"/>
        <v>39.122300347222215</v>
      </c>
      <c r="E347" s="48"/>
      <c r="F347" s="48"/>
      <c r="G347" s="48"/>
      <c r="H347" s="48"/>
      <c r="I347" s="48"/>
      <c r="J347" s="52"/>
      <c r="K347" s="48"/>
      <c r="L347" s="48"/>
      <c r="M347" s="52"/>
      <c r="N347" s="48"/>
      <c r="O347" s="48"/>
      <c r="P347" s="52"/>
      <c r="Q347" s="48"/>
      <c r="R347" s="48"/>
      <c r="S347" s="48"/>
      <c r="T347" s="48"/>
      <c r="U347" s="48"/>
      <c r="V347" s="52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52"/>
      <c r="AU347" s="48"/>
      <c r="AV347" s="48"/>
      <c r="AW347" s="48"/>
      <c r="AX347" s="48">
        <v>115.2</v>
      </c>
      <c r="AY347" s="48">
        <v>45.068889999999996</v>
      </c>
      <c r="AZ347" s="48">
        <f t="shared" si="393"/>
        <v>39.122300347222215</v>
      </c>
      <c r="BA347" s="48"/>
      <c r="BB347" s="48"/>
      <c r="BC347" s="52"/>
      <c r="BD347" s="48"/>
      <c r="BE347" s="48"/>
      <c r="BF347" s="52"/>
      <c r="BG347" s="48"/>
      <c r="BH347" s="48"/>
      <c r="BI347" s="52"/>
      <c r="BJ347" s="48"/>
      <c r="BK347" s="48"/>
      <c r="BL347" s="52"/>
      <c r="BM347" s="48"/>
      <c r="BN347" s="48"/>
      <c r="BO347" s="48"/>
    </row>
    <row r="348" spans="1:67" x14ac:dyDescent="0.25">
      <c r="A348" s="162" t="s">
        <v>542</v>
      </c>
      <c r="B348" s="56">
        <f t="shared" si="387"/>
        <v>288.10000000000002</v>
      </c>
      <c r="C348" s="56">
        <f t="shared" si="388"/>
        <v>111.28755</v>
      </c>
      <c r="D348" s="48">
        <f t="shared" si="397"/>
        <v>38.628097882679619</v>
      </c>
      <c r="E348" s="48"/>
      <c r="F348" s="48"/>
      <c r="G348" s="48"/>
      <c r="H348" s="48"/>
      <c r="I348" s="48"/>
      <c r="J348" s="52"/>
      <c r="K348" s="48"/>
      <c r="L348" s="48"/>
      <c r="M348" s="52"/>
      <c r="N348" s="48"/>
      <c r="O348" s="48"/>
      <c r="P348" s="52"/>
      <c r="Q348" s="48"/>
      <c r="R348" s="48"/>
      <c r="S348" s="48"/>
      <c r="T348" s="48"/>
      <c r="U348" s="48"/>
      <c r="V348" s="52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52"/>
      <c r="AU348" s="48"/>
      <c r="AV348" s="48"/>
      <c r="AW348" s="48"/>
      <c r="AX348" s="48">
        <v>288.10000000000002</v>
      </c>
      <c r="AY348" s="48">
        <v>111.28755</v>
      </c>
      <c r="AZ348" s="48">
        <f t="shared" si="393"/>
        <v>38.628097882679619</v>
      </c>
      <c r="BA348" s="48"/>
      <c r="BB348" s="48"/>
      <c r="BC348" s="52"/>
      <c r="BD348" s="48"/>
      <c r="BE348" s="48"/>
      <c r="BF348" s="52"/>
      <c r="BG348" s="48"/>
      <c r="BH348" s="48"/>
      <c r="BI348" s="52"/>
      <c r="BJ348" s="48"/>
      <c r="BK348" s="48"/>
      <c r="BL348" s="52"/>
      <c r="BM348" s="48"/>
      <c r="BN348" s="48"/>
      <c r="BO348" s="48"/>
    </row>
    <row r="349" spans="1:67" x14ac:dyDescent="0.25">
      <c r="A349" s="162" t="s">
        <v>543</v>
      </c>
      <c r="B349" s="56">
        <f t="shared" si="387"/>
        <v>288.10000000000002</v>
      </c>
      <c r="C349" s="56">
        <f t="shared" si="388"/>
        <v>126.61457</v>
      </c>
      <c r="D349" s="48">
        <f t="shared" si="397"/>
        <v>43.948132592849703</v>
      </c>
      <c r="E349" s="48"/>
      <c r="F349" s="48"/>
      <c r="G349" s="48"/>
      <c r="H349" s="48"/>
      <c r="I349" s="48"/>
      <c r="J349" s="52"/>
      <c r="K349" s="48"/>
      <c r="L349" s="48"/>
      <c r="M349" s="52"/>
      <c r="N349" s="48"/>
      <c r="O349" s="48"/>
      <c r="P349" s="52"/>
      <c r="Q349" s="48"/>
      <c r="R349" s="48"/>
      <c r="S349" s="48"/>
      <c r="T349" s="48"/>
      <c r="U349" s="48"/>
      <c r="V349" s="52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52"/>
      <c r="AU349" s="48"/>
      <c r="AV349" s="48"/>
      <c r="AW349" s="48"/>
      <c r="AX349" s="48">
        <v>288.10000000000002</v>
      </c>
      <c r="AY349" s="48">
        <v>126.61457</v>
      </c>
      <c r="AZ349" s="48">
        <f t="shared" si="393"/>
        <v>43.948132592849703</v>
      </c>
      <c r="BA349" s="48"/>
      <c r="BB349" s="48"/>
      <c r="BC349" s="52"/>
      <c r="BD349" s="48"/>
      <c r="BE349" s="48"/>
      <c r="BF349" s="52"/>
      <c r="BG349" s="48"/>
      <c r="BH349" s="48"/>
      <c r="BI349" s="52"/>
      <c r="BJ349" s="48"/>
      <c r="BK349" s="48"/>
      <c r="BL349" s="52"/>
      <c r="BM349" s="48"/>
      <c r="BN349" s="48"/>
      <c r="BO349" s="48"/>
    </row>
    <row r="350" spans="1:67" s="59" customFormat="1" ht="31.5" x14ac:dyDescent="0.25">
      <c r="A350" s="163" t="s">
        <v>336</v>
      </c>
      <c r="B350" s="73">
        <f t="shared" si="387"/>
        <v>140124.15019999997</v>
      </c>
      <c r="C350" s="73">
        <f t="shared" si="388"/>
        <v>74991.804979999986</v>
      </c>
      <c r="D350" s="55">
        <f t="shared" ref="D350" si="398">C350/B350*100</f>
        <v>53.51811580870519</v>
      </c>
      <c r="E350" s="55">
        <f>SUM(E351:E357)</f>
        <v>342.3</v>
      </c>
      <c r="F350" s="55">
        <f t="shared" ref="F350:BE350" si="399">SUM(F351:F357)</f>
        <v>195.673</v>
      </c>
      <c r="G350" s="55">
        <f t="shared" si="44"/>
        <v>57.164183464796956</v>
      </c>
      <c r="H350" s="55">
        <f t="shared" si="399"/>
        <v>46.8</v>
      </c>
      <c r="I350" s="55">
        <f t="shared" si="399"/>
        <v>21.638639999999999</v>
      </c>
      <c r="J350" s="55">
        <f t="shared" si="56"/>
        <v>46.236410256410252</v>
      </c>
      <c r="K350" s="55">
        <f t="shared" si="399"/>
        <v>576.5</v>
      </c>
      <c r="L350" s="55">
        <f t="shared" si="399"/>
        <v>239.72323</v>
      </c>
      <c r="M350" s="55">
        <f t="shared" si="57"/>
        <v>41.582520381613179</v>
      </c>
      <c r="N350" s="55">
        <f t="shared" si="399"/>
        <v>16068.1502</v>
      </c>
      <c r="O350" s="55">
        <f t="shared" si="399"/>
        <v>7910.0944099999997</v>
      </c>
      <c r="P350" s="55">
        <f t="shared" si="30"/>
        <v>49.228407200226442</v>
      </c>
      <c r="Q350" s="55">
        <f t="shared" si="399"/>
        <v>1976.8</v>
      </c>
      <c r="R350" s="55">
        <f t="shared" si="399"/>
        <v>988.16931000000011</v>
      </c>
      <c r="S350" s="55">
        <f t="shared" si="45"/>
        <v>49.988330129502231</v>
      </c>
      <c r="T350" s="55">
        <f t="shared" si="399"/>
        <v>58.7</v>
      </c>
      <c r="U350" s="55">
        <f t="shared" si="399"/>
        <v>17.561880000000002</v>
      </c>
      <c r="V350" s="55">
        <f t="shared" si="46"/>
        <v>29.918023850085181</v>
      </c>
      <c r="W350" s="55">
        <f t="shared" si="399"/>
        <v>108963.3</v>
      </c>
      <c r="X350" s="55">
        <f t="shared" si="399"/>
        <v>59883.710129999999</v>
      </c>
      <c r="Y350" s="55">
        <f t="shared" si="58"/>
        <v>54.957687707696081</v>
      </c>
      <c r="Z350" s="55">
        <f t="shared" si="399"/>
        <v>394</v>
      </c>
      <c r="AA350" s="55">
        <f t="shared" si="399"/>
        <v>151.08526999999998</v>
      </c>
      <c r="AB350" s="54">
        <f t="shared" si="376"/>
        <v>38.346515228426391</v>
      </c>
      <c r="AC350" s="55">
        <f t="shared" si="399"/>
        <v>0</v>
      </c>
      <c r="AD350" s="55">
        <f t="shared" si="399"/>
        <v>0</v>
      </c>
      <c r="AE350" s="55">
        <f t="shared" si="399"/>
        <v>0</v>
      </c>
      <c r="AF350" s="55">
        <f t="shared" si="399"/>
        <v>394</v>
      </c>
      <c r="AG350" s="55">
        <f t="shared" si="399"/>
        <v>178.84542000000002</v>
      </c>
      <c r="AH350" s="55">
        <f t="shared" si="399"/>
        <v>45.392238578680207</v>
      </c>
      <c r="AI350" s="55">
        <f t="shared" si="399"/>
        <v>656.7</v>
      </c>
      <c r="AJ350" s="55">
        <f t="shared" si="399"/>
        <v>350.66525999999999</v>
      </c>
      <c r="AK350" s="55">
        <f t="shared" si="399"/>
        <v>53.398090452261307</v>
      </c>
      <c r="AL350" s="55">
        <f t="shared" si="399"/>
        <v>394</v>
      </c>
      <c r="AM350" s="55">
        <f t="shared" si="399"/>
        <v>139.60235</v>
      </c>
      <c r="AN350" s="55">
        <f t="shared" si="399"/>
        <v>35.43206852791878</v>
      </c>
      <c r="AO350" s="55">
        <f t="shared" si="399"/>
        <v>394</v>
      </c>
      <c r="AP350" s="55">
        <f t="shared" ref="AP350" si="400">SUM(AP351:AP357)</f>
        <v>93.437149999999988</v>
      </c>
      <c r="AQ350" s="55">
        <f t="shared" si="399"/>
        <v>23.715012690355326</v>
      </c>
      <c r="AR350" s="55">
        <f t="shared" si="399"/>
        <v>582.4</v>
      </c>
      <c r="AS350" s="55">
        <f t="shared" si="399"/>
        <v>291</v>
      </c>
      <c r="AT350" s="55">
        <f t="shared" si="63"/>
        <v>49.965659340659343</v>
      </c>
      <c r="AU350" s="55">
        <f t="shared" si="399"/>
        <v>0</v>
      </c>
      <c r="AV350" s="55">
        <f t="shared" ref="AV350" si="401">SUM(AV351:AV357)</f>
        <v>0</v>
      </c>
      <c r="AW350" s="55">
        <f t="shared" si="399"/>
        <v>0</v>
      </c>
      <c r="AX350" s="55">
        <f t="shared" si="399"/>
        <v>806.6</v>
      </c>
      <c r="AY350" s="55">
        <f t="shared" si="399"/>
        <v>339.0206</v>
      </c>
      <c r="AZ350" s="54">
        <f t="shared" si="393"/>
        <v>42.030820728985866</v>
      </c>
      <c r="BA350" s="55">
        <f t="shared" si="399"/>
        <v>8374.9</v>
      </c>
      <c r="BB350" s="55">
        <f t="shared" si="399"/>
        <v>4167.2300299999997</v>
      </c>
      <c r="BC350" s="55">
        <f t="shared" si="35"/>
        <v>49.758564639577784</v>
      </c>
      <c r="BD350" s="55">
        <f t="shared" si="399"/>
        <v>44.9</v>
      </c>
      <c r="BE350" s="55">
        <f t="shared" si="399"/>
        <v>0</v>
      </c>
      <c r="BF350" s="55">
        <f t="shared" si="380"/>
        <v>0</v>
      </c>
      <c r="BG350" s="55">
        <f t="shared" ref="BG350" si="402">SUM(BG351:BG357)</f>
        <v>1.4</v>
      </c>
      <c r="BH350" s="55">
        <f t="shared" ref="BH350" si="403">SUM(BH351:BH357)</f>
        <v>0</v>
      </c>
      <c r="BI350" s="55">
        <f t="shared" ref="BI350:BI351" si="404">BH350/BG350*100</f>
        <v>0</v>
      </c>
      <c r="BJ350" s="55"/>
      <c r="BK350" s="55"/>
      <c r="BL350" s="55"/>
      <c r="BM350" s="55">
        <f>SUM(BM351:BM358)</f>
        <v>48.7</v>
      </c>
      <c r="BN350" s="55">
        <f>SUM(BN351:BN358)</f>
        <v>24.348299999999998</v>
      </c>
      <c r="BO350" s="55">
        <f t="shared" ref="BO350:BO351" si="405">BN350/BM350*100</f>
        <v>49.996509240246404</v>
      </c>
    </row>
    <row r="351" spans="1:67" x14ac:dyDescent="0.25">
      <c r="A351" s="162" t="s">
        <v>276</v>
      </c>
      <c r="B351" s="56">
        <f t="shared" si="387"/>
        <v>139317.5502</v>
      </c>
      <c r="C351" s="56">
        <f t="shared" si="388"/>
        <v>74652.784379999983</v>
      </c>
      <c r="D351" s="52">
        <f t="shared" si="0"/>
        <v>53.584623238659269</v>
      </c>
      <c r="E351" s="52">
        <v>342.3</v>
      </c>
      <c r="F351" s="52">
        <v>195.673</v>
      </c>
      <c r="G351" s="52">
        <f t="shared" si="44"/>
        <v>57.164183464796956</v>
      </c>
      <c r="H351" s="52">
        <v>46.8</v>
      </c>
      <c r="I351" s="52">
        <v>21.638639999999999</v>
      </c>
      <c r="J351" s="52">
        <f t="shared" si="56"/>
        <v>46.236410256410252</v>
      </c>
      <c r="K351" s="52">
        <v>576.5</v>
      </c>
      <c r="L351" s="52">
        <v>239.72323</v>
      </c>
      <c r="M351" s="52">
        <f t="shared" si="57"/>
        <v>41.582520381613179</v>
      </c>
      <c r="N351" s="52">
        <v>16068.1502</v>
      </c>
      <c r="O351" s="52">
        <v>7910.0944099999997</v>
      </c>
      <c r="P351" s="52">
        <f t="shared" si="30"/>
        <v>49.228407200226442</v>
      </c>
      <c r="Q351" s="52">
        <v>1976.8</v>
      </c>
      <c r="R351" s="52">
        <v>988.16931000000011</v>
      </c>
      <c r="S351" s="52">
        <f t="shared" si="45"/>
        <v>49.988330129502231</v>
      </c>
      <c r="T351" s="52">
        <v>58.7</v>
      </c>
      <c r="U351" s="52">
        <v>17.561880000000002</v>
      </c>
      <c r="V351" s="52">
        <f t="shared" si="46"/>
        <v>29.918023850085181</v>
      </c>
      <c r="W351" s="52">
        <v>108963.3</v>
      </c>
      <c r="X351" s="52">
        <v>59883.710129999999</v>
      </c>
      <c r="Y351" s="52">
        <f t="shared" si="58"/>
        <v>54.957687707696081</v>
      </c>
      <c r="Z351" s="52">
        <v>394</v>
      </c>
      <c r="AA351" s="52">
        <v>151.08526999999998</v>
      </c>
      <c r="AB351" s="48">
        <f t="shared" si="376"/>
        <v>38.346515228426391</v>
      </c>
      <c r="AC351" s="52"/>
      <c r="AD351" s="52"/>
      <c r="AE351" s="52"/>
      <c r="AF351" s="52">
        <v>394</v>
      </c>
      <c r="AG351" s="52">
        <v>178.84542000000002</v>
      </c>
      <c r="AH351" s="52">
        <f t="shared" si="59"/>
        <v>45.392238578680207</v>
      </c>
      <c r="AI351" s="52">
        <v>656.7</v>
      </c>
      <c r="AJ351" s="52">
        <v>350.66525999999999</v>
      </c>
      <c r="AK351" s="52">
        <f t="shared" si="60"/>
        <v>53.398090452261307</v>
      </c>
      <c r="AL351" s="52">
        <v>394</v>
      </c>
      <c r="AM351" s="52">
        <v>139.60235</v>
      </c>
      <c r="AN351" s="52">
        <f t="shared" si="61"/>
        <v>35.43206852791878</v>
      </c>
      <c r="AO351" s="52">
        <v>394</v>
      </c>
      <c r="AP351" s="52">
        <v>93.437149999999988</v>
      </c>
      <c r="AQ351" s="52">
        <f t="shared" si="62"/>
        <v>23.715012690355326</v>
      </c>
      <c r="AR351" s="52">
        <v>582.4</v>
      </c>
      <c r="AS351" s="52">
        <v>291</v>
      </c>
      <c r="AT351" s="52">
        <f t="shared" si="63"/>
        <v>49.965659340659343</v>
      </c>
      <c r="AU351" s="52">
        <v>0</v>
      </c>
      <c r="AV351" s="52">
        <v>0</v>
      </c>
      <c r="AW351" s="52"/>
      <c r="AX351" s="52"/>
      <c r="AY351" s="52"/>
      <c r="AZ351" s="48"/>
      <c r="BA351" s="52">
        <v>8374.9</v>
      </c>
      <c r="BB351" s="52">
        <v>4167.2300299999997</v>
      </c>
      <c r="BC351" s="52">
        <f t="shared" si="35"/>
        <v>49.758564639577784</v>
      </c>
      <c r="BD351" s="52">
        <v>44.9</v>
      </c>
      <c r="BE351" s="52"/>
      <c r="BF351" s="52">
        <f t="shared" si="380"/>
        <v>0</v>
      </c>
      <c r="BG351" s="52">
        <v>1.4</v>
      </c>
      <c r="BH351" s="52"/>
      <c r="BI351" s="52">
        <f t="shared" si="404"/>
        <v>0</v>
      </c>
      <c r="BJ351" s="52"/>
      <c r="BK351" s="52"/>
      <c r="BL351" s="52"/>
      <c r="BM351" s="52">
        <v>48.7</v>
      </c>
      <c r="BN351" s="52">
        <v>24.348299999999998</v>
      </c>
      <c r="BO351" s="52">
        <f t="shared" si="405"/>
        <v>49.996509240246404</v>
      </c>
    </row>
    <row r="352" spans="1:67" x14ac:dyDescent="0.25">
      <c r="A352" s="162" t="s">
        <v>586</v>
      </c>
      <c r="B352" s="56">
        <f t="shared" si="387"/>
        <v>0</v>
      </c>
      <c r="C352" s="56">
        <f t="shared" si="388"/>
        <v>0</v>
      </c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52"/>
      <c r="W352" s="48"/>
      <c r="X352" s="48"/>
      <c r="Y352" s="52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52"/>
      <c r="AU352" s="48"/>
      <c r="AV352" s="48"/>
      <c r="AW352" s="48"/>
      <c r="AX352" s="48"/>
      <c r="AY352" s="48"/>
      <c r="AZ352" s="48"/>
      <c r="BA352" s="48"/>
      <c r="BB352" s="48"/>
      <c r="BC352" s="52"/>
      <c r="BD352" s="48"/>
      <c r="BE352" s="48"/>
      <c r="BF352" s="52"/>
      <c r="BG352" s="48"/>
      <c r="BH352" s="48"/>
      <c r="BI352" s="52"/>
      <c r="BJ352" s="48"/>
      <c r="BK352" s="48"/>
      <c r="BL352" s="52"/>
      <c r="BM352" s="48"/>
      <c r="BN352" s="48"/>
      <c r="BO352" s="52"/>
    </row>
    <row r="353" spans="1:67" x14ac:dyDescent="0.25">
      <c r="A353" s="162" t="s">
        <v>261</v>
      </c>
      <c r="B353" s="56">
        <f t="shared" si="387"/>
        <v>0</v>
      </c>
      <c r="C353" s="56">
        <f t="shared" si="388"/>
        <v>0</v>
      </c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52"/>
      <c r="W353" s="48"/>
      <c r="X353" s="48"/>
      <c r="Y353" s="52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52"/>
      <c r="AU353" s="48"/>
      <c r="AV353" s="48"/>
      <c r="AW353" s="48"/>
      <c r="AX353" s="48"/>
      <c r="AY353" s="48"/>
      <c r="AZ353" s="48"/>
      <c r="BA353" s="48"/>
      <c r="BB353" s="48"/>
      <c r="BC353" s="52"/>
      <c r="BD353" s="48"/>
      <c r="BE353" s="48"/>
      <c r="BF353" s="52"/>
      <c r="BG353" s="48"/>
      <c r="BH353" s="48"/>
      <c r="BI353" s="52"/>
      <c r="BJ353" s="48"/>
      <c r="BK353" s="48"/>
      <c r="BL353" s="52"/>
      <c r="BM353" s="48"/>
      <c r="BN353" s="48"/>
      <c r="BO353" s="52"/>
    </row>
    <row r="354" spans="1:67" x14ac:dyDescent="0.25">
      <c r="A354" s="162" t="s">
        <v>585</v>
      </c>
      <c r="B354" s="56">
        <f t="shared" si="387"/>
        <v>115.2</v>
      </c>
      <c r="C354" s="56">
        <f t="shared" si="388"/>
        <v>45.761859999999999</v>
      </c>
      <c r="D354" s="48">
        <f>C354/B354*100</f>
        <v>39.72383680555555</v>
      </c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52"/>
      <c r="W354" s="48"/>
      <c r="X354" s="48"/>
      <c r="Y354" s="52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52"/>
      <c r="AU354" s="48"/>
      <c r="AV354" s="48"/>
      <c r="AW354" s="48"/>
      <c r="AX354" s="48">
        <v>115.2</v>
      </c>
      <c r="AY354" s="48">
        <v>45.761859999999999</v>
      </c>
      <c r="AZ354" s="48">
        <f>AY354/AX354*100</f>
        <v>39.72383680555555</v>
      </c>
      <c r="BA354" s="48"/>
      <c r="BB354" s="48"/>
      <c r="BC354" s="52"/>
      <c r="BD354" s="48"/>
      <c r="BE354" s="48"/>
      <c r="BF354" s="52"/>
      <c r="BG354" s="48"/>
      <c r="BH354" s="48"/>
      <c r="BI354" s="52"/>
      <c r="BJ354" s="48"/>
      <c r="BK354" s="48"/>
      <c r="BL354" s="52"/>
      <c r="BM354" s="48"/>
      <c r="BN354" s="48"/>
      <c r="BO354" s="52"/>
    </row>
    <row r="355" spans="1:67" x14ac:dyDescent="0.25">
      <c r="A355" s="162" t="s">
        <v>332</v>
      </c>
      <c r="B355" s="56">
        <f t="shared" si="387"/>
        <v>288.10000000000002</v>
      </c>
      <c r="C355" s="56">
        <f t="shared" si="388"/>
        <v>119.3625</v>
      </c>
      <c r="D355" s="48">
        <f>C355/B355*100</f>
        <v>41.430926761541123</v>
      </c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52"/>
      <c r="W355" s="48"/>
      <c r="X355" s="48"/>
      <c r="Y355" s="52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52"/>
      <c r="AU355" s="48"/>
      <c r="AV355" s="48"/>
      <c r="AW355" s="48"/>
      <c r="AX355" s="48">
        <v>288.10000000000002</v>
      </c>
      <c r="AY355" s="48">
        <v>119.3625</v>
      </c>
      <c r="AZ355" s="48">
        <f>AY355/AX355*100</f>
        <v>41.430926761541123</v>
      </c>
      <c r="BA355" s="48"/>
      <c r="BB355" s="48"/>
      <c r="BC355" s="52"/>
      <c r="BD355" s="48"/>
      <c r="BE355" s="48"/>
      <c r="BF355" s="52"/>
      <c r="BG355" s="48"/>
      <c r="BH355" s="48"/>
      <c r="BI355" s="52"/>
      <c r="BJ355" s="48"/>
      <c r="BK355" s="48"/>
      <c r="BL355" s="52"/>
      <c r="BM355" s="48"/>
      <c r="BN355" s="48"/>
      <c r="BO355" s="52"/>
    </row>
    <row r="356" spans="1:67" x14ac:dyDescent="0.25">
      <c r="A356" s="162" t="s">
        <v>334</v>
      </c>
      <c r="B356" s="56">
        <f t="shared" si="387"/>
        <v>115.2</v>
      </c>
      <c r="C356" s="56">
        <f t="shared" si="388"/>
        <v>48.348959999999998</v>
      </c>
      <c r="D356" s="48">
        <f>C356/B356*100</f>
        <v>41.969583333333333</v>
      </c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52"/>
      <c r="W356" s="48"/>
      <c r="X356" s="48"/>
      <c r="Y356" s="52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52"/>
      <c r="AU356" s="48"/>
      <c r="AV356" s="48"/>
      <c r="AW356" s="48"/>
      <c r="AX356" s="48">
        <v>115.2</v>
      </c>
      <c r="AY356" s="48">
        <v>48.348959999999998</v>
      </c>
      <c r="AZ356" s="48">
        <f>AY356/AX356*100</f>
        <v>41.969583333333333</v>
      </c>
      <c r="BA356" s="48"/>
      <c r="BB356" s="48"/>
      <c r="BC356" s="52"/>
      <c r="BD356" s="48"/>
      <c r="BE356" s="48"/>
      <c r="BF356" s="52"/>
      <c r="BG356" s="48"/>
      <c r="BH356" s="48"/>
      <c r="BI356" s="52"/>
      <c r="BJ356" s="48"/>
      <c r="BK356" s="48"/>
      <c r="BL356" s="52"/>
      <c r="BM356" s="48"/>
      <c r="BN356" s="48"/>
      <c r="BO356" s="52"/>
    </row>
    <row r="357" spans="1:67" x14ac:dyDescent="0.25">
      <c r="A357" s="162" t="s">
        <v>333</v>
      </c>
      <c r="B357" s="56">
        <f t="shared" si="387"/>
        <v>288.10000000000002</v>
      </c>
      <c r="C357" s="56">
        <f t="shared" si="388"/>
        <v>125.54728</v>
      </c>
      <c r="D357" s="48">
        <f>C357/B357*100</f>
        <v>43.577674418604651</v>
      </c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52"/>
      <c r="W357" s="48"/>
      <c r="X357" s="48"/>
      <c r="Y357" s="52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52"/>
      <c r="AU357" s="48"/>
      <c r="AV357" s="48"/>
      <c r="AW357" s="48"/>
      <c r="AX357" s="48">
        <v>288.10000000000002</v>
      </c>
      <c r="AY357" s="48">
        <v>125.54728</v>
      </c>
      <c r="AZ357" s="48">
        <f>AY357/AX357*100</f>
        <v>43.577674418604651</v>
      </c>
      <c r="BA357" s="48"/>
      <c r="BB357" s="48"/>
      <c r="BC357" s="52"/>
      <c r="BD357" s="48"/>
      <c r="BE357" s="48"/>
      <c r="BF357" s="52"/>
      <c r="BG357" s="48"/>
      <c r="BH357" s="48"/>
      <c r="BI357" s="52"/>
      <c r="BJ357" s="48"/>
      <c r="BK357" s="48"/>
      <c r="BL357" s="52"/>
      <c r="BM357" s="48"/>
      <c r="BN357" s="48"/>
      <c r="BO357" s="52"/>
    </row>
    <row r="358" spans="1:67" x14ac:dyDescent="0.25">
      <c r="A358" s="162" t="s">
        <v>443</v>
      </c>
      <c r="B358" s="56">
        <f t="shared" si="387"/>
        <v>0</v>
      </c>
      <c r="C358" s="56">
        <f t="shared" si="388"/>
        <v>0</v>
      </c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52"/>
      <c r="W358" s="48"/>
      <c r="X358" s="48"/>
      <c r="Y358" s="52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52"/>
      <c r="AU358" s="48"/>
      <c r="AV358" s="48"/>
      <c r="AW358" s="48"/>
      <c r="AX358" s="48"/>
      <c r="AY358" s="48"/>
      <c r="AZ358" s="48"/>
      <c r="BA358" s="48"/>
      <c r="BB358" s="48"/>
      <c r="BC358" s="52"/>
      <c r="BD358" s="48"/>
      <c r="BE358" s="48"/>
      <c r="BF358" s="52"/>
      <c r="BG358" s="48"/>
      <c r="BH358" s="48"/>
      <c r="BI358" s="52"/>
      <c r="BJ358" s="48"/>
      <c r="BK358" s="48"/>
      <c r="BL358" s="52"/>
      <c r="BM358" s="48"/>
      <c r="BN358" s="48"/>
      <c r="BO358" s="52"/>
    </row>
    <row r="359" spans="1:67" s="59" customFormat="1" ht="31.5" x14ac:dyDescent="0.25">
      <c r="A359" s="164" t="s">
        <v>331</v>
      </c>
      <c r="B359" s="73">
        <f t="shared" si="387"/>
        <v>224603.51670000004</v>
      </c>
      <c r="C359" s="73">
        <f t="shared" si="388"/>
        <v>108946.76523999999</v>
      </c>
      <c r="D359" s="55">
        <f t="shared" ref="D359" si="406">C359/B359*100</f>
        <v>48.506259759734192</v>
      </c>
      <c r="E359" s="55">
        <f>SUM(E360:E371)</f>
        <v>1062.8</v>
      </c>
      <c r="F359" s="55">
        <f t="shared" ref="F359:BE359" si="407">SUM(F360:F371)</f>
        <v>358.62670000000003</v>
      </c>
      <c r="G359" s="55">
        <f t="shared" si="44"/>
        <v>33.743573579224694</v>
      </c>
      <c r="H359" s="55">
        <f t="shared" si="407"/>
        <v>104.7</v>
      </c>
      <c r="I359" s="55">
        <f t="shared" si="407"/>
        <v>37.90061</v>
      </c>
      <c r="J359" s="55">
        <f t="shared" si="56"/>
        <v>36.199245463228266</v>
      </c>
      <c r="K359" s="55">
        <f t="shared" si="407"/>
        <v>1483</v>
      </c>
      <c r="L359" s="55">
        <f t="shared" si="407"/>
        <v>963.95</v>
      </c>
      <c r="M359" s="55">
        <f t="shared" si="57"/>
        <v>65</v>
      </c>
      <c r="N359" s="55">
        <f t="shared" si="407"/>
        <v>33213.216699999997</v>
      </c>
      <c r="O359" s="55">
        <f t="shared" si="407"/>
        <v>13031.286759999999</v>
      </c>
      <c r="P359" s="55">
        <f t="shared" si="30"/>
        <v>39.235244444119139</v>
      </c>
      <c r="Q359" s="55">
        <f t="shared" si="407"/>
        <v>2582.3000000000002</v>
      </c>
      <c r="R359" s="55">
        <f t="shared" si="407"/>
        <v>1370.67</v>
      </c>
      <c r="S359" s="55">
        <f t="shared" si="45"/>
        <v>53.07942531851451</v>
      </c>
      <c r="T359" s="55">
        <f t="shared" si="407"/>
        <v>117.5</v>
      </c>
      <c r="U359" s="55">
        <f t="shared" si="407"/>
        <v>44.808349999999997</v>
      </c>
      <c r="V359" s="55">
        <f t="shared" si="46"/>
        <v>38.134765957446803</v>
      </c>
      <c r="W359" s="55">
        <f t="shared" si="407"/>
        <v>166595</v>
      </c>
      <c r="X359" s="55">
        <f t="shared" si="407"/>
        <v>83611.881299999994</v>
      </c>
      <c r="Y359" s="55">
        <f t="shared" si="58"/>
        <v>50.188709925267858</v>
      </c>
      <c r="Z359" s="55">
        <f t="shared" si="407"/>
        <v>394</v>
      </c>
      <c r="AA359" s="55">
        <f t="shared" si="407"/>
        <v>179.53471999999999</v>
      </c>
      <c r="AB359" s="54">
        <f t="shared" si="376"/>
        <v>45.567187817258883</v>
      </c>
      <c r="AC359" s="55">
        <f t="shared" si="407"/>
        <v>0</v>
      </c>
      <c r="AD359" s="55">
        <f t="shared" si="407"/>
        <v>0</v>
      </c>
      <c r="AE359" s="55">
        <f t="shared" si="407"/>
        <v>0</v>
      </c>
      <c r="AF359" s="55">
        <f t="shared" si="407"/>
        <v>394</v>
      </c>
      <c r="AG359" s="55">
        <f t="shared" si="407"/>
        <v>175.48670000000001</v>
      </c>
      <c r="AH359" s="55">
        <f t="shared" si="407"/>
        <v>44.539771573604064</v>
      </c>
      <c r="AI359" s="55">
        <f t="shared" si="407"/>
        <v>1694.8</v>
      </c>
      <c r="AJ359" s="55">
        <f t="shared" si="407"/>
        <v>905.41293000000007</v>
      </c>
      <c r="AK359" s="55">
        <f t="shared" si="407"/>
        <v>53.422995633703096</v>
      </c>
      <c r="AL359" s="55">
        <f t="shared" si="407"/>
        <v>394</v>
      </c>
      <c r="AM359" s="55">
        <f t="shared" si="407"/>
        <v>174.15182999999999</v>
      </c>
      <c r="AN359" s="55">
        <f t="shared" si="407"/>
        <v>44.200972081218268</v>
      </c>
      <c r="AO359" s="55">
        <f t="shared" si="407"/>
        <v>394</v>
      </c>
      <c r="AP359" s="55">
        <f t="shared" ref="AP359" si="408">SUM(AP360:AP371)</f>
        <v>130.21926999999999</v>
      </c>
      <c r="AQ359" s="55">
        <f t="shared" si="407"/>
        <v>33.050576142131973</v>
      </c>
      <c r="AR359" s="55">
        <f t="shared" si="407"/>
        <v>1028.7</v>
      </c>
      <c r="AS359" s="55">
        <f t="shared" si="407"/>
        <v>514.20000000000005</v>
      </c>
      <c r="AT359" s="55">
        <f t="shared" si="63"/>
        <v>49.985418489355496</v>
      </c>
      <c r="AU359" s="55">
        <f t="shared" si="407"/>
        <v>0</v>
      </c>
      <c r="AV359" s="55">
        <f t="shared" ref="AV359" si="409">SUM(AV360:AV371)</f>
        <v>0</v>
      </c>
      <c r="AW359" s="55">
        <f t="shared" si="407"/>
        <v>0</v>
      </c>
      <c r="AX359" s="55">
        <f t="shared" si="407"/>
        <v>1901.7</v>
      </c>
      <c r="AY359" s="55">
        <f>SUM(AY360:AY371)</f>
        <v>704.6807399999999</v>
      </c>
      <c r="AZ359" s="54">
        <f t="shared" ref="AZ359:AZ371" si="410">AY359/AX359*100</f>
        <v>37.055305253194504</v>
      </c>
      <c r="BA359" s="55">
        <f t="shared" si="407"/>
        <v>13105.1</v>
      </c>
      <c r="BB359" s="55">
        <f t="shared" si="407"/>
        <v>6741.8553300000003</v>
      </c>
      <c r="BC359" s="55">
        <f t="shared" si="35"/>
        <v>51.44451648594822</v>
      </c>
      <c r="BD359" s="55">
        <f t="shared" si="407"/>
        <v>37.4</v>
      </c>
      <c r="BE359" s="55">
        <f t="shared" si="407"/>
        <v>0</v>
      </c>
      <c r="BF359" s="55">
        <f t="shared" si="380"/>
        <v>0</v>
      </c>
      <c r="BG359" s="55">
        <f t="shared" ref="BG359" si="411">SUM(BG360:BG371)</f>
        <v>2.1</v>
      </c>
      <c r="BH359" s="55">
        <f t="shared" ref="BH359" si="412">SUM(BH360:BH371)</f>
        <v>2.1</v>
      </c>
      <c r="BI359" s="55">
        <f t="shared" ref="BI359:BI360" si="413">BH359/BG359*100</f>
        <v>100</v>
      </c>
      <c r="BJ359" s="55"/>
      <c r="BK359" s="55"/>
      <c r="BL359" s="55"/>
      <c r="BM359" s="55">
        <f>SUM(BM360:BM371)</f>
        <v>99.2</v>
      </c>
      <c r="BN359" s="55">
        <f t="shared" ref="BN359" si="414">SUM(BN360:BN371)</f>
        <v>0</v>
      </c>
      <c r="BO359" s="55">
        <f t="shared" ref="BO359:BO360" si="415">BN359/BM359*100</f>
        <v>0</v>
      </c>
    </row>
    <row r="360" spans="1:67" ht="17.25" customHeight="1" x14ac:dyDescent="0.25">
      <c r="A360" s="162" t="s">
        <v>275</v>
      </c>
      <c r="B360" s="56">
        <f t="shared" si="387"/>
        <v>222701.81670000002</v>
      </c>
      <c r="C360" s="56">
        <f t="shared" si="388"/>
        <v>108242.0845</v>
      </c>
      <c r="D360" s="52">
        <f t="shared" si="0"/>
        <v>48.604041989388932</v>
      </c>
      <c r="E360" s="52">
        <v>1062.8</v>
      </c>
      <c r="F360" s="52">
        <v>358.62670000000003</v>
      </c>
      <c r="G360" s="52">
        <f t="shared" si="44"/>
        <v>33.743573579224694</v>
      </c>
      <c r="H360" s="52">
        <v>104.7</v>
      </c>
      <c r="I360" s="52">
        <v>37.90061</v>
      </c>
      <c r="J360" s="52">
        <f t="shared" si="56"/>
        <v>36.199245463228266</v>
      </c>
      <c r="K360" s="52">
        <v>1483</v>
      </c>
      <c r="L360" s="52">
        <v>963.95</v>
      </c>
      <c r="M360" s="52">
        <f t="shared" si="57"/>
        <v>65</v>
      </c>
      <c r="N360" s="52">
        <v>33213.216699999997</v>
      </c>
      <c r="O360" s="52">
        <v>13031.286759999999</v>
      </c>
      <c r="P360" s="52">
        <f t="shared" si="30"/>
        <v>39.235244444119139</v>
      </c>
      <c r="Q360" s="52">
        <v>2582.3000000000002</v>
      </c>
      <c r="R360" s="52">
        <v>1370.67</v>
      </c>
      <c r="S360" s="52">
        <f t="shared" si="45"/>
        <v>53.07942531851451</v>
      </c>
      <c r="T360" s="52">
        <v>117.5</v>
      </c>
      <c r="U360" s="52">
        <v>44.808349999999997</v>
      </c>
      <c r="V360" s="52">
        <f t="shared" si="46"/>
        <v>38.134765957446803</v>
      </c>
      <c r="W360" s="52">
        <v>166595</v>
      </c>
      <c r="X360" s="52">
        <v>83611.881299999994</v>
      </c>
      <c r="Y360" s="52">
        <f t="shared" si="58"/>
        <v>50.188709925267858</v>
      </c>
      <c r="Z360" s="52">
        <v>394</v>
      </c>
      <c r="AA360" s="52">
        <v>179.53471999999999</v>
      </c>
      <c r="AB360" s="48">
        <f t="shared" si="376"/>
        <v>45.567187817258883</v>
      </c>
      <c r="AC360" s="52"/>
      <c r="AD360" s="52"/>
      <c r="AE360" s="52"/>
      <c r="AF360" s="52">
        <v>394</v>
      </c>
      <c r="AG360" s="52">
        <v>175.48670000000001</v>
      </c>
      <c r="AH360" s="52">
        <f t="shared" si="59"/>
        <v>44.539771573604064</v>
      </c>
      <c r="AI360" s="52">
        <v>1694.8</v>
      </c>
      <c r="AJ360" s="52">
        <v>905.41293000000007</v>
      </c>
      <c r="AK360" s="52">
        <f t="shared" si="60"/>
        <v>53.422995633703096</v>
      </c>
      <c r="AL360" s="52">
        <v>394</v>
      </c>
      <c r="AM360" s="52">
        <v>174.15182999999999</v>
      </c>
      <c r="AN360" s="52">
        <f t="shared" si="61"/>
        <v>44.200972081218268</v>
      </c>
      <c r="AO360" s="52">
        <v>394</v>
      </c>
      <c r="AP360" s="52">
        <v>130.21926999999999</v>
      </c>
      <c r="AQ360" s="52">
        <f t="shared" si="62"/>
        <v>33.050576142131973</v>
      </c>
      <c r="AR360" s="52">
        <v>1028.7</v>
      </c>
      <c r="AS360" s="52">
        <v>514.20000000000005</v>
      </c>
      <c r="AT360" s="52">
        <f t="shared" si="63"/>
        <v>49.985418489355496</v>
      </c>
      <c r="AU360" s="52">
        <v>0</v>
      </c>
      <c r="AV360" s="52">
        <v>0</v>
      </c>
      <c r="AW360" s="52"/>
      <c r="AX360" s="52"/>
      <c r="AY360" s="52"/>
      <c r="AZ360" s="48"/>
      <c r="BA360" s="52">
        <v>13105.1</v>
      </c>
      <c r="BB360" s="52">
        <v>6741.8553300000003</v>
      </c>
      <c r="BC360" s="52">
        <f t="shared" si="35"/>
        <v>51.44451648594822</v>
      </c>
      <c r="BD360" s="52">
        <v>37.4</v>
      </c>
      <c r="BE360" s="52"/>
      <c r="BF360" s="52">
        <f t="shared" si="380"/>
        <v>0</v>
      </c>
      <c r="BG360" s="52">
        <v>2.1</v>
      </c>
      <c r="BH360" s="52">
        <v>2.1</v>
      </c>
      <c r="BI360" s="52">
        <f t="shared" si="413"/>
        <v>100</v>
      </c>
      <c r="BJ360" s="52"/>
      <c r="BK360" s="52"/>
      <c r="BL360" s="52"/>
      <c r="BM360" s="52">
        <v>99.2</v>
      </c>
      <c r="BN360" s="52">
        <v>0</v>
      </c>
      <c r="BO360" s="52">
        <f t="shared" si="415"/>
        <v>0</v>
      </c>
    </row>
    <row r="361" spans="1:67" x14ac:dyDescent="0.25">
      <c r="A361" s="162" t="s">
        <v>330</v>
      </c>
      <c r="B361" s="56">
        <f t="shared" si="387"/>
        <v>0</v>
      </c>
      <c r="C361" s="56">
        <f t="shared" si="388"/>
        <v>0</v>
      </c>
      <c r="D361" s="48"/>
      <c r="E361" s="48"/>
      <c r="F361" s="48"/>
      <c r="G361" s="48"/>
      <c r="H361" s="48"/>
      <c r="I361" s="48"/>
      <c r="J361" s="52"/>
      <c r="K361" s="48"/>
      <c r="L361" s="48"/>
      <c r="M361" s="52"/>
      <c r="N361" s="48"/>
      <c r="O361" s="48"/>
      <c r="P361" s="52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52"/>
      <c r="BG361" s="48"/>
      <c r="BH361" s="48"/>
      <c r="BI361" s="52"/>
      <c r="BJ361" s="48"/>
      <c r="BK361" s="48"/>
      <c r="BL361" s="52"/>
      <c r="BM361" s="48"/>
      <c r="BN361" s="48"/>
      <c r="BO361" s="48"/>
    </row>
    <row r="362" spans="1:67" x14ac:dyDescent="0.25">
      <c r="A362" s="162" t="s">
        <v>547</v>
      </c>
      <c r="B362" s="56">
        <f t="shared" si="387"/>
        <v>288.10000000000002</v>
      </c>
      <c r="C362" s="56">
        <f t="shared" si="388"/>
        <v>113.46939999999999</v>
      </c>
      <c r="D362" s="48">
        <f t="shared" ref="D362:D371" si="416">C362/B362*100</f>
        <v>39.385421728566463</v>
      </c>
      <c r="E362" s="48"/>
      <c r="F362" s="48"/>
      <c r="G362" s="48"/>
      <c r="H362" s="48"/>
      <c r="I362" s="48"/>
      <c r="J362" s="52"/>
      <c r="K362" s="48"/>
      <c r="L362" s="48"/>
      <c r="M362" s="52"/>
      <c r="N362" s="48"/>
      <c r="O362" s="48"/>
      <c r="P362" s="52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>
        <v>288.10000000000002</v>
      </c>
      <c r="AY362" s="48">
        <v>113.46939999999999</v>
      </c>
      <c r="AZ362" s="48">
        <f t="shared" si="410"/>
        <v>39.385421728566463</v>
      </c>
      <c r="BA362" s="48"/>
      <c r="BB362" s="48"/>
      <c r="BC362" s="48"/>
      <c r="BD362" s="48"/>
      <c r="BE362" s="48"/>
      <c r="BF362" s="52"/>
      <c r="BG362" s="48"/>
      <c r="BH362" s="48"/>
      <c r="BI362" s="52"/>
      <c r="BJ362" s="48"/>
      <c r="BK362" s="48"/>
      <c r="BL362" s="52"/>
      <c r="BM362" s="48"/>
      <c r="BN362" s="48"/>
      <c r="BO362" s="48"/>
    </row>
    <row r="363" spans="1:67" x14ac:dyDescent="0.25">
      <c r="A363" s="162" t="s">
        <v>548</v>
      </c>
      <c r="B363" s="56">
        <f t="shared" si="387"/>
        <v>115.2</v>
      </c>
      <c r="C363" s="56">
        <f t="shared" si="388"/>
        <v>30.681529999999999</v>
      </c>
      <c r="D363" s="48">
        <f t="shared" si="416"/>
        <v>26.633272569444443</v>
      </c>
      <c r="E363" s="48"/>
      <c r="F363" s="48"/>
      <c r="G363" s="48"/>
      <c r="H363" s="48"/>
      <c r="I363" s="48"/>
      <c r="J363" s="52"/>
      <c r="K363" s="48"/>
      <c r="L363" s="48"/>
      <c r="M363" s="52"/>
      <c r="N363" s="48"/>
      <c r="O363" s="48"/>
      <c r="P363" s="52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>
        <v>115.2</v>
      </c>
      <c r="AY363" s="48">
        <v>30.681529999999999</v>
      </c>
      <c r="AZ363" s="48">
        <f t="shared" si="410"/>
        <v>26.633272569444443</v>
      </c>
      <c r="BA363" s="48"/>
      <c r="BB363" s="48"/>
      <c r="BC363" s="48"/>
      <c r="BD363" s="48"/>
      <c r="BE363" s="48"/>
      <c r="BF363" s="52"/>
      <c r="BG363" s="48"/>
      <c r="BH363" s="48"/>
      <c r="BI363" s="52"/>
      <c r="BJ363" s="48"/>
      <c r="BK363" s="48"/>
      <c r="BL363" s="52"/>
      <c r="BM363" s="48"/>
      <c r="BN363" s="48"/>
      <c r="BO363" s="48"/>
    </row>
    <row r="364" spans="1:67" x14ac:dyDescent="0.25">
      <c r="A364" s="162" t="s">
        <v>549</v>
      </c>
      <c r="B364" s="56">
        <f t="shared" si="387"/>
        <v>115.2</v>
      </c>
      <c r="C364" s="56">
        <f t="shared" si="388"/>
        <v>45.387160000000002</v>
      </c>
      <c r="D364" s="48">
        <f t="shared" si="416"/>
        <v>39.398576388888891</v>
      </c>
      <c r="E364" s="48"/>
      <c r="F364" s="48"/>
      <c r="G364" s="48"/>
      <c r="H364" s="48"/>
      <c r="I364" s="48"/>
      <c r="J364" s="52"/>
      <c r="K364" s="48"/>
      <c r="L364" s="48"/>
      <c r="M364" s="52"/>
      <c r="N364" s="48"/>
      <c r="O364" s="48"/>
      <c r="P364" s="52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>
        <v>115.2</v>
      </c>
      <c r="AY364" s="48">
        <v>45.387160000000002</v>
      </c>
      <c r="AZ364" s="48">
        <f t="shared" si="410"/>
        <v>39.398576388888891</v>
      </c>
      <c r="BA364" s="48"/>
      <c r="BB364" s="48"/>
      <c r="BC364" s="48"/>
      <c r="BD364" s="48"/>
      <c r="BE364" s="48"/>
      <c r="BF364" s="52"/>
      <c r="BG364" s="48"/>
      <c r="BH364" s="48"/>
      <c r="BI364" s="52"/>
      <c r="BJ364" s="48"/>
      <c r="BK364" s="48"/>
      <c r="BL364" s="52"/>
      <c r="BM364" s="48"/>
      <c r="BN364" s="48"/>
      <c r="BO364" s="48"/>
    </row>
    <row r="365" spans="1:67" x14ac:dyDescent="0.25">
      <c r="A365" s="162" t="s">
        <v>329</v>
      </c>
      <c r="B365" s="56">
        <f t="shared" si="387"/>
        <v>576.6</v>
      </c>
      <c r="C365" s="56">
        <f t="shared" si="388"/>
        <v>194.10723000000002</v>
      </c>
      <c r="D365" s="48">
        <f t="shared" si="416"/>
        <v>33.664105098855366</v>
      </c>
      <c r="E365" s="48"/>
      <c r="F365" s="48"/>
      <c r="G365" s="48"/>
      <c r="H365" s="48"/>
      <c r="I365" s="48"/>
      <c r="J365" s="52"/>
      <c r="K365" s="48"/>
      <c r="L365" s="48"/>
      <c r="M365" s="52"/>
      <c r="N365" s="48"/>
      <c r="O365" s="48"/>
      <c r="P365" s="52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>
        <v>576.6</v>
      </c>
      <c r="AY365" s="48">
        <v>194.10723000000002</v>
      </c>
      <c r="AZ365" s="48">
        <f t="shared" si="410"/>
        <v>33.664105098855366</v>
      </c>
      <c r="BA365" s="48"/>
      <c r="BB365" s="48"/>
      <c r="BC365" s="48"/>
      <c r="BD365" s="48"/>
      <c r="BE365" s="48"/>
      <c r="BF365" s="52"/>
      <c r="BG365" s="48"/>
      <c r="BH365" s="48"/>
      <c r="BI365" s="52"/>
      <c r="BJ365" s="48"/>
      <c r="BK365" s="48"/>
      <c r="BL365" s="52"/>
      <c r="BM365" s="48"/>
      <c r="BN365" s="48"/>
      <c r="BO365" s="48"/>
    </row>
    <row r="366" spans="1:67" x14ac:dyDescent="0.25">
      <c r="A366" s="162" t="s">
        <v>587</v>
      </c>
      <c r="B366" s="56">
        <f t="shared" si="387"/>
        <v>288.10000000000002</v>
      </c>
      <c r="C366" s="56">
        <f t="shared" si="388"/>
        <v>113.46939999999999</v>
      </c>
      <c r="D366" s="48">
        <f t="shared" si="416"/>
        <v>39.385421728566463</v>
      </c>
      <c r="E366" s="48"/>
      <c r="F366" s="48"/>
      <c r="G366" s="48"/>
      <c r="H366" s="48"/>
      <c r="I366" s="48"/>
      <c r="J366" s="52"/>
      <c r="K366" s="48"/>
      <c r="L366" s="48"/>
      <c r="M366" s="52"/>
      <c r="N366" s="48"/>
      <c r="O366" s="48"/>
      <c r="P366" s="52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>
        <v>288.10000000000002</v>
      </c>
      <c r="AY366" s="48">
        <v>113.46939999999999</v>
      </c>
      <c r="AZ366" s="48">
        <f t="shared" si="410"/>
        <v>39.385421728566463</v>
      </c>
      <c r="BA366" s="48"/>
      <c r="BB366" s="48"/>
      <c r="BC366" s="48"/>
      <c r="BD366" s="48"/>
      <c r="BE366" s="48"/>
      <c r="BF366" s="52"/>
      <c r="BG366" s="48"/>
      <c r="BH366" s="48"/>
      <c r="BI366" s="52"/>
      <c r="BJ366" s="48"/>
      <c r="BK366" s="48"/>
      <c r="BL366" s="52"/>
      <c r="BM366" s="48"/>
      <c r="BN366" s="48"/>
      <c r="BO366" s="48"/>
    </row>
    <row r="367" spans="1:67" x14ac:dyDescent="0.25">
      <c r="A367" s="162" t="s">
        <v>552</v>
      </c>
      <c r="B367" s="56">
        <f t="shared" si="387"/>
        <v>0</v>
      </c>
      <c r="C367" s="56">
        <f t="shared" si="388"/>
        <v>0</v>
      </c>
      <c r="D367" s="48"/>
      <c r="E367" s="48"/>
      <c r="F367" s="48"/>
      <c r="G367" s="48"/>
      <c r="H367" s="48"/>
      <c r="I367" s="48"/>
      <c r="J367" s="52"/>
      <c r="K367" s="48"/>
      <c r="L367" s="48"/>
      <c r="M367" s="52"/>
      <c r="N367" s="48"/>
      <c r="O367" s="48"/>
      <c r="P367" s="52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52"/>
      <c r="BG367" s="48"/>
      <c r="BH367" s="48"/>
      <c r="BI367" s="52"/>
      <c r="BJ367" s="48"/>
      <c r="BK367" s="48"/>
      <c r="BL367" s="52"/>
      <c r="BM367" s="48"/>
      <c r="BN367" s="48"/>
      <c r="BO367" s="48"/>
    </row>
    <row r="368" spans="1:67" x14ac:dyDescent="0.25">
      <c r="A368" s="162" t="s">
        <v>551</v>
      </c>
      <c r="B368" s="56">
        <f t="shared" si="387"/>
        <v>0</v>
      </c>
      <c r="C368" s="56">
        <f t="shared" si="388"/>
        <v>0</v>
      </c>
      <c r="D368" s="48"/>
      <c r="E368" s="48"/>
      <c r="F368" s="48"/>
      <c r="G368" s="48"/>
      <c r="H368" s="48"/>
      <c r="I368" s="48"/>
      <c r="J368" s="52"/>
      <c r="K368" s="48"/>
      <c r="L368" s="48"/>
      <c r="M368" s="52"/>
      <c r="N368" s="48"/>
      <c r="O368" s="48"/>
      <c r="P368" s="52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52"/>
      <c r="BG368" s="48"/>
      <c r="BH368" s="48"/>
      <c r="BI368" s="52"/>
      <c r="BJ368" s="48"/>
      <c r="BK368" s="48"/>
      <c r="BL368" s="52"/>
      <c r="BM368" s="48"/>
      <c r="BN368" s="48"/>
      <c r="BO368" s="48"/>
    </row>
    <row r="369" spans="1:67" x14ac:dyDescent="0.25">
      <c r="A369" s="162" t="s">
        <v>320</v>
      </c>
      <c r="B369" s="56">
        <f t="shared" si="387"/>
        <v>115.2</v>
      </c>
      <c r="C369" s="56">
        <f t="shared" si="388"/>
        <v>45.387149999999998</v>
      </c>
      <c r="D369" s="48">
        <f t="shared" si="416"/>
        <v>39.398567708333331</v>
      </c>
      <c r="E369" s="48"/>
      <c r="F369" s="48"/>
      <c r="G369" s="48"/>
      <c r="H369" s="48"/>
      <c r="I369" s="48"/>
      <c r="J369" s="52"/>
      <c r="K369" s="48"/>
      <c r="L369" s="48"/>
      <c r="M369" s="52"/>
      <c r="N369" s="48"/>
      <c r="O369" s="48"/>
      <c r="P369" s="52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>
        <v>115.2</v>
      </c>
      <c r="AY369" s="48">
        <v>45.387149999999998</v>
      </c>
      <c r="AZ369" s="48">
        <f t="shared" si="410"/>
        <v>39.398567708333331</v>
      </c>
      <c r="BA369" s="48"/>
      <c r="BB369" s="48"/>
      <c r="BC369" s="48"/>
      <c r="BD369" s="48"/>
      <c r="BE369" s="48"/>
      <c r="BF369" s="52"/>
      <c r="BG369" s="48"/>
      <c r="BH369" s="48"/>
      <c r="BI369" s="52"/>
      <c r="BJ369" s="48"/>
      <c r="BK369" s="48"/>
      <c r="BL369" s="52"/>
      <c r="BM369" s="48"/>
      <c r="BN369" s="48"/>
      <c r="BO369" s="48"/>
    </row>
    <row r="370" spans="1:67" x14ac:dyDescent="0.25">
      <c r="A370" s="162" t="s">
        <v>364</v>
      </c>
      <c r="B370" s="56">
        <f t="shared" si="387"/>
        <v>288.10000000000002</v>
      </c>
      <c r="C370" s="56">
        <f t="shared" si="388"/>
        <v>113.46939999999999</v>
      </c>
      <c r="D370" s="48">
        <f t="shared" si="416"/>
        <v>39.385421728566463</v>
      </c>
      <c r="E370" s="48"/>
      <c r="F370" s="48"/>
      <c r="G370" s="48"/>
      <c r="H370" s="48"/>
      <c r="I370" s="48"/>
      <c r="J370" s="52"/>
      <c r="K370" s="48"/>
      <c r="L370" s="48"/>
      <c r="M370" s="52"/>
      <c r="N370" s="48"/>
      <c r="O370" s="48"/>
      <c r="P370" s="52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>
        <v>288.10000000000002</v>
      </c>
      <c r="AY370" s="48">
        <v>113.46939999999999</v>
      </c>
      <c r="AZ370" s="48">
        <f t="shared" si="410"/>
        <v>39.385421728566463</v>
      </c>
      <c r="BA370" s="48"/>
      <c r="BB370" s="48"/>
      <c r="BC370" s="48"/>
      <c r="BD370" s="48"/>
      <c r="BE370" s="48"/>
      <c r="BF370" s="52"/>
      <c r="BG370" s="48"/>
      <c r="BH370" s="48"/>
      <c r="BI370" s="52"/>
      <c r="BJ370" s="48"/>
      <c r="BK370" s="48"/>
      <c r="BL370" s="52"/>
      <c r="BM370" s="48"/>
      <c r="BN370" s="48"/>
      <c r="BO370" s="48"/>
    </row>
    <row r="371" spans="1:67" x14ac:dyDescent="0.25">
      <c r="A371" s="162" t="s">
        <v>550</v>
      </c>
      <c r="B371" s="56">
        <f t="shared" si="387"/>
        <v>115.2</v>
      </c>
      <c r="C371" s="56">
        <f t="shared" si="388"/>
        <v>48.709470000000003</v>
      </c>
      <c r="D371" s="48">
        <f t="shared" si="416"/>
        <v>42.282526041666671</v>
      </c>
      <c r="E371" s="48"/>
      <c r="F371" s="48"/>
      <c r="G371" s="52"/>
      <c r="H371" s="48"/>
      <c r="I371" s="48"/>
      <c r="J371" s="52"/>
      <c r="K371" s="48"/>
      <c r="L371" s="48"/>
      <c r="M371" s="52"/>
      <c r="N371" s="48"/>
      <c r="O371" s="48"/>
      <c r="P371" s="52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>
        <v>115.2</v>
      </c>
      <c r="AY371" s="48">
        <v>48.709470000000003</v>
      </c>
      <c r="AZ371" s="48">
        <f t="shared" si="410"/>
        <v>42.282526041666671</v>
      </c>
      <c r="BA371" s="48"/>
      <c r="BB371" s="48"/>
      <c r="BC371" s="48"/>
      <c r="BD371" s="48"/>
      <c r="BE371" s="48"/>
      <c r="BF371" s="52"/>
      <c r="BG371" s="48"/>
      <c r="BH371" s="48"/>
      <c r="BI371" s="52"/>
      <c r="BJ371" s="48"/>
      <c r="BK371" s="48"/>
      <c r="BL371" s="52"/>
      <c r="BM371" s="48"/>
      <c r="BN371" s="48"/>
      <c r="BO371" s="52"/>
    </row>
    <row r="372" spans="1:67" s="59" customFormat="1" ht="31.5" x14ac:dyDescent="0.25">
      <c r="A372" s="164" t="s">
        <v>328</v>
      </c>
      <c r="B372" s="73">
        <f t="shared" si="387"/>
        <v>224864.7444</v>
      </c>
      <c r="C372" s="73">
        <f t="shared" si="388"/>
        <v>138983.08890999999</v>
      </c>
      <c r="D372" s="55">
        <f t="shared" ref="D372" si="417">C372/B372*100</f>
        <v>61.807416400843309</v>
      </c>
      <c r="E372" s="55">
        <f>SUM(E373:E380)</f>
        <v>1265.3</v>
      </c>
      <c r="F372" s="55">
        <f t="shared" ref="F372:BE372" si="418">SUM(F373:F380)</f>
        <v>547.28393999999992</v>
      </c>
      <c r="G372" s="55">
        <f t="shared" si="44"/>
        <v>43.25329487078163</v>
      </c>
      <c r="H372" s="55">
        <f t="shared" si="418"/>
        <v>151.1</v>
      </c>
      <c r="I372" s="55">
        <f t="shared" si="418"/>
        <v>38.382769999999994</v>
      </c>
      <c r="J372" s="55">
        <f t="shared" si="56"/>
        <v>25.402230311052282</v>
      </c>
      <c r="K372" s="55">
        <f t="shared" si="418"/>
        <v>2768.4</v>
      </c>
      <c r="L372" s="55">
        <f t="shared" si="418"/>
        <v>1307.27754</v>
      </c>
      <c r="M372" s="55">
        <f t="shared" si="57"/>
        <v>47.221410923276984</v>
      </c>
      <c r="N372" s="55">
        <f t="shared" si="418"/>
        <v>30747.344399999998</v>
      </c>
      <c r="O372" s="55">
        <f t="shared" si="418"/>
        <v>19401.62788</v>
      </c>
      <c r="P372" s="55">
        <f t="shared" ref="P372" si="419">O372/N372*100</f>
        <v>63.100174205613676</v>
      </c>
      <c r="Q372" s="55">
        <f t="shared" si="418"/>
        <v>3834</v>
      </c>
      <c r="R372" s="55">
        <f t="shared" si="418"/>
        <v>1906.7853500000001</v>
      </c>
      <c r="S372" s="55">
        <f t="shared" si="45"/>
        <v>49.733577203964529</v>
      </c>
      <c r="T372" s="55">
        <f t="shared" si="418"/>
        <v>116.5</v>
      </c>
      <c r="U372" s="55">
        <f t="shared" si="418"/>
        <v>29.124299999999998</v>
      </c>
      <c r="V372" s="55">
        <f t="shared" si="46"/>
        <v>24.999399141630899</v>
      </c>
      <c r="W372" s="55">
        <f t="shared" si="418"/>
        <v>167222.20000000001</v>
      </c>
      <c r="X372" s="55">
        <f t="shared" si="418"/>
        <v>106166.40251999999</v>
      </c>
      <c r="Y372" s="55">
        <f t="shared" si="58"/>
        <v>63.488222568534546</v>
      </c>
      <c r="Z372" s="55">
        <f t="shared" si="418"/>
        <v>788</v>
      </c>
      <c r="AA372" s="55">
        <f t="shared" si="418"/>
        <v>409.22108000000003</v>
      </c>
      <c r="AB372" s="54">
        <f t="shared" si="376"/>
        <v>51.931609137055844</v>
      </c>
      <c r="AC372" s="55">
        <f t="shared" si="418"/>
        <v>0</v>
      </c>
      <c r="AD372" s="55">
        <f t="shared" si="418"/>
        <v>0</v>
      </c>
      <c r="AE372" s="55">
        <f t="shared" si="418"/>
        <v>0</v>
      </c>
      <c r="AF372" s="55">
        <f t="shared" si="418"/>
        <v>394</v>
      </c>
      <c r="AG372" s="55">
        <f t="shared" si="418"/>
        <v>189.08620999999999</v>
      </c>
      <c r="AH372" s="55">
        <f t="shared" si="418"/>
        <v>47.991423857868021</v>
      </c>
      <c r="AI372" s="55">
        <f t="shared" si="418"/>
        <v>2987.9</v>
      </c>
      <c r="AJ372" s="55">
        <f t="shared" si="418"/>
        <v>1409.4120600000001</v>
      </c>
      <c r="AK372" s="55">
        <f t="shared" si="418"/>
        <v>47.170656983165436</v>
      </c>
      <c r="AL372" s="55">
        <f t="shared" si="418"/>
        <v>394</v>
      </c>
      <c r="AM372" s="55">
        <f t="shared" si="418"/>
        <v>151.03110999999998</v>
      </c>
      <c r="AN372" s="55">
        <f t="shared" si="418"/>
        <v>38.332769035532991</v>
      </c>
      <c r="AO372" s="55">
        <f t="shared" si="418"/>
        <v>394</v>
      </c>
      <c r="AP372" s="55">
        <f t="shared" ref="AP372" si="420">SUM(AP373:AP380)</f>
        <v>183.65429999999998</v>
      </c>
      <c r="AQ372" s="55">
        <f t="shared" si="418"/>
        <v>46.612766497461919</v>
      </c>
      <c r="AR372" s="55">
        <f t="shared" si="418"/>
        <v>1225.5</v>
      </c>
      <c r="AS372" s="55">
        <f t="shared" si="418"/>
        <v>612.6</v>
      </c>
      <c r="AT372" s="55">
        <f t="shared" si="63"/>
        <v>49.987760097919221</v>
      </c>
      <c r="AU372" s="55">
        <f t="shared" si="418"/>
        <v>0</v>
      </c>
      <c r="AV372" s="55">
        <f t="shared" ref="AV372" si="421">SUM(AV373:AV380)</f>
        <v>0</v>
      </c>
      <c r="AW372" s="55">
        <f t="shared" si="418"/>
        <v>0</v>
      </c>
      <c r="AX372" s="55">
        <f t="shared" si="418"/>
        <v>1440.7000000000003</v>
      </c>
      <c r="AY372" s="55">
        <f t="shared" si="418"/>
        <v>661.97513000000004</v>
      </c>
      <c r="AZ372" s="54">
        <f t="shared" ref="AZ372:AZ381" si="422">AY372/AX372*100</f>
        <v>45.948159228152974</v>
      </c>
      <c r="BA372" s="55">
        <f t="shared" si="418"/>
        <v>9925.7999999999993</v>
      </c>
      <c r="BB372" s="55">
        <f t="shared" si="418"/>
        <v>5920.96</v>
      </c>
      <c r="BC372" s="55">
        <f t="shared" ref="BC372:BC381" si="423">BB372/BA372*100</f>
        <v>59.652219468455947</v>
      </c>
      <c r="BD372" s="55">
        <f t="shared" si="418"/>
        <v>1197.5999999999999</v>
      </c>
      <c r="BE372" s="55">
        <f t="shared" si="418"/>
        <v>44.25</v>
      </c>
      <c r="BF372" s="55">
        <f t="shared" si="380"/>
        <v>3.6948897795591185</v>
      </c>
      <c r="BG372" s="55">
        <f t="shared" ref="BG372" si="424">SUM(BG373:BG380)</f>
        <v>2.4</v>
      </c>
      <c r="BH372" s="55">
        <f t="shared" ref="BH372" si="425">SUM(BH373:BH380)</f>
        <v>0</v>
      </c>
      <c r="BI372" s="55">
        <f t="shared" ref="BI372:BI373" si="426">BH372/BG372*100</f>
        <v>0</v>
      </c>
      <c r="BJ372" s="55"/>
      <c r="BK372" s="55"/>
      <c r="BL372" s="55"/>
      <c r="BM372" s="55">
        <f>SUM(BM373:BM380)</f>
        <v>10</v>
      </c>
      <c r="BN372" s="55">
        <f t="shared" ref="BN372" si="427">SUM(BN373:BN380)</f>
        <v>4.0147199999999996</v>
      </c>
      <c r="BO372" s="55">
        <f t="shared" ref="BO372:BO373" si="428">BN372/BM372*100</f>
        <v>40.147199999999991</v>
      </c>
    </row>
    <row r="373" spans="1:67" x14ac:dyDescent="0.25">
      <c r="A373" s="162" t="s">
        <v>274</v>
      </c>
      <c r="B373" s="56">
        <f t="shared" si="387"/>
        <v>223424.04439999998</v>
      </c>
      <c r="C373" s="56">
        <f t="shared" si="388"/>
        <v>138321.11377999999</v>
      </c>
      <c r="D373" s="52">
        <f t="shared" si="0"/>
        <v>61.909681275109882</v>
      </c>
      <c r="E373" s="52">
        <v>1265.3</v>
      </c>
      <c r="F373" s="52">
        <v>547.28393999999992</v>
      </c>
      <c r="G373" s="52">
        <f t="shared" si="44"/>
        <v>43.25329487078163</v>
      </c>
      <c r="H373" s="52">
        <v>151.1</v>
      </c>
      <c r="I373" s="52">
        <v>38.382769999999994</v>
      </c>
      <c r="J373" s="52">
        <f t="shared" si="56"/>
        <v>25.402230311052282</v>
      </c>
      <c r="K373" s="52">
        <v>2768.4</v>
      </c>
      <c r="L373" s="52">
        <v>1307.27754</v>
      </c>
      <c r="M373" s="52">
        <f t="shared" si="57"/>
        <v>47.221410923276984</v>
      </c>
      <c r="N373" s="52">
        <v>30747.344399999998</v>
      </c>
      <c r="O373" s="52">
        <v>19401.62788</v>
      </c>
      <c r="P373" s="52">
        <f t="shared" si="30"/>
        <v>63.100174205613676</v>
      </c>
      <c r="Q373" s="52">
        <v>3834</v>
      </c>
      <c r="R373" s="52">
        <v>1906.7853500000001</v>
      </c>
      <c r="S373" s="52">
        <f t="shared" si="45"/>
        <v>49.733577203964529</v>
      </c>
      <c r="T373" s="52">
        <v>116.5</v>
      </c>
      <c r="U373" s="52">
        <v>29.124299999999998</v>
      </c>
      <c r="V373" s="52">
        <f t="shared" si="46"/>
        <v>24.999399141630899</v>
      </c>
      <c r="W373" s="52">
        <v>167222.20000000001</v>
      </c>
      <c r="X373" s="52">
        <v>106166.40251999999</v>
      </c>
      <c r="Y373" s="52">
        <f t="shared" si="58"/>
        <v>63.488222568534546</v>
      </c>
      <c r="Z373" s="52">
        <v>788</v>
      </c>
      <c r="AA373" s="52">
        <v>409.22108000000003</v>
      </c>
      <c r="AB373" s="48">
        <f t="shared" si="376"/>
        <v>51.931609137055844</v>
      </c>
      <c r="AC373" s="52"/>
      <c r="AD373" s="52"/>
      <c r="AE373" s="52"/>
      <c r="AF373" s="52">
        <v>394</v>
      </c>
      <c r="AG373" s="52">
        <v>189.08620999999999</v>
      </c>
      <c r="AH373" s="52">
        <f t="shared" si="59"/>
        <v>47.991423857868021</v>
      </c>
      <c r="AI373" s="52">
        <v>2987.9</v>
      </c>
      <c r="AJ373" s="52">
        <v>1409.4120600000001</v>
      </c>
      <c r="AK373" s="52">
        <f t="shared" si="60"/>
        <v>47.170656983165436</v>
      </c>
      <c r="AL373" s="52">
        <v>394</v>
      </c>
      <c r="AM373" s="52">
        <v>151.03110999999998</v>
      </c>
      <c r="AN373" s="52">
        <f t="shared" si="61"/>
        <v>38.332769035532991</v>
      </c>
      <c r="AO373" s="52">
        <v>394</v>
      </c>
      <c r="AP373" s="52">
        <v>183.65429999999998</v>
      </c>
      <c r="AQ373" s="52">
        <f t="shared" si="62"/>
        <v>46.612766497461919</v>
      </c>
      <c r="AR373" s="52">
        <v>1225.5</v>
      </c>
      <c r="AS373" s="52">
        <v>612.6</v>
      </c>
      <c r="AT373" s="52">
        <f t="shared" si="63"/>
        <v>49.987760097919221</v>
      </c>
      <c r="AU373" s="52">
        <v>0</v>
      </c>
      <c r="AV373" s="52">
        <v>0</v>
      </c>
      <c r="AW373" s="52"/>
      <c r="AX373" s="52"/>
      <c r="AY373" s="52"/>
      <c r="AZ373" s="48"/>
      <c r="BA373" s="52">
        <v>9925.7999999999993</v>
      </c>
      <c r="BB373" s="52">
        <v>5920.96</v>
      </c>
      <c r="BC373" s="52">
        <f t="shared" si="423"/>
        <v>59.652219468455947</v>
      </c>
      <c r="BD373" s="52">
        <v>1197.5999999999999</v>
      </c>
      <c r="BE373" s="52">
        <v>44.25</v>
      </c>
      <c r="BF373" s="52">
        <f t="shared" si="380"/>
        <v>3.6948897795591185</v>
      </c>
      <c r="BG373" s="52">
        <v>2.4</v>
      </c>
      <c r="BH373" s="52"/>
      <c r="BI373" s="52">
        <f t="shared" si="426"/>
        <v>0</v>
      </c>
      <c r="BJ373" s="52"/>
      <c r="BK373" s="52"/>
      <c r="BL373" s="52"/>
      <c r="BM373" s="52">
        <v>10</v>
      </c>
      <c r="BN373" s="52">
        <v>4.0147199999999996</v>
      </c>
      <c r="BO373" s="52">
        <f t="shared" si="428"/>
        <v>40.147199999999991</v>
      </c>
    </row>
    <row r="374" spans="1:67" x14ac:dyDescent="0.25">
      <c r="A374" s="162" t="s">
        <v>604</v>
      </c>
      <c r="B374" s="56">
        <f t="shared" si="387"/>
        <v>576.6</v>
      </c>
      <c r="C374" s="56">
        <f t="shared" si="388"/>
        <v>280.54108000000002</v>
      </c>
      <c r="D374" s="48">
        <f t="shared" ref="D374:D380" si="429">C374/B374*100</f>
        <v>48.654366978841487</v>
      </c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52"/>
      <c r="W374" s="48"/>
      <c r="X374" s="48"/>
      <c r="Y374" s="52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52"/>
      <c r="AU374" s="48"/>
      <c r="AV374" s="48"/>
      <c r="AW374" s="48"/>
      <c r="AX374" s="48">
        <v>576.6</v>
      </c>
      <c r="AY374" s="48">
        <v>280.54108000000002</v>
      </c>
      <c r="AZ374" s="48">
        <f t="shared" si="422"/>
        <v>48.654366978841487</v>
      </c>
      <c r="BA374" s="48"/>
      <c r="BB374" s="48"/>
      <c r="BC374" s="52"/>
      <c r="BD374" s="48"/>
      <c r="BE374" s="48"/>
      <c r="BF374" s="52"/>
      <c r="BG374" s="48"/>
      <c r="BH374" s="48"/>
      <c r="BI374" s="52"/>
      <c r="BJ374" s="48"/>
      <c r="BK374" s="48"/>
      <c r="BL374" s="52"/>
      <c r="BM374" s="48"/>
      <c r="BN374" s="48"/>
      <c r="BO374" s="48"/>
    </row>
    <row r="375" spans="1:67" x14ac:dyDescent="0.25">
      <c r="A375" s="162" t="s">
        <v>376</v>
      </c>
      <c r="B375" s="56">
        <f t="shared" si="387"/>
        <v>288.10000000000002</v>
      </c>
      <c r="C375" s="56">
        <f t="shared" si="388"/>
        <v>142.36519000000001</v>
      </c>
      <c r="D375" s="48">
        <f t="shared" si="429"/>
        <v>49.415199583477957</v>
      </c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52"/>
      <c r="W375" s="48"/>
      <c r="X375" s="48"/>
      <c r="Y375" s="52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52"/>
      <c r="AU375" s="48"/>
      <c r="AV375" s="48"/>
      <c r="AW375" s="48"/>
      <c r="AX375" s="48">
        <v>288.10000000000002</v>
      </c>
      <c r="AY375" s="48">
        <v>142.36519000000001</v>
      </c>
      <c r="AZ375" s="48">
        <f t="shared" si="422"/>
        <v>49.415199583477957</v>
      </c>
      <c r="BA375" s="48"/>
      <c r="BB375" s="48"/>
      <c r="BC375" s="52"/>
      <c r="BD375" s="48"/>
      <c r="BE375" s="48"/>
      <c r="BF375" s="52"/>
      <c r="BG375" s="48"/>
      <c r="BH375" s="48"/>
      <c r="BI375" s="52"/>
      <c r="BJ375" s="48"/>
      <c r="BK375" s="48"/>
      <c r="BL375" s="52"/>
      <c r="BM375" s="48"/>
      <c r="BN375" s="48"/>
      <c r="BO375" s="48"/>
    </row>
    <row r="376" spans="1:67" x14ac:dyDescent="0.25">
      <c r="A376" s="162" t="s">
        <v>588</v>
      </c>
      <c r="B376" s="56">
        <f t="shared" si="387"/>
        <v>115.2</v>
      </c>
      <c r="C376" s="56">
        <f t="shared" si="388"/>
        <v>48.214849999999998</v>
      </c>
      <c r="D376" s="48">
        <f t="shared" si="429"/>
        <v>41.853168402777776</v>
      </c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52"/>
      <c r="W376" s="48"/>
      <c r="X376" s="48"/>
      <c r="Y376" s="52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52"/>
      <c r="AU376" s="48"/>
      <c r="AV376" s="48"/>
      <c r="AW376" s="48"/>
      <c r="AX376" s="48">
        <v>115.2</v>
      </c>
      <c r="AY376" s="48">
        <v>48.214849999999998</v>
      </c>
      <c r="AZ376" s="48">
        <f t="shared" si="422"/>
        <v>41.853168402777776</v>
      </c>
      <c r="BA376" s="48"/>
      <c r="BB376" s="48"/>
      <c r="BC376" s="52"/>
      <c r="BD376" s="48"/>
      <c r="BE376" s="48"/>
      <c r="BF376" s="52"/>
      <c r="BG376" s="48"/>
      <c r="BH376" s="48"/>
      <c r="BI376" s="52"/>
      <c r="BJ376" s="48"/>
      <c r="BK376" s="48"/>
      <c r="BL376" s="52"/>
      <c r="BM376" s="48"/>
      <c r="BN376" s="48"/>
      <c r="BO376" s="48"/>
    </row>
    <row r="377" spans="1:67" x14ac:dyDescent="0.25">
      <c r="A377" s="162" t="s">
        <v>327</v>
      </c>
      <c r="B377" s="56">
        <f t="shared" si="387"/>
        <v>115.2</v>
      </c>
      <c r="C377" s="56">
        <f t="shared" si="388"/>
        <v>45.003459999999997</v>
      </c>
      <c r="D377" s="48">
        <f t="shared" si="429"/>
        <v>39.065503472222218</v>
      </c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52"/>
      <c r="W377" s="48"/>
      <c r="X377" s="48"/>
      <c r="Y377" s="52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52"/>
      <c r="AU377" s="48"/>
      <c r="AV377" s="48"/>
      <c r="AW377" s="48"/>
      <c r="AX377" s="48">
        <v>115.2</v>
      </c>
      <c r="AY377" s="48">
        <v>45.003459999999997</v>
      </c>
      <c r="AZ377" s="48">
        <f t="shared" si="422"/>
        <v>39.065503472222218</v>
      </c>
      <c r="BA377" s="48"/>
      <c r="BB377" s="48"/>
      <c r="BC377" s="52"/>
      <c r="BD377" s="48"/>
      <c r="BE377" s="48"/>
      <c r="BF377" s="52"/>
      <c r="BG377" s="48"/>
      <c r="BH377" s="48"/>
      <c r="BI377" s="52"/>
      <c r="BJ377" s="48"/>
      <c r="BK377" s="48"/>
      <c r="BL377" s="52"/>
      <c r="BM377" s="48"/>
      <c r="BN377" s="48"/>
      <c r="BO377" s="48"/>
    </row>
    <row r="378" spans="1:67" x14ac:dyDescent="0.25">
      <c r="A378" s="162" t="s">
        <v>408</v>
      </c>
      <c r="B378" s="56">
        <f t="shared" si="387"/>
        <v>115.2</v>
      </c>
      <c r="C378" s="56">
        <f t="shared" si="388"/>
        <v>46.310610000000004</v>
      </c>
      <c r="D378" s="48">
        <f t="shared" si="429"/>
        <v>40.200182291666671</v>
      </c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52"/>
      <c r="W378" s="48"/>
      <c r="X378" s="48"/>
      <c r="Y378" s="52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52"/>
      <c r="AU378" s="48"/>
      <c r="AV378" s="48"/>
      <c r="AW378" s="48"/>
      <c r="AX378" s="48">
        <v>115.2</v>
      </c>
      <c r="AY378" s="48">
        <v>46.310610000000004</v>
      </c>
      <c r="AZ378" s="48">
        <f t="shared" si="422"/>
        <v>40.200182291666671</v>
      </c>
      <c r="BA378" s="48"/>
      <c r="BB378" s="48"/>
      <c r="BC378" s="52"/>
      <c r="BD378" s="48"/>
      <c r="BE378" s="48"/>
      <c r="BF378" s="52"/>
      <c r="BG378" s="48"/>
      <c r="BH378" s="48"/>
      <c r="BI378" s="52"/>
      <c r="BJ378" s="48"/>
      <c r="BK378" s="48"/>
      <c r="BL378" s="52"/>
      <c r="BM378" s="48"/>
      <c r="BN378" s="48"/>
      <c r="BO378" s="48"/>
    </row>
    <row r="379" spans="1:67" x14ac:dyDescent="0.25">
      <c r="A379" s="162" t="s">
        <v>554</v>
      </c>
      <c r="B379" s="56">
        <f t="shared" si="387"/>
        <v>115.2</v>
      </c>
      <c r="C379" s="56">
        <f t="shared" si="388"/>
        <v>45.659510000000004</v>
      </c>
      <c r="D379" s="48">
        <f t="shared" si="429"/>
        <v>39.634991319444445</v>
      </c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52"/>
      <c r="W379" s="48"/>
      <c r="X379" s="48"/>
      <c r="Y379" s="52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52"/>
      <c r="AU379" s="48"/>
      <c r="AV379" s="48"/>
      <c r="AW379" s="48"/>
      <c r="AX379" s="48">
        <v>115.2</v>
      </c>
      <c r="AY379" s="48">
        <v>45.659510000000004</v>
      </c>
      <c r="AZ379" s="48">
        <f t="shared" si="422"/>
        <v>39.634991319444445</v>
      </c>
      <c r="BA379" s="48"/>
      <c r="BB379" s="48"/>
      <c r="BC379" s="52"/>
      <c r="BD379" s="48"/>
      <c r="BE379" s="48"/>
      <c r="BF379" s="52"/>
      <c r="BG379" s="48"/>
      <c r="BH379" s="48"/>
      <c r="BI379" s="52"/>
      <c r="BJ379" s="48"/>
      <c r="BK379" s="48"/>
      <c r="BL379" s="52"/>
      <c r="BM379" s="48"/>
      <c r="BN379" s="48"/>
      <c r="BO379" s="48"/>
    </row>
    <row r="380" spans="1:67" x14ac:dyDescent="0.25">
      <c r="A380" s="162" t="s">
        <v>555</v>
      </c>
      <c r="B380" s="56">
        <f t="shared" si="387"/>
        <v>115.2</v>
      </c>
      <c r="C380" s="56">
        <f t="shared" si="388"/>
        <v>53.880429999999997</v>
      </c>
      <c r="D380" s="48">
        <f t="shared" si="429"/>
        <v>46.771206597222218</v>
      </c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52"/>
      <c r="W380" s="48"/>
      <c r="X380" s="48"/>
      <c r="Y380" s="52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52"/>
      <c r="AU380" s="48"/>
      <c r="AV380" s="48"/>
      <c r="AW380" s="48"/>
      <c r="AX380" s="48">
        <v>115.2</v>
      </c>
      <c r="AY380" s="48">
        <v>53.880429999999997</v>
      </c>
      <c r="AZ380" s="48">
        <f t="shared" si="422"/>
        <v>46.771206597222218</v>
      </c>
      <c r="BA380" s="48"/>
      <c r="BB380" s="48"/>
      <c r="BC380" s="52"/>
      <c r="BD380" s="48"/>
      <c r="BE380" s="48"/>
      <c r="BF380" s="52"/>
      <c r="BG380" s="48"/>
      <c r="BH380" s="48"/>
      <c r="BI380" s="52"/>
      <c r="BJ380" s="48"/>
      <c r="BK380" s="48"/>
      <c r="BL380" s="52"/>
      <c r="BM380" s="48"/>
      <c r="BN380" s="48"/>
      <c r="BO380" s="48"/>
    </row>
    <row r="381" spans="1:67" s="59" customFormat="1" ht="31.5" x14ac:dyDescent="0.25">
      <c r="A381" s="163" t="s">
        <v>268</v>
      </c>
      <c r="B381" s="73">
        <f t="shared" si="387"/>
        <v>3114185.1447000005</v>
      </c>
      <c r="C381" s="73">
        <f t="shared" si="388"/>
        <v>1560468.2769200001</v>
      </c>
      <c r="D381" s="55">
        <f t="shared" ref="D381" si="430">C381/B381*100</f>
        <v>50.108397683925276</v>
      </c>
      <c r="E381" s="55">
        <f>SUM(E382:E387)</f>
        <v>5929.7</v>
      </c>
      <c r="F381" s="55">
        <f t="shared" ref="F381:BE381" si="431">SUM(F382:F387)</f>
        <v>2351.846</v>
      </c>
      <c r="G381" s="55">
        <f t="shared" si="44"/>
        <v>39.662141423680794</v>
      </c>
      <c r="H381" s="55">
        <f t="shared" si="431"/>
        <v>3426.5</v>
      </c>
      <c r="I381" s="55">
        <f t="shared" si="431"/>
        <v>1761.96703</v>
      </c>
      <c r="J381" s="55">
        <f t="shared" si="56"/>
        <v>51.421772362468985</v>
      </c>
      <c r="K381" s="55">
        <f t="shared" si="431"/>
        <v>98769.4</v>
      </c>
      <c r="L381" s="55">
        <f t="shared" si="431"/>
        <v>50001.359469999996</v>
      </c>
      <c r="M381" s="55">
        <f t="shared" si="57"/>
        <v>50.624342630409828</v>
      </c>
      <c r="N381" s="55">
        <f t="shared" si="431"/>
        <v>897614.74470000004</v>
      </c>
      <c r="O381" s="55">
        <f t="shared" si="431"/>
        <v>433636.83487000002</v>
      </c>
      <c r="P381" s="55">
        <f t="shared" ref="P381" si="432">O381/N381*100</f>
        <v>48.309905494581614</v>
      </c>
      <c r="Q381" s="55">
        <f t="shared" si="431"/>
        <v>36789.4</v>
      </c>
      <c r="R381" s="55">
        <f t="shared" si="431"/>
        <v>14383.843999999999</v>
      </c>
      <c r="S381" s="55">
        <f t="shared" si="45"/>
        <v>39.097794473408101</v>
      </c>
      <c r="T381" s="55">
        <f t="shared" si="431"/>
        <v>2428.6999999999998</v>
      </c>
      <c r="U381" s="55">
        <f t="shared" si="431"/>
        <v>1111.2890500000001</v>
      </c>
      <c r="V381" s="55">
        <f t="shared" si="46"/>
        <v>45.75653847737474</v>
      </c>
      <c r="W381" s="55">
        <f>SUM(W382:W387)</f>
        <v>1846050.7</v>
      </c>
      <c r="X381" s="55">
        <f>SUM(X382:X387)</f>
        <v>933211.79787999997</v>
      </c>
      <c r="Y381" s="55">
        <f t="shared" si="58"/>
        <v>50.551796756177936</v>
      </c>
      <c r="Z381" s="55">
        <f t="shared" si="431"/>
        <v>13155.7</v>
      </c>
      <c r="AA381" s="55">
        <f t="shared" si="431"/>
        <v>6204.6164000000008</v>
      </c>
      <c r="AB381" s="54">
        <f t="shared" si="376"/>
        <v>47.162951420296913</v>
      </c>
      <c r="AC381" s="55">
        <f t="shared" si="431"/>
        <v>88.5</v>
      </c>
      <c r="AD381" s="55">
        <f t="shared" si="431"/>
        <v>0</v>
      </c>
      <c r="AE381" s="55"/>
      <c r="AF381" s="55">
        <f t="shared" si="431"/>
        <v>6577.9</v>
      </c>
      <c r="AG381" s="55">
        <f t="shared" si="431"/>
        <v>2946.9201600000001</v>
      </c>
      <c r="AH381" s="55">
        <f t="shared" si="431"/>
        <v>44.800318642727923</v>
      </c>
      <c r="AI381" s="55">
        <f t="shared" si="431"/>
        <v>59686.7</v>
      </c>
      <c r="AJ381" s="55">
        <f t="shared" si="431"/>
        <v>33615.864219999996</v>
      </c>
      <c r="AK381" s="55">
        <f t="shared" si="431"/>
        <v>56.320527387173357</v>
      </c>
      <c r="AL381" s="55">
        <f t="shared" si="431"/>
        <v>4228.6000000000004</v>
      </c>
      <c r="AM381" s="55">
        <f t="shared" si="431"/>
        <v>2003.83311</v>
      </c>
      <c r="AN381" s="55">
        <f t="shared" si="431"/>
        <v>47.387624982263631</v>
      </c>
      <c r="AO381" s="55">
        <f t="shared" si="431"/>
        <v>1409.6</v>
      </c>
      <c r="AP381" s="55">
        <f t="shared" ref="AP381" si="433">SUM(AP382:AP387)</f>
        <v>652.23493000000008</v>
      </c>
      <c r="AQ381" s="55">
        <f t="shared" si="431"/>
        <v>46.270922956867203</v>
      </c>
      <c r="AR381" s="55">
        <f t="shared" si="431"/>
        <v>17620.7</v>
      </c>
      <c r="AS381" s="55">
        <f t="shared" si="431"/>
        <v>8810.4</v>
      </c>
      <c r="AT381" s="55">
        <f t="shared" si="63"/>
        <v>50.000283757171957</v>
      </c>
      <c r="AU381" s="55">
        <f t="shared" si="431"/>
        <v>3758.8</v>
      </c>
      <c r="AV381" s="55">
        <f t="shared" ref="AV381" si="434">SUM(AV382:AV387)</f>
        <v>1831.9116299999998</v>
      </c>
      <c r="AW381" s="55">
        <f>AV381/AU381*100</f>
        <v>48.736608226029574</v>
      </c>
      <c r="AX381" s="55">
        <f t="shared" si="431"/>
        <v>2882.4</v>
      </c>
      <c r="AY381" s="55">
        <f t="shared" si="431"/>
        <v>1236.30747</v>
      </c>
      <c r="AZ381" s="54">
        <f t="shared" si="422"/>
        <v>42.89159970857618</v>
      </c>
      <c r="BA381" s="55">
        <f t="shared" si="431"/>
        <v>104918.5</v>
      </c>
      <c r="BB381" s="55">
        <f t="shared" si="431"/>
        <v>64229.625</v>
      </c>
      <c r="BC381" s="55">
        <f t="shared" si="423"/>
        <v>61.21858871409713</v>
      </c>
      <c r="BD381" s="55">
        <f t="shared" si="431"/>
        <v>7485</v>
      </c>
      <c r="BE381" s="55">
        <f t="shared" si="431"/>
        <v>2064.7707399999999</v>
      </c>
      <c r="BF381" s="55">
        <f t="shared" si="380"/>
        <v>27.585447428189713</v>
      </c>
      <c r="BG381" s="55">
        <f t="shared" ref="BG381" si="435">SUM(BG382:BG387)</f>
        <v>34.6</v>
      </c>
      <c r="BH381" s="55">
        <f t="shared" ref="BH381" si="436">SUM(BH382:BH387)</f>
        <v>0</v>
      </c>
      <c r="BI381" s="55">
        <f t="shared" ref="BI381" si="437">BH381/BG381*100</f>
        <v>0</v>
      </c>
      <c r="BJ381" s="55">
        <f>SUM(BJ382:BJ387)</f>
        <v>704.7</v>
      </c>
      <c r="BK381" s="55">
        <f>SUM(BK382:BK387)</f>
        <v>144.35751000000002</v>
      </c>
      <c r="BL381" s="55">
        <f>BK381/BJ381*100</f>
        <v>20.48495955725841</v>
      </c>
      <c r="BM381" s="55">
        <f>SUM(BM382:BM387)</f>
        <v>624.29999999999995</v>
      </c>
      <c r="BN381" s="55">
        <f t="shared" ref="BN381" si="438">SUM(BN382:BN387)</f>
        <v>268.49745000000001</v>
      </c>
      <c r="BO381" s="55">
        <f t="shared" ref="BO381:BO382" si="439">BN381/BM381*100</f>
        <v>43.007760691975015</v>
      </c>
    </row>
    <row r="382" spans="1:67" x14ac:dyDescent="0.25">
      <c r="A382" s="162" t="s">
        <v>267</v>
      </c>
      <c r="B382" s="56">
        <f>E382+H382+K382+N382+Q382+T382+W382+Z382+AC382+AF382+AI382+AL382+AO382+AR382+AU382+AX382+BA382+BD382+BG382+BJ382+BM382</f>
        <v>3111302.7447000006</v>
      </c>
      <c r="C382" s="56">
        <f>F382+I382+L382+O382+R382+U382+X382+AA382+AD382+AG382+AJ382+AM382+AP382+AS382+AV382+AY382+BB382+BE382+BH382+BK382+BN382</f>
        <v>1559231.96945</v>
      </c>
      <c r="D382" s="52">
        <f t="shared" si="0"/>
        <v>50.11508353232739</v>
      </c>
      <c r="E382" s="52">
        <v>5929.7</v>
      </c>
      <c r="F382" s="52">
        <v>2351.846</v>
      </c>
      <c r="G382" s="52">
        <f t="shared" si="44"/>
        <v>39.662141423680794</v>
      </c>
      <c r="H382" s="52">
        <v>3426.5</v>
      </c>
      <c r="I382" s="52">
        <v>1761.96703</v>
      </c>
      <c r="J382" s="52">
        <f t="shared" si="56"/>
        <v>51.421772362468985</v>
      </c>
      <c r="K382" s="52">
        <v>98769.4</v>
      </c>
      <c r="L382" s="52">
        <v>50001.359469999996</v>
      </c>
      <c r="M382" s="52">
        <f t="shared" si="57"/>
        <v>50.624342630409828</v>
      </c>
      <c r="N382" s="52">
        <v>897614.74470000004</v>
      </c>
      <c r="O382" s="52">
        <v>433636.83487000002</v>
      </c>
      <c r="P382" s="52">
        <f t="shared" si="30"/>
        <v>48.309905494581614</v>
      </c>
      <c r="Q382" s="52">
        <v>36789.4</v>
      </c>
      <c r="R382" s="52">
        <v>14383.843999999999</v>
      </c>
      <c r="S382" s="52">
        <f t="shared" si="45"/>
        <v>39.097794473408101</v>
      </c>
      <c r="T382" s="52">
        <v>2428.6999999999998</v>
      </c>
      <c r="U382" s="52">
        <v>1111.2890500000001</v>
      </c>
      <c r="V382" s="52">
        <f t="shared" si="46"/>
        <v>45.75653847737474</v>
      </c>
      <c r="W382" s="52">
        <v>1846050.7</v>
      </c>
      <c r="X382" s="52">
        <v>933211.79787999997</v>
      </c>
      <c r="Y382" s="52">
        <f>X382/W382*100</f>
        <v>50.551796756177936</v>
      </c>
      <c r="Z382" s="52">
        <v>13155.7</v>
      </c>
      <c r="AA382" s="52">
        <v>6204.6164000000008</v>
      </c>
      <c r="AB382" s="48">
        <f t="shared" si="376"/>
        <v>47.162951420296913</v>
      </c>
      <c r="AC382" s="52">
        <v>88.5</v>
      </c>
      <c r="AD382" s="52"/>
      <c r="AE382" s="52"/>
      <c r="AF382" s="52">
        <v>6577.9</v>
      </c>
      <c r="AG382" s="52">
        <v>2946.9201600000001</v>
      </c>
      <c r="AH382" s="52">
        <f t="shared" si="59"/>
        <v>44.800318642727923</v>
      </c>
      <c r="AI382" s="52">
        <v>59686.7</v>
      </c>
      <c r="AJ382" s="52">
        <v>33615.864219999996</v>
      </c>
      <c r="AK382" s="52">
        <f t="shared" si="60"/>
        <v>56.320527387173357</v>
      </c>
      <c r="AL382" s="52">
        <v>4228.6000000000004</v>
      </c>
      <c r="AM382" s="52">
        <v>2003.83311</v>
      </c>
      <c r="AN382" s="52">
        <f t="shared" si="61"/>
        <v>47.387624982263631</v>
      </c>
      <c r="AO382" s="52">
        <v>1409.6</v>
      </c>
      <c r="AP382" s="52">
        <v>652.23493000000008</v>
      </c>
      <c r="AQ382" s="52">
        <f t="shared" si="62"/>
        <v>46.270922956867203</v>
      </c>
      <c r="AR382" s="52">
        <v>17620.7</v>
      </c>
      <c r="AS382" s="52">
        <v>8810.4</v>
      </c>
      <c r="AT382" s="52">
        <f t="shared" si="63"/>
        <v>50.000283757171957</v>
      </c>
      <c r="AU382" s="52">
        <v>3758.8</v>
      </c>
      <c r="AV382" s="52">
        <v>1831.9116299999998</v>
      </c>
      <c r="AW382" s="52">
        <f>AV382/AU382*100</f>
        <v>48.736608226029574</v>
      </c>
      <c r="AX382" s="52"/>
      <c r="AY382" s="52"/>
      <c r="AZ382" s="48"/>
      <c r="BA382" s="52">
        <v>104918.5</v>
      </c>
      <c r="BB382" s="52">
        <v>64229.625</v>
      </c>
      <c r="BC382" s="52">
        <f>BB382/BA382*100</f>
        <v>61.21858871409713</v>
      </c>
      <c r="BD382" s="52">
        <v>7485</v>
      </c>
      <c r="BE382" s="52">
        <v>2064.7707399999999</v>
      </c>
      <c r="BF382" s="52">
        <f t="shared" si="380"/>
        <v>27.585447428189713</v>
      </c>
      <c r="BG382" s="52">
        <v>34.6</v>
      </c>
      <c r="BH382" s="52"/>
      <c r="BI382" s="52">
        <f>BH382/BG382*100</f>
        <v>0</v>
      </c>
      <c r="BJ382" s="52">
        <v>704.7</v>
      </c>
      <c r="BK382" s="52">
        <v>144.35751000000002</v>
      </c>
      <c r="BL382" s="52">
        <f>BK382/BJ382*100</f>
        <v>20.48495955725841</v>
      </c>
      <c r="BM382" s="52">
        <v>624.29999999999995</v>
      </c>
      <c r="BN382" s="52">
        <v>268.49745000000001</v>
      </c>
      <c r="BO382" s="52">
        <f t="shared" si="439"/>
        <v>43.007760691975015</v>
      </c>
    </row>
    <row r="383" spans="1:67" x14ac:dyDescent="0.25">
      <c r="A383" s="166" t="s">
        <v>557</v>
      </c>
      <c r="B383" s="56">
        <f t="shared" si="387"/>
        <v>0</v>
      </c>
      <c r="C383" s="56">
        <f t="shared" si="388"/>
        <v>0</v>
      </c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48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177"/>
      <c r="AT383" s="52"/>
      <c r="AU383" s="52"/>
      <c r="AV383" s="52"/>
      <c r="AW383" s="52"/>
      <c r="AX383" s="52"/>
      <c r="AY383" s="52"/>
      <c r="AZ383" s="48"/>
      <c r="BA383" s="52"/>
      <c r="BB383" s="52"/>
      <c r="BC383" s="52"/>
      <c r="BD383" s="52"/>
      <c r="BE383" s="52"/>
      <c r="BF383" s="52"/>
      <c r="BG383" s="52"/>
      <c r="BH383" s="52"/>
      <c r="BI383" s="52"/>
      <c r="BJ383" s="52"/>
      <c r="BK383" s="52"/>
      <c r="BL383" s="52"/>
      <c r="BM383" s="52"/>
      <c r="BN383" s="52"/>
      <c r="BO383" s="52"/>
    </row>
    <row r="384" spans="1:67" x14ac:dyDescent="0.25">
      <c r="A384" s="162" t="s">
        <v>264</v>
      </c>
      <c r="B384" s="56">
        <f t="shared" si="387"/>
        <v>576.6</v>
      </c>
      <c r="C384" s="56">
        <f t="shared" si="388"/>
        <v>263.99498999999997</v>
      </c>
      <c r="D384" s="48">
        <f>C384/B384*100</f>
        <v>45.784771071800201</v>
      </c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>
        <v>576.6</v>
      </c>
      <c r="AY384" s="48">
        <v>263.99498999999997</v>
      </c>
      <c r="AZ384" s="48">
        <f>AY384/AX384*100</f>
        <v>45.784771071800201</v>
      </c>
      <c r="BA384" s="48"/>
      <c r="BB384" s="48"/>
      <c r="BC384" s="48"/>
      <c r="BD384" s="48"/>
      <c r="BE384" s="48"/>
      <c r="BF384" s="52"/>
      <c r="BG384" s="48"/>
      <c r="BH384" s="48"/>
      <c r="BI384" s="52"/>
      <c r="BJ384" s="48"/>
      <c r="BK384" s="48"/>
      <c r="BL384" s="52"/>
      <c r="BM384" s="48"/>
      <c r="BN384" s="48"/>
      <c r="BO384" s="48"/>
    </row>
    <row r="385" spans="1:67" x14ac:dyDescent="0.25">
      <c r="A385" s="162" t="s">
        <v>556</v>
      </c>
      <c r="B385" s="56">
        <f t="shared" si="387"/>
        <v>864.7</v>
      </c>
      <c r="C385" s="56">
        <f t="shared" si="388"/>
        <v>380.24124</v>
      </c>
      <c r="D385" s="48">
        <f>C385/B385*100</f>
        <v>43.973775876026366</v>
      </c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>
        <v>864.7</v>
      </c>
      <c r="AY385" s="48">
        <v>380.24124</v>
      </c>
      <c r="AZ385" s="48">
        <f>AY385/AX385*100</f>
        <v>43.973775876026366</v>
      </c>
      <c r="BA385" s="48"/>
      <c r="BB385" s="48"/>
      <c r="BC385" s="48"/>
      <c r="BD385" s="48"/>
      <c r="BE385" s="48"/>
      <c r="BF385" s="52"/>
      <c r="BG385" s="48"/>
      <c r="BH385" s="48"/>
      <c r="BI385" s="52"/>
      <c r="BJ385" s="48"/>
      <c r="BK385" s="48"/>
      <c r="BL385" s="52"/>
      <c r="BM385" s="48"/>
      <c r="BN385" s="48"/>
      <c r="BO385" s="48"/>
    </row>
    <row r="386" spans="1:67" x14ac:dyDescent="0.25">
      <c r="A386" s="162" t="s">
        <v>265</v>
      </c>
      <c r="B386" s="56">
        <f t="shared" si="387"/>
        <v>1153</v>
      </c>
      <c r="C386" s="56">
        <f t="shared" si="388"/>
        <v>478.26119</v>
      </c>
      <c r="D386" s="48">
        <f>C386/B386*100</f>
        <v>41.479721595836949</v>
      </c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>
        <v>1153</v>
      </c>
      <c r="AY386" s="48">
        <v>478.26119</v>
      </c>
      <c r="AZ386" s="48">
        <f>AY386/AX386*100</f>
        <v>41.479721595836949</v>
      </c>
      <c r="BA386" s="48"/>
      <c r="BB386" s="48"/>
      <c r="BC386" s="48"/>
      <c r="BD386" s="48"/>
      <c r="BE386" s="48"/>
      <c r="BF386" s="52"/>
      <c r="BG386" s="48"/>
      <c r="BH386" s="48"/>
      <c r="BI386" s="52"/>
      <c r="BJ386" s="48"/>
      <c r="BK386" s="48"/>
      <c r="BL386" s="52"/>
      <c r="BM386" s="48"/>
      <c r="BN386" s="48"/>
      <c r="BO386" s="48"/>
    </row>
    <row r="387" spans="1:67" x14ac:dyDescent="0.25">
      <c r="A387" s="162" t="s">
        <v>222</v>
      </c>
      <c r="B387" s="56">
        <f t="shared" si="387"/>
        <v>288.10000000000002</v>
      </c>
      <c r="C387" s="56">
        <f t="shared" si="387"/>
        <v>113.81005</v>
      </c>
      <c r="D387" s="48">
        <f>C387/B387*100</f>
        <v>39.503661922943422</v>
      </c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>
        <v>288.10000000000002</v>
      </c>
      <c r="AY387" s="48">
        <v>113.81005</v>
      </c>
      <c r="AZ387" s="48">
        <f>AY387/AX387*100</f>
        <v>39.503661922943422</v>
      </c>
      <c r="BA387" s="48"/>
      <c r="BB387" s="48"/>
      <c r="BC387" s="48"/>
      <c r="BD387" s="48"/>
      <c r="BE387" s="48"/>
      <c r="BF387" s="52"/>
      <c r="BG387" s="48"/>
      <c r="BH387" s="48"/>
      <c r="BI387" s="52"/>
      <c r="BJ387" s="48"/>
      <c r="BK387" s="48"/>
      <c r="BL387" s="52"/>
      <c r="BM387" s="48"/>
      <c r="BN387" s="48"/>
      <c r="BO387" s="48"/>
    </row>
    <row r="388" spans="1:67" s="59" customFormat="1" ht="33.75" customHeight="1" x14ac:dyDescent="0.25">
      <c r="A388" s="167" t="s">
        <v>98</v>
      </c>
      <c r="B388" s="155">
        <f t="shared" ref="B388:B391" si="440">E388+H388+K388+N388+Q388+T388+W388+Z388+AC388+AF388+AI388+AL388+AO388+AR388+AU388+AX388+BA388+BD388+BG388+BJ388+BM388</f>
        <v>8805732.8829399999</v>
      </c>
      <c r="C388" s="155">
        <f t="shared" ref="C388:C391" si="441">F388+I388+L388+O388+R388+U388+X388+AA388+AD388+AG388+AJ388+AM388+AP388+AS388+AV388+AY388+BB388+BE388+BH388+BK388+BN388</f>
        <v>5202262.2787000006</v>
      </c>
      <c r="D388" s="155">
        <f t="shared" si="0"/>
        <v>59.078129530578082</v>
      </c>
      <c r="E388" s="155">
        <f>SUM(E389:E392)</f>
        <v>19713.700000000004</v>
      </c>
      <c r="F388" s="155">
        <f>SUM(F389:F392)</f>
        <v>12220.958700000001</v>
      </c>
      <c r="G388" s="155">
        <f t="shared" si="44"/>
        <v>61.992212014994642</v>
      </c>
      <c r="H388" s="155">
        <f>SUM(H389:H392)</f>
        <v>10701.8</v>
      </c>
      <c r="I388" s="155">
        <f t="shared" ref="I388:AX388" si="442">SUM(I389:I392)</f>
        <v>5403.1384299999982</v>
      </c>
      <c r="J388" s="155">
        <f t="shared" si="56"/>
        <v>50.488127511259776</v>
      </c>
      <c r="K388" s="155">
        <f t="shared" si="442"/>
        <v>321767.40000000002</v>
      </c>
      <c r="L388" s="155">
        <f t="shared" si="442"/>
        <v>123958.54764</v>
      </c>
      <c r="M388" s="155">
        <f t="shared" si="57"/>
        <v>38.524271768985919</v>
      </c>
      <c r="N388" s="155">
        <f t="shared" si="442"/>
        <v>2651871.6775000002</v>
      </c>
      <c r="O388" s="155">
        <f t="shared" si="442"/>
        <v>1577947.5848599998</v>
      </c>
      <c r="P388" s="155">
        <f t="shared" si="30"/>
        <v>59.503165188881944</v>
      </c>
      <c r="Q388" s="155">
        <f t="shared" si="442"/>
        <v>115134.8</v>
      </c>
      <c r="R388" s="155">
        <f t="shared" si="442"/>
        <v>53189.013200000001</v>
      </c>
      <c r="S388" s="155">
        <f t="shared" si="45"/>
        <v>46.197164714751757</v>
      </c>
      <c r="T388" s="155">
        <f>SUM(T389:T392)</f>
        <v>7422</v>
      </c>
      <c r="U388" s="155">
        <f t="shared" si="442"/>
        <v>4039.8333600000005</v>
      </c>
      <c r="V388" s="155">
        <f t="shared" si="46"/>
        <v>54.430522231204534</v>
      </c>
      <c r="W388" s="155">
        <f>SUM(W389:W392)</f>
        <v>5071770.3742500003</v>
      </c>
      <c r="X388" s="155">
        <f t="shared" si="442"/>
        <v>3092369.05608</v>
      </c>
      <c r="Y388" s="155">
        <f t="shared" si="58"/>
        <v>60.972181859422037</v>
      </c>
      <c r="Z388" s="155">
        <f t="shared" si="442"/>
        <v>38299.9</v>
      </c>
      <c r="AA388" s="155">
        <f t="shared" si="442"/>
        <v>17297.226210000004</v>
      </c>
      <c r="AB388" s="155">
        <f t="shared" ref="AB388:AB391" si="443">AA388/Z388*100</f>
        <v>45.162588440178702</v>
      </c>
      <c r="AC388" s="155">
        <f t="shared" si="442"/>
        <v>904.2</v>
      </c>
      <c r="AD388" s="155">
        <f t="shared" si="442"/>
        <v>107.02663000000001</v>
      </c>
      <c r="AE388" s="155">
        <f>AD388/AC388*100</f>
        <v>11.836610263216103</v>
      </c>
      <c r="AF388" s="155">
        <f t="shared" si="442"/>
        <v>32191.9</v>
      </c>
      <c r="AG388" s="155">
        <f t="shared" si="442"/>
        <v>14815.94421</v>
      </c>
      <c r="AH388" s="155">
        <f t="shared" si="59"/>
        <v>46.023826521578407</v>
      </c>
      <c r="AI388" s="155">
        <f t="shared" si="442"/>
        <v>173481.30000000002</v>
      </c>
      <c r="AJ388" s="155">
        <f>SUM(AJ389:AJ392)</f>
        <v>97504.109460000007</v>
      </c>
      <c r="AK388" s="155">
        <f t="shared" si="60"/>
        <v>56.204391747122017</v>
      </c>
      <c r="AL388" s="155">
        <f t="shared" si="442"/>
        <v>13398</v>
      </c>
      <c r="AM388" s="155">
        <f t="shared" si="442"/>
        <v>5622.6509800000003</v>
      </c>
      <c r="AN388" s="155">
        <f t="shared" si="61"/>
        <v>41.966345573966265</v>
      </c>
      <c r="AO388" s="155">
        <f t="shared" si="442"/>
        <v>4001.1</v>
      </c>
      <c r="AP388" s="155">
        <f t="shared" ref="AP388" si="444">SUM(AP389:AP392)</f>
        <v>1712.16956</v>
      </c>
      <c r="AQ388" s="155">
        <f t="shared" si="62"/>
        <v>42.792471070455626</v>
      </c>
      <c r="AR388" s="155"/>
      <c r="AS388" s="155"/>
      <c r="AT388" s="155"/>
      <c r="AU388" s="155">
        <f t="shared" si="442"/>
        <v>5638.2</v>
      </c>
      <c r="AV388" s="155">
        <f t="shared" ref="AV388" si="445">SUM(AV389:AV392)</f>
        <v>2367.0409300000001</v>
      </c>
      <c r="AW388" s="155">
        <f>AV388/AU388*100</f>
        <v>41.982209393068715</v>
      </c>
      <c r="AX388" s="155">
        <f t="shared" si="442"/>
        <v>691.40000000000009</v>
      </c>
      <c r="AY388" s="155">
        <f>SUM(AY389:AY392)</f>
        <v>302.81881999999996</v>
      </c>
      <c r="AZ388" s="155">
        <f t="shared" ref="AZ388:AZ391" si="446">AY388/AX388*100</f>
        <v>43.797920161990156</v>
      </c>
      <c r="BA388" s="155">
        <f t="shared" ref="BA388:BE388" si="447">SUM(BA389:BA392)</f>
        <v>288177.63118999999</v>
      </c>
      <c r="BB388" s="155">
        <f t="shared" si="447"/>
        <v>174666.06284</v>
      </c>
      <c r="BC388" s="155">
        <f>BB388/BA388*100</f>
        <v>60.610555412900858</v>
      </c>
      <c r="BD388" s="155">
        <f t="shared" si="447"/>
        <v>45022.200000000004</v>
      </c>
      <c r="BE388" s="155">
        <f t="shared" si="447"/>
        <v>16337.227050000001</v>
      </c>
      <c r="BF388" s="155">
        <f t="shared" ref="BF388:BF394" si="448">BE388/BD388*100</f>
        <v>36.287047389954289</v>
      </c>
      <c r="BG388" s="155">
        <f t="shared" ref="BG388" si="449">SUM(BG389:BG392)</f>
        <v>64.3</v>
      </c>
      <c r="BH388" s="155">
        <f t="shared" ref="BH388" si="450">SUM(BH389:BH392)</f>
        <v>42.701000000000001</v>
      </c>
      <c r="BI388" s="155">
        <f>BH388/BG388*100</f>
        <v>66.409020217729392</v>
      </c>
      <c r="BJ388" s="155">
        <f t="shared" ref="BJ388:BK388" si="451">SUM(BJ389:BJ392)</f>
        <v>3288.9</v>
      </c>
      <c r="BK388" s="155">
        <f t="shared" si="451"/>
        <v>1593.00397</v>
      </c>
      <c r="BL388" s="155">
        <f>BK388/BJ388*100</f>
        <v>48.435767885919304</v>
      </c>
      <c r="BM388" s="155">
        <f>SUM(BM389:BM392)</f>
        <v>2192.1</v>
      </c>
      <c r="BN388" s="155">
        <f>SUM(BN389:BN392)</f>
        <v>766.16476999999998</v>
      </c>
      <c r="BO388" s="155">
        <f t="shared" ref="BO388:BO391" si="452">BN388/BM388*100</f>
        <v>34.951177865973264</v>
      </c>
    </row>
    <row r="389" spans="1:67" x14ac:dyDescent="0.25">
      <c r="A389" s="168" t="s">
        <v>99</v>
      </c>
      <c r="B389" s="56">
        <f t="shared" si="440"/>
        <v>8572535.6068399996</v>
      </c>
      <c r="C389" s="56">
        <f t="shared" si="441"/>
        <v>5086272.5378900003</v>
      </c>
      <c r="D389" s="48">
        <f t="shared" si="0"/>
        <v>59.332183278791859</v>
      </c>
      <c r="E389" s="52">
        <v>19212.400000000001</v>
      </c>
      <c r="F389" s="52">
        <v>11998.116</v>
      </c>
      <c r="G389" s="48">
        <f t="shared" si="44"/>
        <v>62.449855301784261</v>
      </c>
      <c r="H389" s="48">
        <v>10468.5</v>
      </c>
      <c r="I389" s="48">
        <v>5321.8390599999993</v>
      </c>
      <c r="J389" s="48">
        <f t="shared" si="56"/>
        <v>50.836691598605334</v>
      </c>
      <c r="K389" s="48">
        <v>315934.90000000002</v>
      </c>
      <c r="L389" s="52">
        <v>121386.60987999999</v>
      </c>
      <c r="M389" s="48">
        <f t="shared" si="57"/>
        <v>38.421399433870704</v>
      </c>
      <c r="N389" s="48">
        <v>2564097.1014</v>
      </c>
      <c r="O389" s="52">
        <v>1538376.31</v>
      </c>
      <c r="P389" s="48">
        <f t="shared" si="30"/>
        <v>59.996803910430884</v>
      </c>
      <c r="Q389" s="52">
        <v>112634.6</v>
      </c>
      <c r="R389" s="52">
        <v>51904.974900000001</v>
      </c>
      <c r="S389" s="48">
        <f t="shared" si="45"/>
        <v>46.082620171776703</v>
      </c>
      <c r="T389" s="52">
        <v>7242.3</v>
      </c>
      <c r="U389" s="52">
        <v>3961.5338500000003</v>
      </c>
      <c r="V389" s="48">
        <f t="shared" si="46"/>
        <v>54.699941316984933</v>
      </c>
      <c r="W389" s="48">
        <v>4949724.5742499996</v>
      </c>
      <c r="X389" s="52">
        <v>3027268.27483</v>
      </c>
      <c r="Y389" s="48">
        <f t="shared" si="58"/>
        <v>61.16033790200747</v>
      </c>
      <c r="Z389" s="48">
        <v>37117.9</v>
      </c>
      <c r="AA389" s="48">
        <v>16799.67324</v>
      </c>
      <c r="AB389" s="48">
        <f t="shared" si="443"/>
        <v>45.260300932973038</v>
      </c>
      <c r="AC389" s="52">
        <v>904.2</v>
      </c>
      <c r="AD389" s="52">
        <v>107.02663000000001</v>
      </c>
      <c r="AE389" s="48">
        <f>AD389/AC389*100</f>
        <v>11.836610263216103</v>
      </c>
      <c r="AF389" s="48">
        <v>31009.9</v>
      </c>
      <c r="AG389" s="48">
        <v>14336.18189</v>
      </c>
      <c r="AH389" s="48">
        <f t="shared" si="59"/>
        <v>46.230983943837288</v>
      </c>
      <c r="AI389" s="48">
        <v>171974.9</v>
      </c>
      <c r="AJ389" s="48">
        <v>96742.122170000002</v>
      </c>
      <c r="AK389" s="48">
        <f t="shared" si="60"/>
        <v>56.253628971437116</v>
      </c>
      <c r="AL389" s="48">
        <v>12216</v>
      </c>
      <c r="AM389" s="48">
        <v>5156.1009199999999</v>
      </c>
      <c r="AN389" s="52">
        <f t="shared" si="61"/>
        <v>42.207767845448593</v>
      </c>
      <c r="AO389" s="52">
        <v>2819.1</v>
      </c>
      <c r="AP389" s="52">
        <v>1263.55142</v>
      </c>
      <c r="AQ389" s="48">
        <f t="shared" si="62"/>
        <v>44.821092547266858</v>
      </c>
      <c r="AR389" s="52"/>
      <c r="AS389" s="52"/>
      <c r="AT389" s="48"/>
      <c r="AU389" s="52">
        <v>5638.2</v>
      </c>
      <c r="AV389" s="52">
        <v>2367.0409300000001</v>
      </c>
      <c r="AW389" s="48">
        <f>AV389/AU389*100</f>
        <v>41.982209393068715</v>
      </c>
      <c r="AX389" s="52"/>
      <c r="AY389" s="48"/>
      <c r="AZ389" s="48"/>
      <c r="BA389" s="52">
        <v>281508.83119</v>
      </c>
      <c r="BB389" s="52">
        <v>170549.79441</v>
      </c>
      <c r="BC389" s="48">
        <f>BB389/BA389*100</f>
        <v>60.584171973947797</v>
      </c>
      <c r="BD389" s="52">
        <v>44910</v>
      </c>
      <c r="BE389" s="52">
        <v>16337.227050000001</v>
      </c>
      <c r="BF389" s="52">
        <f t="shared" si="448"/>
        <v>36.377704408817642</v>
      </c>
      <c r="BG389" s="52">
        <v>63.2</v>
      </c>
      <c r="BH389" s="52">
        <v>42.301000000000002</v>
      </c>
      <c r="BI389" s="52">
        <f>BH389/BG389*100</f>
        <v>66.931962025316466</v>
      </c>
      <c r="BJ389" s="52">
        <v>3288.9</v>
      </c>
      <c r="BK389" s="52">
        <v>1593.00397</v>
      </c>
      <c r="BL389" s="52">
        <f>BK389/BJ389*100</f>
        <v>48.435767885919304</v>
      </c>
      <c r="BM389" s="52">
        <v>1770.1</v>
      </c>
      <c r="BN389" s="52">
        <v>760.85573999999997</v>
      </c>
      <c r="BO389" s="48">
        <f t="shared" si="452"/>
        <v>42.983771538331169</v>
      </c>
    </row>
    <row r="390" spans="1:67" x14ac:dyDescent="0.25">
      <c r="A390" s="168" t="s">
        <v>100</v>
      </c>
      <c r="B390" s="56">
        <f t="shared" si="440"/>
        <v>33562.875499999995</v>
      </c>
      <c r="C390" s="56">
        <f t="shared" si="441"/>
        <v>16000.804859999998</v>
      </c>
      <c r="D390" s="48">
        <f t="shared" si="0"/>
        <v>47.674117970017207</v>
      </c>
      <c r="E390" s="52">
        <v>31.5</v>
      </c>
      <c r="F390" s="52">
        <v>13.12</v>
      </c>
      <c r="G390" s="48">
        <f t="shared" si="44"/>
        <v>41.650793650793652</v>
      </c>
      <c r="H390" s="48">
        <v>18.3</v>
      </c>
      <c r="I390" s="48">
        <v>10.58642</v>
      </c>
      <c r="J390" s="48">
        <f t="shared" si="56"/>
        <v>57.849289617486342</v>
      </c>
      <c r="K390" s="48">
        <v>304.10000000000002</v>
      </c>
      <c r="L390" s="52">
        <v>78.90682000000001</v>
      </c>
      <c r="M390" s="48">
        <f t="shared" si="57"/>
        <v>25.947655376520885</v>
      </c>
      <c r="N390" s="48">
        <v>6793.4754999999996</v>
      </c>
      <c r="O390" s="52">
        <v>3936.3690000000001</v>
      </c>
      <c r="P390" s="48">
        <f t="shared" si="30"/>
        <v>57.943375228187698</v>
      </c>
      <c r="Q390" s="52">
        <v>285.8</v>
      </c>
      <c r="R390" s="52">
        <v>127.989</v>
      </c>
      <c r="S390" s="48">
        <f t="shared" si="45"/>
        <v>44.782715185444367</v>
      </c>
      <c r="T390" s="52">
        <v>58.2</v>
      </c>
      <c r="U390" s="52">
        <v>28.9695</v>
      </c>
      <c r="V390" s="48">
        <f t="shared" si="46"/>
        <v>49.77577319587629</v>
      </c>
      <c r="W390" s="48">
        <v>23365.200000000001</v>
      </c>
      <c r="X390" s="52">
        <v>10495.876</v>
      </c>
      <c r="Y390" s="48">
        <f t="shared" si="58"/>
        <v>44.920976494958317</v>
      </c>
      <c r="Z390" s="48">
        <v>394</v>
      </c>
      <c r="AA390" s="48">
        <v>179.62335999999999</v>
      </c>
      <c r="AB390" s="48">
        <f t="shared" si="443"/>
        <v>45.589685279187812</v>
      </c>
      <c r="AC390" s="52">
        <v>0</v>
      </c>
      <c r="AD390" s="52">
        <v>0</v>
      </c>
      <c r="AE390" s="48"/>
      <c r="AF390" s="48">
        <v>394</v>
      </c>
      <c r="AG390" s="48">
        <v>155.72277</v>
      </c>
      <c r="AH390" s="48">
        <f t="shared" si="59"/>
        <v>39.523545685279188</v>
      </c>
      <c r="AI390" s="48">
        <v>47.1</v>
      </c>
      <c r="AJ390" s="48">
        <v>28.638279999999998</v>
      </c>
      <c r="AK390" s="48">
        <f t="shared" si="60"/>
        <v>60.803142250530783</v>
      </c>
      <c r="AL390" s="48">
        <v>394</v>
      </c>
      <c r="AM390" s="48">
        <v>148.62505999999999</v>
      </c>
      <c r="AN390" s="52">
        <f t="shared" si="61"/>
        <v>37.722096446700505</v>
      </c>
      <c r="AO390" s="52">
        <v>394</v>
      </c>
      <c r="AP390" s="52">
        <v>145.47596999999999</v>
      </c>
      <c r="AQ390" s="48">
        <f t="shared" si="62"/>
        <v>36.922835025380706</v>
      </c>
      <c r="AR390" s="52"/>
      <c r="AS390" s="52"/>
      <c r="AT390" s="48"/>
      <c r="AU390" s="52"/>
      <c r="AV390" s="52"/>
      <c r="AW390" s="48"/>
      <c r="AX390" s="48">
        <v>115.2</v>
      </c>
      <c r="AY390" s="48">
        <v>52.714680000000001</v>
      </c>
      <c r="AZ390" s="48">
        <f t="shared" si="446"/>
        <v>45.759270833333332</v>
      </c>
      <c r="BA390" s="52">
        <v>930.5</v>
      </c>
      <c r="BB390" s="52">
        <v>598.18799999999999</v>
      </c>
      <c r="BC390" s="48">
        <f t="shared" ref="BC390:BC394" si="453">BB390/BA390*100</f>
        <v>64.286727565824819</v>
      </c>
      <c r="BD390" s="52">
        <v>37.4</v>
      </c>
      <c r="BE390" s="52">
        <v>0</v>
      </c>
      <c r="BF390" s="52">
        <f t="shared" si="448"/>
        <v>0</v>
      </c>
      <c r="BG390" s="52">
        <v>0.1</v>
      </c>
      <c r="BH390" s="52">
        <v>0</v>
      </c>
      <c r="BI390" s="52"/>
      <c r="BJ390" s="52"/>
      <c r="BK390" s="52">
        <v>0</v>
      </c>
      <c r="BL390" s="52"/>
      <c r="BM390" s="52"/>
      <c r="BN390" s="52"/>
      <c r="BO390" s="48"/>
    </row>
    <row r="391" spans="1:67" x14ac:dyDescent="0.25">
      <c r="A391" s="168" t="s">
        <v>101</v>
      </c>
      <c r="B391" s="56">
        <f t="shared" si="440"/>
        <v>141336.96600000001</v>
      </c>
      <c r="C391" s="56">
        <f t="shared" si="441"/>
        <v>69972.033339999994</v>
      </c>
      <c r="D391" s="48">
        <f t="shared" si="0"/>
        <v>49.507241679434372</v>
      </c>
      <c r="E391" s="52">
        <v>180.4</v>
      </c>
      <c r="F391" s="52">
        <v>60.606000000000002</v>
      </c>
      <c r="G391" s="48">
        <f t="shared" si="44"/>
        <v>33.595343680709533</v>
      </c>
      <c r="H391" s="48">
        <v>154.69999999999999</v>
      </c>
      <c r="I391" s="48">
        <v>51.296349999999997</v>
      </c>
      <c r="J391" s="48">
        <f t="shared" si="56"/>
        <v>33.158597285067877</v>
      </c>
      <c r="K391" s="48">
        <v>4158.7</v>
      </c>
      <c r="L391" s="52">
        <v>1750.55736</v>
      </c>
      <c r="M391" s="48">
        <f t="shared" si="57"/>
        <v>42.093860100512181</v>
      </c>
      <c r="N391" s="48">
        <v>61805.966</v>
      </c>
      <c r="O391" s="52">
        <v>24804.005860000001</v>
      </c>
      <c r="P391" s="48">
        <f t="shared" si="30"/>
        <v>40.13205757515383</v>
      </c>
      <c r="Q391" s="52">
        <v>1454.5</v>
      </c>
      <c r="R391" s="52">
        <v>707.70830000000001</v>
      </c>
      <c r="S391" s="48">
        <f t="shared" si="45"/>
        <v>48.656466139566859</v>
      </c>
      <c r="T391" s="52">
        <v>58.6</v>
      </c>
      <c r="U391" s="52">
        <v>25.205009999999998</v>
      </c>
      <c r="V391" s="48">
        <f t="shared" si="46"/>
        <v>43.01196245733788</v>
      </c>
      <c r="W391" s="48">
        <v>67171.399999999994</v>
      </c>
      <c r="X391" s="52">
        <v>39032.605250000001</v>
      </c>
      <c r="Y391" s="48">
        <f t="shared" si="58"/>
        <v>58.10896490172901</v>
      </c>
      <c r="Z391" s="48">
        <v>394</v>
      </c>
      <c r="AA391" s="48">
        <v>154.31619000000001</v>
      </c>
      <c r="AB391" s="48">
        <f t="shared" si="443"/>
        <v>39.166545685279189</v>
      </c>
      <c r="AC391" s="52">
        <v>0</v>
      </c>
      <c r="AD391" s="52">
        <v>0</v>
      </c>
      <c r="AE391" s="48"/>
      <c r="AF391" s="48">
        <v>394</v>
      </c>
      <c r="AG391" s="48">
        <v>155.6482</v>
      </c>
      <c r="AH391" s="48">
        <f t="shared" si="59"/>
        <v>39.504619289340106</v>
      </c>
      <c r="AI391" s="48">
        <v>621.20000000000005</v>
      </c>
      <c r="AJ391" s="48">
        <v>375.47744</v>
      </c>
      <c r="AK391" s="48">
        <f t="shared" si="60"/>
        <v>60.443889246619442</v>
      </c>
      <c r="AL391" s="48">
        <v>394</v>
      </c>
      <c r="AM391" s="48">
        <v>172.27441000000002</v>
      </c>
      <c r="AN391" s="52">
        <f t="shared" si="61"/>
        <v>43.724469543147215</v>
      </c>
      <c r="AO391" s="52">
        <v>394</v>
      </c>
      <c r="AP391" s="52">
        <v>172.90711999999999</v>
      </c>
      <c r="AQ391" s="48">
        <f t="shared" si="62"/>
        <v>43.885055837563449</v>
      </c>
      <c r="AR391" s="52"/>
      <c r="AS391" s="52"/>
      <c r="AT391" s="48"/>
      <c r="AU391" s="52">
        <v>0</v>
      </c>
      <c r="AV391" s="52">
        <v>0</v>
      </c>
      <c r="AW391" s="48"/>
      <c r="AX391" s="48">
        <v>288.10000000000002</v>
      </c>
      <c r="AY391" s="48">
        <v>124.88639000000001</v>
      </c>
      <c r="AZ391" s="48">
        <f t="shared" si="446"/>
        <v>43.348278375564036</v>
      </c>
      <c r="BA391" s="52">
        <v>3799.7</v>
      </c>
      <c r="BB391" s="52">
        <v>2378.83043</v>
      </c>
      <c r="BC391" s="48">
        <f t="shared" si="453"/>
        <v>62.605743348159073</v>
      </c>
      <c r="BD391" s="52">
        <v>37.4</v>
      </c>
      <c r="BE391" s="52">
        <v>0</v>
      </c>
      <c r="BF391" s="52">
        <f t="shared" si="448"/>
        <v>0</v>
      </c>
      <c r="BG391" s="52">
        <v>0.4</v>
      </c>
      <c r="BH391" s="52">
        <v>0.4</v>
      </c>
      <c r="BI391" s="52"/>
      <c r="BJ391" s="52"/>
      <c r="BK391" s="52">
        <v>0</v>
      </c>
      <c r="BL391" s="52"/>
      <c r="BM391" s="52">
        <v>29.9</v>
      </c>
      <c r="BN391" s="52">
        <v>5.3090299999999999</v>
      </c>
      <c r="BO391" s="48">
        <f t="shared" si="452"/>
        <v>17.755953177257524</v>
      </c>
    </row>
    <row r="392" spans="1:67" x14ac:dyDescent="0.25">
      <c r="A392" s="168" t="s">
        <v>102</v>
      </c>
      <c r="B392" s="56">
        <f t="shared" ref="B392:B393" si="454">E392+H392+K392+N392+Q392+T392+W392+Z392+AC392+AF392+AI392+AL392+AO392+AR392+AU392+AX392+BA392+BD392+BG392+BJ392+BM392</f>
        <v>58297.434600000001</v>
      </c>
      <c r="C392" s="56">
        <f t="shared" ref="C392:C393" si="455">F392+I392+L392+O392+R392+U392+X392+AA392+AD392+AG392+AJ392+AM392+AP392+AS392+AV392+AY392+BB392+BE392+BH392+BK392+BN392</f>
        <v>30016.902610000001</v>
      </c>
      <c r="D392" s="48">
        <f t="shared" si="0"/>
        <v>51.489234159199185</v>
      </c>
      <c r="E392" s="52">
        <v>289.39999999999998</v>
      </c>
      <c r="F392" s="52">
        <v>149.11670000000001</v>
      </c>
      <c r="G392" s="48">
        <f>F392/E392*100</f>
        <v>51.526157567380793</v>
      </c>
      <c r="H392" s="48">
        <v>60.3</v>
      </c>
      <c r="I392" s="48">
        <v>19.416599999999999</v>
      </c>
      <c r="J392" s="48">
        <f>I392/H392*100</f>
        <v>32.200000000000003</v>
      </c>
      <c r="K392" s="48">
        <v>1369.7</v>
      </c>
      <c r="L392" s="52">
        <v>742.47357999999997</v>
      </c>
      <c r="M392" s="48">
        <f>L392/K392*100</f>
        <v>54.207021975615099</v>
      </c>
      <c r="N392" s="48">
        <v>19175.134600000001</v>
      </c>
      <c r="O392" s="52">
        <v>10830.9</v>
      </c>
      <c r="P392" s="48">
        <f t="shared" si="30"/>
        <v>56.484088513256111</v>
      </c>
      <c r="Q392" s="52">
        <v>759.9</v>
      </c>
      <c r="R392" s="52">
        <v>448.34100000000001</v>
      </c>
      <c r="S392" s="48">
        <f>R392/Q392*100</f>
        <v>59.000000000000007</v>
      </c>
      <c r="T392" s="52">
        <v>62.9</v>
      </c>
      <c r="U392" s="52">
        <v>24.125</v>
      </c>
      <c r="V392" s="48">
        <f>U392/T392*100</f>
        <v>38.354531001589827</v>
      </c>
      <c r="W392" s="48">
        <v>31509.200000000001</v>
      </c>
      <c r="X392" s="52">
        <v>15572.3</v>
      </c>
      <c r="Y392" s="48">
        <f>X392/W392*100</f>
        <v>49.42143881786906</v>
      </c>
      <c r="Z392" s="48">
        <v>394</v>
      </c>
      <c r="AA392" s="48">
        <v>163.61342000000002</v>
      </c>
      <c r="AB392" s="48">
        <f>AA392/Z392*100</f>
        <v>41.526248730964468</v>
      </c>
      <c r="AC392" s="52"/>
      <c r="AD392" s="52">
        <v>0</v>
      </c>
      <c r="AE392" s="48"/>
      <c r="AF392" s="48">
        <v>394</v>
      </c>
      <c r="AG392" s="48">
        <v>168.39135000000002</v>
      </c>
      <c r="AH392" s="48">
        <f>AG392/AF392*100</f>
        <v>42.738921319796958</v>
      </c>
      <c r="AI392" s="48">
        <v>838.1</v>
      </c>
      <c r="AJ392" s="48">
        <v>357.87157000000002</v>
      </c>
      <c r="AK392" s="48">
        <f>AJ392/AI392*100</f>
        <v>42.700342441236131</v>
      </c>
      <c r="AL392" s="48">
        <v>394</v>
      </c>
      <c r="AM392" s="48">
        <v>145.65058999999999</v>
      </c>
      <c r="AN392" s="52">
        <f>AM392/AL392*100</f>
        <v>36.967154822335026</v>
      </c>
      <c r="AO392" s="52">
        <v>394</v>
      </c>
      <c r="AP392" s="52">
        <v>130.23505</v>
      </c>
      <c r="AQ392" s="48">
        <f>AP392/AO392*100</f>
        <v>33.054581218274109</v>
      </c>
      <c r="AR392" s="52"/>
      <c r="AS392" s="52"/>
      <c r="AT392" s="48"/>
      <c r="AU392" s="52">
        <v>0</v>
      </c>
      <c r="AV392" s="52">
        <v>0</v>
      </c>
      <c r="AW392" s="48"/>
      <c r="AX392" s="48">
        <v>288.10000000000002</v>
      </c>
      <c r="AY392" s="48">
        <v>125.21775</v>
      </c>
      <c r="AZ392" s="48">
        <f>AY392/AX392*100</f>
        <v>43.463293995140575</v>
      </c>
      <c r="BA392" s="52">
        <v>1938.6</v>
      </c>
      <c r="BB392" s="52">
        <v>1139.25</v>
      </c>
      <c r="BC392" s="48">
        <f t="shared" si="453"/>
        <v>58.766635716496438</v>
      </c>
      <c r="BD392" s="52">
        <v>37.4</v>
      </c>
      <c r="BE392" s="52">
        <v>0</v>
      </c>
      <c r="BF392" s="52">
        <f t="shared" si="448"/>
        <v>0</v>
      </c>
      <c r="BG392" s="52">
        <v>0.6</v>
      </c>
      <c r="BH392" s="52">
        <v>0</v>
      </c>
      <c r="BI392" s="52">
        <f t="shared" ref="BI392" si="456">BH392/BG392*100</f>
        <v>0</v>
      </c>
      <c r="BJ392" s="52"/>
      <c r="BK392" s="52">
        <v>0</v>
      </c>
      <c r="BL392" s="52"/>
      <c r="BM392" s="52">
        <v>392.1</v>
      </c>
      <c r="BN392" s="52">
        <v>0</v>
      </c>
      <c r="BO392" s="48"/>
    </row>
    <row r="393" spans="1:67" ht="36.75" customHeight="1" x14ac:dyDescent="0.25">
      <c r="A393" s="167" t="s">
        <v>851</v>
      </c>
      <c r="B393" s="155">
        <f t="shared" si="454"/>
        <v>0</v>
      </c>
      <c r="C393" s="155">
        <f t="shared" si="455"/>
        <v>0</v>
      </c>
      <c r="D393" s="178"/>
      <c r="E393" s="156"/>
      <c r="F393" s="156"/>
      <c r="G393" s="157"/>
      <c r="H393" s="156"/>
      <c r="I393" s="156"/>
      <c r="J393" s="157"/>
      <c r="K393" s="156"/>
      <c r="L393" s="156"/>
      <c r="M393" s="157"/>
      <c r="N393" s="156"/>
      <c r="O393" s="156"/>
      <c r="P393" s="157"/>
      <c r="Q393" s="156"/>
      <c r="R393" s="156"/>
      <c r="S393" s="157"/>
      <c r="T393" s="156"/>
      <c r="U393" s="156"/>
      <c r="V393" s="157"/>
      <c r="W393" s="156"/>
      <c r="X393" s="156"/>
      <c r="Y393" s="157"/>
      <c r="Z393" s="156"/>
      <c r="AA393" s="156"/>
      <c r="AB393" s="157"/>
      <c r="AC393" s="156"/>
      <c r="AD393" s="156"/>
      <c r="AE393" s="157"/>
      <c r="AF393" s="156"/>
      <c r="AG393" s="156"/>
      <c r="AH393" s="157"/>
      <c r="AI393" s="156"/>
      <c r="AJ393" s="156"/>
      <c r="AK393" s="157"/>
      <c r="AL393" s="156"/>
      <c r="AM393" s="156"/>
      <c r="AN393" s="157"/>
      <c r="AO393" s="156"/>
      <c r="AP393" s="156"/>
      <c r="AQ393" s="157"/>
      <c r="AR393" s="156"/>
      <c r="AS393" s="156"/>
      <c r="AT393" s="156"/>
      <c r="AU393" s="156"/>
      <c r="AV393" s="156"/>
      <c r="AW393" s="157"/>
      <c r="AX393" s="156"/>
      <c r="AY393" s="156"/>
      <c r="AZ393" s="157"/>
      <c r="BA393" s="156"/>
      <c r="BB393" s="156"/>
      <c r="BC393" s="157"/>
      <c r="BD393" s="156"/>
      <c r="BE393" s="156"/>
      <c r="BF393" s="156"/>
      <c r="BG393" s="156"/>
      <c r="BH393" s="156"/>
      <c r="BI393" s="156"/>
      <c r="BJ393" s="156"/>
      <c r="BK393" s="156"/>
      <c r="BL393" s="156"/>
      <c r="BM393" s="156"/>
      <c r="BN393" s="156"/>
      <c r="BO393" s="157"/>
    </row>
    <row r="394" spans="1:67" x14ac:dyDescent="0.25">
      <c r="A394" s="167" t="s">
        <v>104</v>
      </c>
      <c r="B394" s="155">
        <f>E394+H394+K394+N394+Q394+T394+W394+Z394+AC394+AF394+AI394+AL394+AO394+AR394+AU394+AX394+BA394+BD394+BG394+BJ394+BM394</f>
        <v>25875446.515439998</v>
      </c>
      <c r="C394" s="155">
        <f>F394+I394+L394+O394+R394+U394+X394+AA394+AD394+AG394+AJ394+AM394+AP394+AS394+AV394+AY394+BB394+BE394+BH394+BK394+BN394</f>
        <v>14492877.810039995</v>
      </c>
      <c r="D394" s="155">
        <f>C394/B394*100</f>
        <v>56.010155424340326</v>
      </c>
      <c r="E394" s="155">
        <f>E10+E388+E393</f>
        <v>68334.400000000023</v>
      </c>
      <c r="F394" s="155">
        <f>F10+F388+F393</f>
        <v>31589.77951</v>
      </c>
      <c r="G394" s="155">
        <f t="shared" ref="G394" si="457">F394/E394*100</f>
        <v>46.228224013088557</v>
      </c>
      <c r="H394" s="155">
        <f>H10+H388+H393</f>
        <v>23274.9</v>
      </c>
      <c r="I394" s="155">
        <f>I10+I388+I393</f>
        <v>11175.478379999999</v>
      </c>
      <c r="J394" s="155">
        <f t="shared" ref="J394" si="458">I394/H394*100</f>
        <v>48.015150999574644</v>
      </c>
      <c r="K394" s="155">
        <f>K10+K388+K393</f>
        <v>609609</v>
      </c>
      <c r="L394" s="155">
        <f>L10+L388+L393</f>
        <v>254085.20049999998</v>
      </c>
      <c r="M394" s="155">
        <f t="shared" ref="M394" si="459">L394/K394*100</f>
        <v>41.680027771899688</v>
      </c>
      <c r="N394" s="155">
        <f>N10+N388+N393</f>
        <v>6246785.7000000011</v>
      </c>
      <c r="O394" s="155">
        <f>O10+O388+O393</f>
        <v>3396986.5036800005</v>
      </c>
      <c r="P394" s="155">
        <f t="shared" ref="P394" si="460">O394/N394*100</f>
        <v>54.379750912217141</v>
      </c>
      <c r="Q394" s="155">
        <f>Q10+Q388+Q393</f>
        <v>351612.2</v>
      </c>
      <c r="R394" s="155">
        <f>R10+R388+R393</f>
        <v>142614.25497999997</v>
      </c>
      <c r="S394" s="155">
        <f t="shared" ref="S394" si="461">R394/Q394*100</f>
        <v>40.560098591573315</v>
      </c>
      <c r="T394" s="155">
        <f>T10+T388+T393</f>
        <v>18080.600000000002</v>
      </c>
      <c r="U394" s="155">
        <f>U10+U388+U393</f>
        <v>8617.4577200000003</v>
      </c>
      <c r="V394" s="155">
        <f t="shared" ref="V394" si="462">U394/T394*100</f>
        <v>47.661348185347826</v>
      </c>
      <c r="W394" s="155">
        <f>W10+W388+W393</f>
        <v>16588991.97425</v>
      </c>
      <c r="X394" s="155">
        <f>X10+X388+X393</f>
        <v>9567853.4603699986</v>
      </c>
      <c r="Y394" s="155">
        <f t="shared" ref="Y394" si="463">X394/W394*100</f>
        <v>57.675918315118523</v>
      </c>
      <c r="Z394" s="155">
        <f>Z10+Z388+Z393</f>
        <v>92190.800000000017</v>
      </c>
      <c r="AA394" s="155">
        <f>AA10+AA388+AA393</f>
        <v>41153.828500000003</v>
      </c>
      <c r="AB394" s="155">
        <f t="shared" ref="AB394" si="464">AA394/Z394*100</f>
        <v>44.639843129683214</v>
      </c>
      <c r="AC394" s="155">
        <f>AC10+AC388+AC393</f>
        <v>2022.9999999999998</v>
      </c>
      <c r="AD394" s="155">
        <f>AD10+AD388+AD393</f>
        <v>155.88886000000002</v>
      </c>
      <c r="AE394" s="155">
        <f t="shared" ref="AE394" si="465">AD394/AC394*100</f>
        <v>7.7058260009886332</v>
      </c>
      <c r="AF394" s="155">
        <f>AF10+AF388+AF393</f>
        <v>70572</v>
      </c>
      <c r="AG394" s="155">
        <f>AG10+AG388+AG393</f>
        <v>31410.760139999999</v>
      </c>
      <c r="AH394" s="155">
        <f t="shared" ref="AH394" si="466">AG394/AF394*100</f>
        <v>44.508813892195207</v>
      </c>
      <c r="AI394" s="155">
        <f>AI10+AI388+AI393</f>
        <v>470449.69999999995</v>
      </c>
      <c r="AJ394" s="155">
        <f>AJ10+AJ388+AJ393</f>
        <v>263707.51778999995</v>
      </c>
      <c r="AK394" s="155">
        <f t="shared" ref="AK394" si="467">AJ394/AI394*100</f>
        <v>56.054349230108983</v>
      </c>
      <c r="AL394" s="155">
        <f>AL10+AL388+AL393</f>
        <v>40688</v>
      </c>
      <c r="AM394" s="155">
        <f>AM10+AM388+AM393</f>
        <v>17544.343469999996</v>
      </c>
      <c r="AN394" s="155">
        <f t="shared" ref="AN394" si="468">AM394/AL394*100</f>
        <v>43.119208292371205</v>
      </c>
      <c r="AO394" s="155">
        <f>AO10+AO388+AO393</f>
        <v>21725.499999999996</v>
      </c>
      <c r="AP394" s="155">
        <f>AP10+AP388+AP393</f>
        <v>8453.8258300000016</v>
      </c>
      <c r="AQ394" s="155">
        <f t="shared" ref="AQ394" si="469">AP394/AO394*100</f>
        <v>38.911996639893225</v>
      </c>
      <c r="AR394" s="155">
        <f>AR10+AR388+AR393</f>
        <v>84853.81</v>
      </c>
      <c r="AS394" s="155">
        <f>AS10+AS388+AS393</f>
        <v>42424.2</v>
      </c>
      <c r="AT394" s="155">
        <f>AS394/AR394*100</f>
        <v>49.996812164356555</v>
      </c>
      <c r="AU394" s="155">
        <f>AU10+AU388+AU393</f>
        <v>24980.7</v>
      </c>
      <c r="AV394" s="155">
        <f>AV10+AV388+AV393</f>
        <v>10404.825850000001</v>
      </c>
      <c r="AW394" s="155">
        <f t="shared" ref="AW394" si="470">AV394/AU394*100</f>
        <v>41.651458325827541</v>
      </c>
      <c r="AX394" s="155">
        <f>AX10+AX388+AX393</f>
        <v>58268.399999999994</v>
      </c>
      <c r="AY394" s="155">
        <f>AY10+AY388+AY393</f>
        <v>23520.810670000003</v>
      </c>
      <c r="AZ394" s="155">
        <f t="shared" ref="AZ394" si="471">AY394/AX394*100</f>
        <v>40.366323204344049</v>
      </c>
      <c r="BA394" s="155">
        <f>BA10+BA388+BA393</f>
        <v>1024790.2311900001</v>
      </c>
      <c r="BB394" s="155">
        <f>BB10+BB388+BB393</f>
        <v>615226.60182999994</v>
      </c>
      <c r="BC394" s="155">
        <f t="shared" si="453"/>
        <v>60.034393684216781</v>
      </c>
      <c r="BD394" s="155">
        <f>BD10+BD388+BD393</f>
        <v>65568.600000000006</v>
      </c>
      <c r="BE394" s="155">
        <f>BE10+BE388+BE393</f>
        <v>22189.34779</v>
      </c>
      <c r="BF394" s="155">
        <f t="shared" si="448"/>
        <v>33.841423776014736</v>
      </c>
      <c r="BG394" s="155">
        <f>BG10+BG388+BG393</f>
        <v>240.10000000000002</v>
      </c>
      <c r="BH394" s="155">
        <f>BH10+BH388+BH393</f>
        <v>85.127929999999992</v>
      </c>
      <c r="BI394" s="155">
        <f t="shared" ref="BI394" si="472">BH394/BG394*100</f>
        <v>35.455197834235733</v>
      </c>
      <c r="BJ394" s="155">
        <f>BJ10+BJ388+BJ393</f>
        <v>4463.3999999999996</v>
      </c>
      <c r="BK394" s="155">
        <f>BK10+BK388+BK393</f>
        <v>1952.9818399999999</v>
      </c>
      <c r="BL394" s="155">
        <f t="shared" ref="BL394" si="473">BK394/BJ394*100</f>
        <v>43.75547430210154</v>
      </c>
      <c r="BM394" s="155">
        <f>BM10+BM388+BM393</f>
        <v>7943.5</v>
      </c>
      <c r="BN394" s="155">
        <f>BN10+BN388+BN393</f>
        <v>1725.6143999999999</v>
      </c>
      <c r="BO394" s="155">
        <f t="shared" ref="BO394" si="474">BN394/BM394*100</f>
        <v>21.723602945804746</v>
      </c>
    </row>
    <row r="395" spans="1:67" ht="9" customHeight="1" x14ac:dyDescent="0.25">
      <c r="B395" s="20"/>
      <c r="C395" s="20"/>
      <c r="D395" s="158"/>
      <c r="E395" s="158"/>
      <c r="F395" s="158"/>
      <c r="G395" s="158"/>
      <c r="H395" s="158"/>
      <c r="I395" s="158"/>
      <c r="J395" s="158"/>
      <c r="K395" s="158"/>
      <c r="L395" s="158"/>
      <c r="M395" s="158"/>
      <c r="N395" s="158"/>
      <c r="O395" s="158"/>
      <c r="P395" s="158"/>
      <c r="Q395" s="158"/>
      <c r="R395" s="158"/>
      <c r="S395" s="158"/>
      <c r="T395" s="158"/>
      <c r="U395" s="158"/>
      <c r="V395" s="158"/>
      <c r="W395" s="158"/>
      <c r="X395" s="158"/>
      <c r="Y395" s="158"/>
      <c r="Z395" s="158"/>
      <c r="AA395" s="158"/>
      <c r="AB395" s="158"/>
      <c r="AC395" s="158"/>
      <c r="AD395" s="158"/>
      <c r="AE395" s="158"/>
      <c r="AF395" s="158"/>
      <c r="AG395" s="158"/>
      <c r="AH395" s="158"/>
      <c r="AI395" s="158"/>
      <c r="AJ395" s="158"/>
      <c r="AK395" s="158"/>
      <c r="AL395" s="158"/>
      <c r="AM395" s="158"/>
      <c r="AN395" s="158"/>
      <c r="AO395" s="158"/>
      <c r="AP395" s="158"/>
      <c r="AQ395" s="158"/>
      <c r="AR395" s="158"/>
      <c r="AS395" s="158"/>
      <c r="AT395" s="158"/>
      <c r="AU395" s="158"/>
      <c r="AV395" s="158"/>
      <c r="AW395" s="158"/>
      <c r="AX395" s="158"/>
      <c r="AY395" s="158"/>
      <c r="AZ395" s="158"/>
      <c r="BA395" s="158"/>
      <c r="BB395" s="158"/>
      <c r="BC395" s="158"/>
      <c r="BD395" s="158"/>
      <c r="BE395" s="158"/>
      <c r="BF395" s="158"/>
    </row>
    <row r="396" spans="1:67" ht="15.75" customHeight="1" x14ac:dyDescent="0.25">
      <c r="A396" s="216" t="s">
        <v>970</v>
      </c>
      <c r="B396" s="216"/>
      <c r="C396" s="216"/>
      <c r="D396" s="216"/>
      <c r="E396" s="216"/>
      <c r="F396" s="216"/>
      <c r="G396" s="216"/>
      <c r="H396" s="216"/>
      <c r="I396" s="216"/>
      <c r="J396" s="216"/>
      <c r="K396" s="216"/>
      <c r="L396" s="216"/>
      <c r="M396" s="216"/>
      <c r="N396" s="216"/>
      <c r="O396" s="216"/>
      <c r="P396" s="216"/>
      <c r="Q396" s="216"/>
      <c r="R396" s="216"/>
      <c r="S396" s="216"/>
      <c r="T396" s="216"/>
      <c r="U396" s="216"/>
      <c r="V396" s="216"/>
      <c r="W396" s="169"/>
      <c r="X396" s="169"/>
      <c r="Y396" s="169"/>
      <c r="Z396" s="158"/>
      <c r="AA396" s="158"/>
      <c r="AB396" s="158"/>
      <c r="AC396" s="158"/>
      <c r="AD396" s="158"/>
      <c r="AE396" s="158"/>
      <c r="AF396" s="158"/>
      <c r="AG396" s="158"/>
      <c r="AH396" s="158"/>
      <c r="AI396" s="158"/>
      <c r="AJ396" s="158"/>
      <c r="AK396" s="158"/>
      <c r="AL396" s="158"/>
      <c r="AM396" s="158"/>
      <c r="AN396" s="158"/>
      <c r="AO396" s="158"/>
      <c r="AP396" s="158"/>
      <c r="AQ396" s="158"/>
      <c r="AR396" s="158"/>
      <c r="AS396" s="158"/>
      <c r="AT396" s="158"/>
      <c r="AU396" s="158"/>
      <c r="AV396" s="158"/>
      <c r="AW396" s="158"/>
      <c r="AX396" s="158"/>
      <c r="AY396" s="170"/>
      <c r="AZ396" s="158"/>
      <c r="BA396" s="158"/>
      <c r="BB396" s="158"/>
      <c r="BC396" s="158"/>
      <c r="BD396" s="158"/>
      <c r="BE396" s="158"/>
      <c r="BF396" s="158"/>
    </row>
    <row r="397" spans="1:67" x14ac:dyDescent="0.25">
      <c r="A397" s="158" t="s">
        <v>852</v>
      </c>
      <c r="B397" s="170"/>
      <c r="C397" s="170"/>
      <c r="D397" s="158"/>
      <c r="E397" s="158"/>
      <c r="F397" s="158"/>
      <c r="G397" s="158"/>
      <c r="H397" s="158"/>
      <c r="I397" s="158"/>
      <c r="J397" s="158"/>
      <c r="K397" s="158"/>
      <c r="L397" s="158"/>
      <c r="M397" s="158"/>
      <c r="N397" s="158"/>
      <c r="O397" s="158"/>
      <c r="P397" s="158"/>
      <c r="Q397" s="158"/>
      <c r="R397" s="158"/>
      <c r="S397" s="158"/>
      <c r="T397" s="158"/>
      <c r="U397" s="158"/>
      <c r="V397" s="158"/>
      <c r="W397" s="158"/>
      <c r="X397" s="158"/>
      <c r="Y397" s="158"/>
      <c r="Z397" s="158"/>
      <c r="AA397" s="158"/>
      <c r="AB397" s="158"/>
      <c r="AC397" s="158"/>
      <c r="AD397" s="158"/>
      <c r="AE397" s="158"/>
      <c r="AF397" s="158"/>
      <c r="AG397" s="158"/>
      <c r="AH397" s="158"/>
      <c r="AI397" s="158"/>
      <c r="AJ397" s="158"/>
      <c r="AK397" s="158"/>
      <c r="AL397" s="158"/>
      <c r="AM397" s="158"/>
      <c r="AN397" s="158"/>
      <c r="AO397" s="158"/>
      <c r="AP397" s="158"/>
      <c r="AQ397" s="158"/>
      <c r="AR397" s="158"/>
      <c r="AS397" s="158"/>
      <c r="AT397" s="158"/>
      <c r="AU397" s="158"/>
      <c r="AV397" s="158"/>
      <c r="AW397" s="158"/>
      <c r="AX397" s="158"/>
      <c r="AY397" s="158"/>
      <c r="AZ397" s="158"/>
      <c r="BA397" s="158"/>
      <c r="BB397" s="158"/>
      <c r="BC397" s="158"/>
      <c r="BD397" s="158"/>
      <c r="BE397" s="158"/>
      <c r="BF397" s="158"/>
    </row>
    <row r="398" spans="1:67" x14ac:dyDescent="0.25">
      <c r="B398" s="20"/>
      <c r="C398" s="20"/>
      <c r="D398" s="158"/>
      <c r="E398" s="158"/>
      <c r="F398" s="158"/>
      <c r="G398" s="158"/>
      <c r="H398" s="158"/>
      <c r="I398" s="158"/>
      <c r="J398" s="158"/>
      <c r="K398" s="158"/>
      <c r="L398" s="158"/>
      <c r="M398" s="158"/>
      <c r="N398" s="158"/>
      <c r="O398" s="158"/>
      <c r="P398" s="158"/>
      <c r="Q398" s="158"/>
      <c r="R398" s="158"/>
      <c r="S398" s="158"/>
      <c r="T398" s="158"/>
      <c r="U398" s="158"/>
      <c r="V398" s="158"/>
      <c r="W398" s="158"/>
      <c r="X398" s="158"/>
      <c r="Y398" s="158"/>
      <c r="Z398" s="158"/>
      <c r="AA398" s="158"/>
      <c r="AB398" s="158"/>
      <c r="AC398" s="158"/>
      <c r="AD398" s="158"/>
      <c r="AE398" s="158"/>
      <c r="AF398" s="158"/>
      <c r="AG398" s="158"/>
      <c r="AH398" s="158"/>
      <c r="AI398" s="158"/>
      <c r="AJ398" s="158"/>
      <c r="AK398" s="158"/>
      <c r="AL398" s="158"/>
      <c r="AM398" s="158"/>
      <c r="AN398" s="158"/>
      <c r="AO398" s="158"/>
      <c r="AP398" s="158"/>
      <c r="AQ398" s="158"/>
      <c r="AR398" s="158"/>
      <c r="AS398" s="158"/>
      <c r="AT398" s="158"/>
      <c r="AU398" s="158"/>
      <c r="AV398" s="158"/>
      <c r="AW398" s="158"/>
      <c r="AX398" s="158"/>
      <c r="AY398" s="158"/>
      <c r="AZ398" s="158"/>
      <c r="BA398" s="158"/>
      <c r="BB398" s="158"/>
      <c r="BC398" s="158"/>
      <c r="BD398" s="158"/>
      <c r="BE398" s="158"/>
      <c r="BF398" s="158"/>
    </row>
    <row r="399" spans="1:67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</row>
    <row r="400" spans="1:67" x14ac:dyDescent="0.25">
      <c r="B400" s="20"/>
      <c r="C400" s="20"/>
      <c r="D400" s="20"/>
      <c r="E400" s="158"/>
      <c r="F400" s="158"/>
      <c r="G400" s="158"/>
      <c r="H400" s="158"/>
      <c r="I400" s="158"/>
      <c r="J400" s="158"/>
      <c r="K400" s="158"/>
      <c r="L400" s="158"/>
      <c r="M400" s="158"/>
      <c r="N400" s="158"/>
      <c r="O400" s="158"/>
      <c r="P400" s="158"/>
      <c r="Q400" s="158"/>
      <c r="R400" s="158"/>
      <c r="S400" s="158"/>
      <c r="T400" s="158"/>
      <c r="U400" s="158"/>
      <c r="V400" s="158"/>
      <c r="W400" s="158"/>
      <c r="X400" s="158"/>
      <c r="Y400" s="158"/>
      <c r="Z400" s="158"/>
      <c r="AA400" s="158"/>
      <c r="AB400" s="158"/>
      <c r="AC400" s="158"/>
      <c r="AD400" s="158"/>
      <c r="AE400" s="158"/>
      <c r="AF400" s="158"/>
      <c r="AG400" s="158"/>
      <c r="AH400" s="158"/>
      <c r="AI400" s="158"/>
      <c r="AJ400" s="158"/>
      <c r="AK400" s="158"/>
      <c r="AL400" s="158"/>
      <c r="AM400" s="158"/>
      <c r="AN400" s="158"/>
      <c r="AO400" s="158"/>
      <c r="AP400" s="158"/>
      <c r="AQ400" s="158"/>
      <c r="AR400" s="158"/>
      <c r="AS400" s="158"/>
      <c r="AT400" s="158"/>
      <c r="AU400" s="158"/>
      <c r="AV400" s="158"/>
      <c r="AW400" s="158"/>
      <c r="AX400" s="158"/>
      <c r="AY400" s="158"/>
      <c r="AZ400" s="158"/>
      <c r="BA400" s="158"/>
      <c r="BB400" s="158"/>
      <c r="BC400" s="158"/>
      <c r="BD400" s="158"/>
      <c r="BE400" s="158"/>
      <c r="BF400" s="158"/>
    </row>
    <row r="401" spans="2:58" x14ac:dyDescent="0.25">
      <c r="B401" s="20"/>
      <c r="C401" s="20"/>
      <c r="D401" s="158"/>
      <c r="E401" s="158"/>
      <c r="F401" s="158"/>
      <c r="G401" s="158"/>
      <c r="H401" s="158"/>
      <c r="I401" s="158"/>
      <c r="J401" s="158"/>
      <c r="K401" s="158"/>
      <c r="L401" s="158"/>
      <c r="M401" s="158"/>
      <c r="N401" s="158"/>
      <c r="O401" s="158"/>
      <c r="P401" s="158"/>
      <c r="Q401" s="158"/>
      <c r="R401" s="158"/>
      <c r="S401" s="158"/>
      <c r="T401" s="158"/>
      <c r="U401" s="158"/>
      <c r="V401" s="158"/>
      <c r="W401" s="158"/>
      <c r="X401" s="158"/>
      <c r="Y401" s="158"/>
      <c r="Z401" s="158"/>
      <c r="AA401" s="158"/>
      <c r="AB401" s="158"/>
      <c r="AC401" s="158"/>
      <c r="AD401" s="158"/>
      <c r="AE401" s="158"/>
      <c r="AF401" s="158"/>
      <c r="AG401" s="158"/>
      <c r="AH401" s="158"/>
      <c r="AI401" s="158"/>
      <c r="AJ401" s="158"/>
      <c r="AK401" s="158"/>
      <c r="AL401" s="158"/>
      <c r="AM401" s="158"/>
      <c r="AN401" s="158"/>
      <c r="AO401" s="158"/>
      <c r="AP401" s="158"/>
      <c r="AQ401" s="158"/>
      <c r="AR401" s="158"/>
      <c r="AS401" s="158"/>
      <c r="AT401" s="158"/>
      <c r="AU401" s="158"/>
      <c r="AV401" s="158"/>
      <c r="AW401" s="158"/>
      <c r="AX401" s="158"/>
      <c r="AY401" s="158"/>
      <c r="AZ401" s="158"/>
      <c r="BA401" s="158"/>
      <c r="BB401" s="158"/>
      <c r="BC401" s="158"/>
      <c r="BD401" s="158"/>
      <c r="BE401" s="158"/>
      <c r="BF401" s="158"/>
    </row>
    <row r="403" spans="2:58" x14ac:dyDescent="0.25">
      <c r="C403" s="17"/>
    </row>
    <row r="404" spans="2:58" x14ac:dyDescent="0.25">
      <c r="C404" s="17"/>
    </row>
  </sheetData>
  <mergeCells count="41">
    <mergeCell ref="BG8:BI8"/>
    <mergeCell ref="BM8:BO8"/>
    <mergeCell ref="BJ8:BL8"/>
    <mergeCell ref="AO8:AQ8"/>
    <mergeCell ref="AR8:AT8"/>
    <mergeCell ref="AU8:AW8"/>
    <mergeCell ref="AX8:AZ8"/>
    <mergeCell ref="BA8:BC8"/>
    <mergeCell ref="AL8:AN8"/>
    <mergeCell ref="Z8:AB8"/>
    <mergeCell ref="W8:Y8"/>
    <mergeCell ref="T8:V8"/>
    <mergeCell ref="BD8:BF8"/>
    <mergeCell ref="BM1:BO1"/>
    <mergeCell ref="U6:V6"/>
    <mergeCell ref="AP6:AQ6"/>
    <mergeCell ref="AS1:AT1"/>
    <mergeCell ref="BN6:BO6"/>
    <mergeCell ref="BJ1:BL1"/>
    <mergeCell ref="AP1:AQ1"/>
    <mergeCell ref="A396:V396"/>
    <mergeCell ref="A7:A9"/>
    <mergeCell ref="E7:V7"/>
    <mergeCell ref="W7:AQ7"/>
    <mergeCell ref="BK6:BL6"/>
    <mergeCell ref="AS6:AT6"/>
    <mergeCell ref="B7:D8"/>
    <mergeCell ref="H8:J8"/>
    <mergeCell ref="E8:G8"/>
    <mergeCell ref="N8:P8"/>
    <mergeCell ref="K8:M8"/>
    <mergeCell ref="Q8:S8"/>
    <mergeCell ref="AC8:AE8"/>
    <mergeCell ref="AF8:AH8"/>
    <mergeCell ref="AR7:BL7"/>
    <mergeCell ref="AI8:AK8"/>
    <mergeCell ref="BM7:BO7"/>
    <mergeCell ref="B3:V3"/>
    <mergeCell ref="W3:AQ3"/>
    <mergeCell ref="AR3:BL3"/>
    <mergeCell ref="BM3:BO3"/>
  </mergeCells>
  <pageMargins left="0.31496062992125984" right="0.31496062992125984" top="0.35433070866141736" bottom="0.35433070866141736" header="0" footer="0"/>
  <pageSetup paperSize="9" scale="2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D207"/>
  <sheetViews>
    <sheetView showZeros="0" view="pageBreakPreview" zoomScale="70" zoomScaleNormal="70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5" x14ac:dyDescent="0.25"/>
  <cols>
    <col min="1" max="1" width="29.5" style="16" customWidth="1"/>
    <col min="2" max="2" width="16.125" style="16" customWidth="1"/>
    <col min="3" max="3" width="15.5" style="16" customWidth="1"/>
    <col min="4" max="4" width="12.25" style="16" customWidth="1"/>
    <col min="5" max="5" width="16" style="16" customWidth="1"/>
    <col min="6" max="6" width="12.875" style="16" customWidth="1"/>
    <col min="7" max="7" width="12.75" style="16" customWidth="1"/>
    <col min="8" max="8" width="15.5" style="16" customWidth="1"/>
    <col min="9" max="9" width="11" style="16" customWidth="1"/>
    <col min="10" max="10" width="11.875" style="16" customWidth="1"/>
    <col min="11" max="11" width="14.75" style="16" customWidth="1"/>
    <col min="12" max="12" width="11.375" style="16" customWidth="1"/>
    <col min="13" max="13" width="11.75" style="16" customWidth="1"/>
    <col min="14" max="14" width="15.375" style="16" customWidth="1"/>
    <col min="15" max="15" width="11.375" style="16" customWidth="1"/>
    <col min="16" max="16" width="12.375" style="16" customWidth="1"/>
    <col min="17" max="17" width="14.625" style="16" customWidth="1"/>
    <col min="18" max="19" width="12.375" style="16" customWidth="1"/>
    <col min="20" max="20" width="14.875" style="16" customWidth="1"/>
    <col min="21" max="22" width="12.375" style="16" customWidth="1"/>
    <col min="23" max="23" width="14.5" style="16" customWidth="1"/>
    <col min="24" max="25" width="12.375" style="16" customWidth="1"/>
    <col min="26" max="26" width="14.375" style="16" customWidth="1"/>
    <col min="27" max="27" width="12" style="16" customWidth="1"/>
    <col min="28" max="28" width="12.625" style="16" customWidth="1"/>
    <col min="29" max="29" width="15.75" style="16" customWidth="1"/>
    <col min="30" max="30" width="14.625" style="16" customWidth="1"/>
    <col min="31" max="31" width="13.625" style="16" customWidth="1"/>
    <col min="32" max="32" width="15" style="16" customWidth="1"/>
    <col min="33" max="33" width="11.125" style="16" customWidth="1"/>
    <col min="34" max="34" width="11.875" style="16" customWidth="1"/>
    <col min="35" max="35" width="14" style="16" customWidth="1"/>
    <col min="36" max="36" width="10.625" style="16" customWidth="1"/>
    <col min="37" max="37" width="12" style="16" customWidth="1"/>
    <col min="38" max="38" width="14.625" style="16" customWidth="1"/>
    <col min="39" max="39" width="10.625" style="16" customWidth="1"/>
    <col min="40" max="40" width="11.875" style="16" customWidth="1"/>
    <col min="41" max="41" width="15.25" style="16" customWidth="1"/>
    <col min="42" max="42" width="13.125" style="16" customWidth="1"/>
    <col min="43" max="43" width="11.125" style="16" customWidth="1"/>
    <col min="44" max="44" width="14.875" style="16" customWidth="1"/>
    <col min="45" max="45" width="11.625" style="16" customWidth="1"/>
    <col min="46" max="46" width="12.375" style="16" customWidth="1"/>
    <col min="47" max="47" width="15.375" style="16" customWidth="1"/>
    <col min="48" max="48" width="11.875" style="16" customWidth="1"/>
    <col min="49" max="49" width="12.875" style="16" customWidth="1"/>
    <col min="50" max="50" width="13.875" style="16" customWidth="1"/>
    <col min="51" max="51" width="11" style="16" customWidth="1"/>
    <col min="52" max="52" width="12.625" style="16" customWidth="1"/>
    <col min="53" max="53" width="15" style="16" customWidth="1"/>
    <col min="54" max="54" width="11.5" style="16" customWidth="1"/>
    <col min="55" max="55" width="12" style="16" customWidth="1"/>
    <col min="56" max="56" width="14" style="16" customWidth="1"/>
    <col min="57" max="57" width="11.5" style="16" customWidth="1"/>
    <col min="58" max="58" width="12.375" style="16" customWidth="1"/>
    <col min="59" max="59" width="14.5" style="16" customWidth="1"/>
    <col min="60" max="60" width="12.375" style="16" customWidth="1"/>
    <col min="61" max="61" width="13.125" style="16" customWidth="1"/>
    <col min="62" max="62" width="16.25" style="16" customWidth="1"/>
    <col min="63" max="64" width="13.75" style="16" customWidth="1"/>
    <col min="65" max="65" width="16.25" style="16" customWidth="1"/>
    <col min="66" max="66" width="13.125" style="16" customWidth="1"/>
    <col min="67" max="67" width="12.625" style="16" customWidth="1"/>
    <col min="68" max="68" width="16.75" style="16" customWidth="1"/>
    <col min="69" max="69" width="13.75" style="16" customWidth="1"/>
    <col min="70" max="70" width="11.5" style="16" customWidth="1"/>
    <col min="71" max="71" width="14.625" style="16" customWidth="1"/>
    <col min="72" max="72" width="13.5" style="16" customWidth="1"/>
    <col min="73" max="73" width="12" style="16" customWidth="1"/>
    <col min="74" max="74" width="13.875" style="16" customWidth="1"/>
    <col min="75" max="75" width="11.875" style="16" customWidth="1"/>
    <col min="76" max="76" width="11.375" style="16" customWidth="1"/>
    <col min="77" max="77" width="13.75" style="16" customWidth="1"/>
    <col min="78" max="78" width="11.875" style="16" customWidth="1"/>
    <col min="79" max="79" width="12.25" style="16" customWidth="1"/>
    <col min="80" max="80" width="13.5" style="16" customWidth="1"/>
    <col min="81" max="82" width="12.625" style="16" customWidth="1"/>
    <col min="83" max="83" width="14.125" style="16" customWidth="1"/>
    <col min="84" max="84" width="10.625" style="16" customWidth="1"/>
    <col min="85" max="85" width="11" style="16" customWidth="1"/>
    <col min="86" max="86" width="13.875" style="16" customWidth="1"/>
    <col min="87" max="87" width="11.625" style="16" customWidth="1"/>
    <col min="88" max="88" width="12.875" style="16" customWidth="1"/>
    <col min="89" max="89" width="14.375" style="16" customWidth="1"/>
    <col min="90" max="90" width="10.75" style="16" customWidth="1"/>
    <col min="91" max="91" width="12.375" style="16" customWidth="1"/>
    <col min="92" max="92" width="13.625" style="16" customWidth="1"/>
    <col min="93" max="93" width="11" style="16" customWidth="1"/>
    <col min="94" max="94" width="11.875" style="16" customWidth="1"/>
    <col min="95" max="95" width="14.375" style="16" customWidth="1"/>
    <col min="96" max="96" width="11.125" style="16" customWidth="1"/>
    <col min="97" max="97" width="11.5" style="16" customWidth="1"/>
    <col min="98" max="98" width="14" style="16" customWidth="1"/>
    <col min="99" max="99" width="11.375" style="16" customWidth="1"/>
    <col min="100" max="100" width="11.875" style="16" customWidth="1"/>
    <col min="101" max="101" width="14.375" style="16" customWidth="1"/>
    <col min="102" max="102" width="12.25" style="16" customWidth="1"/>
    <col min="103" max="103" width="11" style="16" customWidth="1"/>
    <col min="104" max="104" width="14.375" style="16" customWidth="1"/>
    <col min="105" max="105" width="10.375" style="16" customWidth="1"/>
    <col min="106" max="106" width="11.5" style="16" customWidth="1"/>
    <col min="107" max="107" width="13.625" style="16" customWidth="1"/>
    <col min="108" max="108" width="12.75" style="16" customWidth="1"/>
    <col min="109" max="109" width="11.5" style="16" customWidth="1"/>
    <col min="110" max="110" width="14.375" style="16" customWidth="1"/>
    <col min="111" max="111" width="11.625" style="16" customWidth="1"/>
    <col min="112" max="112" width="12.375" style="16" customWidth="1"/>
    <col min="113" max="113" width="14" style="16" customWidth="1"/>
    <col min="114" max="114" width="11.625" style="16" customWidth="1"/>
    <col min="115" max="115" width="11.5" style="16" customWidth="1"/>
    <col min="116" max="116" width="13.75" style="16" customWidth="1"/>
    <col min="117" max="117" width="12.25" style="16" customWidth="1"/>
    <col min="118" max="118" width="11.625" style="16" customWidth="1"/>
    <col min="119" max="119" width="13.75" style="16" customWidth="1"/>
    <col min="120" max="120" width="10.375" style="16" customWidth="1"/>
    <col min="121" max="121" width="11.625" style="16" customWidth="1"/>
    <col min="122" max="122" width="14" style="16" customWidth="1"/>
    <col min="123" max="124" width="11.375" style="16" customWidth="1"/>
    <col min="125" max="125" width="14.625" style="16" customWidth="1"/>
    <col min="126" max="126" width="11.125" style="16" customWidth="1"/>
    <col min="127" max="127" width="12.25" style="16" customWidth="1"/>
    <col min="128" max="128" width="14.5" style="16" customWidth="1"/>
    <col min="129" max="129" width="11" style="16" customWidth="1"/>
    <col min="130" max="130" width="12" style="16" customWidth="1"/>
    <col min="131" max="131" width="14.625" style="16" customWidth="1"/>
    <col min="132" max="132" width="11.75" style="16" customWidth="1"/>
    <col min="133" max="133" width="12.75" style="16" customWidth="1"/>
    <col min="134" max="134" width="13.75" style="16" customWidth="1"/>
    <col min="135" max="135" width="11.125" style="16" customWidth="1"/>
    <col min="136" max="136" width="12.25" style="16" customWidth="1"/>
    <col min="137" max="137" width="14" style="16" customWidth="1"/>
    <col min="138" max="138" width="12.75" style="16" customWidth="1"/>
    <col min="139" max="139" width="12.25" style="16" customWidth="1"/>
    <col min="140" max="140" width="14" style="16" customWidth="1"/>
    <col min="141" max="141" width="12.625" style="16" customWidth="1"/>
    <col min="142" max="142" width="11.625" style="16" customWidth="1"/>
    <col min="143" max="143" width="15" style="16" customWidth="1"/>
    <col min="144" max="144" width="11.875" style="16" customWidth="1"/>
    <col min="145" max="145" width="12.75" style="16" customWidth="1"/>
    <col min="146" max="146" width="15.25" style="16" customWidth="1"/>
    <col min="147" max="147" width="12.875" style="16" customWidth="1"/>
    <col min="148" max="148" width="11.5" style="16" customWidth="1"/>
    <col min="149" max="149" width="15.375" style="16" customWidth="1"/>
    <col min="150" max="150" width="12.75" style="16" customWidth="1"/>
    <col min="151" max="151" width="12" style="16" customWidth="1"/>
    <col min="152" max="152" width="16.5" style="16" customWidth="1"/>
    <col min="153" max="153" width="11" style="16" customWidth="1"/>
    <col min="154" max="154" width="12.875" style="16" customWidth="1"/>
    <col min="155" max="155" width="14.75" style="16" customWidth="1"/>
    <col min="156" max="156" width="13.875" style="16" customWidth="1"/>
    <col min="157" max="157" width="12.625" style="16" customWidth="1"/>
    <col min="158" max="158" width="13.875" style="16" customWidth="1"/>
    <col min="159" max="159" width="11.125" style="16" customWidth="1"/>
    <col min="160" max="160" width="12.25" style="16" customWidth="1"/>
    <col min="161" max="16384" width="9" style="16"/>
  </cols>
  <sheetData>
    <row r="1" spans="1:160" s="106" customFormat="1" ht="18.75" x14ac:dyDescent="0.3">
      <c r="P1" s="205"/>
      <c r="Q1" s="205"/>
      <c r="R1" s="205"/>
      <c r="S1" s="205"/>
      <c r="T1" s="205"/>
      <c r="U1" s="205"/>
      <c r="V1" s="205"/>
      <c r="W1" s="205"/>
      <c r="AQ1" s="205" t="s">
        <v>108</v>
      </c>
      <c r="AW1" s="205"/>
      <c r="AZ1" s="205"/>
      <c r="BL1" s="205" t="s">
        <v>108</v>
      </c>
      <c r="CG1" s="205" t="s">
        <v>108</v>
      </c>
      <c r="DB1" s="205" t="s">
        <v>108</v>
      </c>
      <c r="DW1" s="205" t="s">
        <v>108</v>
      </c>
      <c r="ER1" s="205" t="s">
        <v>108</v>
      </c>
      <c r="FD1" s="205" t="s">
        <v>108</v>
      </c>
    </row>
    <row r="2" spans="1:160" ht="45.75" customHeight="1" x14ac:dyDescent="0.25">
      <c r="B2" s="243" t="s">
        <v>969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 t="s">
        <v>969</v>
      </c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 t="s">
        <v>969</v>
      </c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 t="s">
        <v>969</v>
      </c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 t="s">
        <v>969</v>
      </c>
      <c r="CI2" s="243"/>
      <c r="CJ2" s="243"/>
      <c r="CK2" s="243"/>
      <c r="CL2" s="243"/>
      <c r="CM2" s="243"/>
      <c r="CN2" s="243"/>
      <c r="CO2" s="243"/>
      <c r="CP2" s="243"/>
      <c r="CQ2" s="243"/>
      <c r="CR2" s="243"/>
      <c r="CS2" s="243"/>
      <c r="CT2" s="243"/>
      <c r="CU2" s="243"/>
      <c r="CV2" s="243"/>
      <c r="CW2" s="243"/>
      <c r="CX2" s="243"/>
      <c r="CY2" s="243"/>
      <c r="CZ2" s="243"/>
      <c r="DA2" s="243"/>
      <c r="DB2" s="243"/>
      <c r="DC2" s="238" t="s">
        <v>969</v>
      </c>
      <c r="DD2" s="238"/>
      <c r="DE2" s="238"/>
      <c r="DF2" s="238"/>
      <c r="DG2" s="238"/>
      <c r="DH2" s="238"/>
      <c r="DI2" s="238"/>
      <c r="DJ2" s="238"/>
      <c r="DK2" s="238"/>
      <c r="DL2" s="238"/>
      <c r="DM2" s="238"/>
      <c r="DN2" s="238"/>
      <c r="DO2" s="238"/>
      <c r="DP2" s="238"/>
      <c r="DQ2" s="238"/>
      <c r="DR2" s="238"/>
      <c r="DS2" s="238"/>
      <c r="DT2" s="238"/>
      <c r="DU2" s="238"/>
      <c r="DV2" s="238"/>
      <c r="DW2" s="238"/>
      <c r="DX2" s="238" t="s">
        <v>969</v>
      </c>
      <c r="DY2" s="238"/>
      <c r="DZ2" s="238"/>
      <c r="EA2" s="238"/>
      <c r="EB2" s="238"/>
      <c r="EC2" s="238"/>
      <c r="ED2" s="238"/>
      <c r="EE2" s="238"/>
      <c r="EF2" s="238"/>
      <c r="EG2" s="238"/>
      <c r="EH2" s="238"/>
      <c r="EI2" s="238"/>
      <c r="EJ2" s="238"/>
      <c r="EK2" s="238"/>
      <c r="EL2" s="238"/>
      <c r="EM2" s="238"/>
      <c r="EN2" s="238"/>
      <c r="EO2" s="238"/>
      <c r="EP2" s="238"/>
      <c r="EQ2" s="238"/>
      <c r="ER2" s="238"/>
      <c r="ES2" s="243" t="s">
        <v>969</v>
      </c>
      <c r="ET2" s="243"/>
      <c r="EU2" s="243"/>
      <c r="EV2" s="243"/>
      <c r="EW2" s="243"/>
      <c r="EX2" s="243"/>
      <c r="EY2" s="243"/>
      <c r="EZ2" s="243"/>
      <c r="FA2" s="243"/>
      <c r="FB2" s="243"/>
      <c r="FC2" s="243"/>
      <c r="FD2" s="243"/>
    </row>
    <row r="3" spans="1:160" ht="21" customHeight="1" x14ac:dyDescent="0.3">
      <c r="A3" s="159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  <c r="ET3" s="153"/>
      <c r="EU3" s="153"/>
      <c r="EV3" s="153"/>
      <c r="EW3" s="153"/>
      <c r="EX3" s="153"/>
      <c r="EY3" s="153"/>
      <c r="EZ3" s="153"/>
      <c r="FA3" s="153"/>
      <c r="FB3" s="153"/>
      <c r="FC3" s="153"/>
      <c r="FD3" s="153"/>
    </row>
    <row r="4" spans="1:160" x14ac:dyDescent="0.25">
      <c r="C4" s="17"/>
      <c r="D4" s="17"/>
      <c r="E4" s="17"/>
      <c r="F4" s="17"/>
      <c r="G4" s="17"/>
      <c r="H4" s="17"/>
      <c r="K4" s="17"/>
      <c r="L4" s="17"/>
      <c r="M4" s="17"/>
      <c r="N4" s="17"/>
      <c r="Q4" s="202"/>
      <c r="R4" s="202"/>
      <c r="S4" s="202"/>
      <c r="T4" s="202"/>
      <c r="U4" s="218" t="s">
        <v>91</v>
      </c>
      <c r="V4" s="218"/>
      <c r="W4" s="202"/>
      <c r="X4" s="202"/>
      <c r="AQ4" s="202" t="s">
        <v>91</v>
      </c>
      <c r="AW4" s="202"/>
      <c r="AZ4" s="202"/>
      <c r="BL4" s="202" t="s">
        <v>91</v>
      </c>
      <c r="CG4" s="202" t="s">
        <v>91</v>
      </c>
      <c r="DB4" s="202" t="s">
        <v>91</v>
      </c>
      <c r="DW4" s="202" t="s">
        <v>91</v>
      </c>
      <c r="ER4" s="202" t="s">
        <v>91</v>
      </c>
      <c r="FD4" s="202" t="s">
        <v>91</v>
      </c>
    </row>
    <row r="5" spans="1:160" s="86" customFormat="1" ht="17.25" customHeight="1" x14ac:dyDescent="0.25">
      <c r="A5" s="214" t="s">
        <v>92</v>
      </c>
      <c r="B5" s="214" t="s">
        <v>115</v>
      </c>
      <c r="C5" s="214"/>
      <c r="D5" s="214"/>
      <c r="E5" s="211" t="s">
        <v>110</v>
      </c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196"/>
      <c r="X5" s="196"/>
      <c r="Y5" s="197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96" t="s">
        <v>110</v>
      </c>
      <c r="AS5" s="297"/>
      <c r="AT5" s="297"/>
      <c r="AU5" s="297"/>
      <c r="AV5" s="297"/>
      <c r="AW5" s="297"/>
      <c r="AX5" s="297"/>
      <c r="AY5" s="297"/>
      <c r="AZ5" s="297"/>
      <c r="BA5" s="297"/>
      <c r="BB5" s="297"/>
      <c r="BC5" s="297"/>
      <c r="BD5" s="297"/>
      <c r="BE5" s="297"/>
      <c r="BF5" s="297"/>
      <c r="BG5" s="297"/>
      <c r="BH5" s="297"/>
      <c r="BI5" s="297"/>
      <c r="BJ5" s="297"/>
      <c r="BK5" s="297"/>
      <c r="BL5" s="298"/>
      <c r="BM5" s="293" t="s">
        <v>110</v>
      </c>
      <c r="BN5" s="294"/>
      <c r="BO5" s="294"/>
      <c r="BP5" s="294"/>
      <c r="BQ5" s="294"/>
      <c r="BR5" s="294"/>
      <c r="BS5" s="294"/>
      <c r="BT5" s="294"/>
      <c r="BU5" s="294"/>
      <c r="BV5" s="294"/>
      <c r="BW5" s="294"/>
      <c r="BX5" s="294"/>
      <c r="BY5" s="294"/>
      <c r="BZ5" s="294"/>
      <c r="CA5" s="294"/>
      <c r="CB5" s="294"/>
      <c r="CC5" s="294"/>
      <c r="CD5" s="294"/>
      <c r="CE5" s="294"/>
      <c r="CF5" s="294"/>
      <c r="CG5" s="295"/>
      <c r="CH5" s="293" t="s">
        <v>110</v>
      </c>
      <c r="CI5" s="294"/>
      <c r="CJ5" s="294"/>
      <c r="CK5" s="294"/>
      <c r="CL5" s="294"/>
      <c r="CM5" s="294"/>
      <c r="CN5" s="294"/>
      <c r="CO5" s="294"/>
      <c r="CP5" s="294"/>
      <c r="CQ5" s="294"/>
      <c r="CR5" s="294"/>
      <c r="CS5" s="294"/>
      <c r="CT5" s="294"/>
      <c r="CU5" s="294"/>
      <c r="CV5" s="294"/>
      <c r="CW5" s="294"/>
      <c r="CX5" s="294"/>
      <c r="CY5" s="294"/>
      <c r="CZ5" s="294"/>
      <c r="DA5" s="294"/>
      <c r="DB5" s="295"/>
      <c r="DC5" s="293" t="s">
        <v>110</v>
      </c>
      <c r="DD5" s="294"/>
      <c r="DE5" s="294"/>
      <c r="DF5" s="294"/>
      <c r="DG5" s="294"/>
      <c r="DH5" s="294"/>
      <c r="DI5" s="294"/>
      <c r="DJ5" s="294"/>
      <c r="DK5" s="294"/>
      <c r="DL5" s="294"/>
      <c r="DM5" s="294"/>
      <c r="DN5" s="294"/>
      <c r="DO5" s="294"/>
      <c r="DP5" s="294"/>
      <c r="DQ5" s="294"/>
      <c r="DR5" s="294"/>
      <c r="DS5" s="294"/>
      <c r="DT5" s="294"/>
      <c r="DU5" s="294"/>
      <c r="DV5" s="294"/>
      <c r="DW5" s="295"/>
      <c r="DX5" s="293" t="s">
        <v>110</v>
      </c>
      <c r="DY5" s="294"/>
      <c r="DZ5" s="294"/>
      <c r="EA5" s="294"/>
      <c r="EB5" s="294"/>
      <c r="EC5" s="294"/>
      <c r="ED5" s="294"/>
      <c r="EE5" s="294"/>
      <c r="EF5" s="294"/>
      <c r="EG5" s="294"/>
      <c r="EH5" s="294"/>
      <c r="EI5" s="294"/>
      <c r="EJ5" s="294"/>
      <c r="EK5" s="294"/>
      <c r="EL5" s="294"/>
      <c r="EM5" s="294"/>
      <c r="EN5" s="294"/>
      <c r="EO5" s="294"/>
      <c r="EP5" s="294"/>
      <c r="EQ5" s="294"/>
      <c r="ER5" s="295"/>
    </row>
    <row r="6" spans="1:160" ht="162.75" customHeight="1" x14ac:dyDescent="0.25">
      <c r="A6" s="214"/>
      <c r="B6" s="214"/>
      <c r="C6" s="214"/>
      <c r="D6" s="214"/>
      <c r="E6" s="211" t="s">
        <v>608</v>
      </c>
      <c r="F6" s="212"/>
      <c r="G6" s="213"/>
      <c r="H6" s="211" t="s">
        <v>931</v>
      </c>
      <c r="I6" s="212"/>
      <c r="J6" s="213"/>
      <c r="K6" s="211" t="s">
        <v>927</v>
      </c>
      <c r="L6" s="212"/>
      <c r="M6" s="213"/>
      <c r="N6" s="211" t="s">
        <v>721</v>
      </c>
      <c r="O6" s="212"/>
      <c r="P6" s="213"/>
      <c r="Q6" s="211" t="s">
        <v>722</v>
      </c>
      <c r="R6" s="212"/>
      <c r="S6" s="213"/>
      <c r="T6" s="211" t="s">
        <v>727</v>
      </c>
      <c r="U6" s="212"/>
      <c r="V6" s="213"/>
      <c r="W6" s="211" t="s">
        <v>730</v>
      </c>
      <c r="X6" s="212"/>
      <c r="Y6" s="213"/>
      <c r="Z6" s="211" t="s">
        <v>195</v>
      </c>
      <c r="AA6" s="212"/>
      <c r="AB6" s="213"/>
      <c r="AC6" s="211" t="s">
        <v>718</v>
      </c>
      <c r="AD6" s="212"/>
      <c r="AE6" s="213"/>
      <c r="AF6" s="211" t="s">
        <v>929</v>
      </c>
      <c r="AG6" s="212"/>
      <c r="AH6" s="213"/>
      <c r="AI6" s="211" t="s">
        <v>734</v>
      </c>
      <c r="AJ6" s="212"/>
      <c r="AK6" s="213"/>
      <c r="AL6" s="211" t="s">
        <v>737</v>
      </c>
      <c r="AM6" s="212"/>
      <c r="AN6" s="213"/>
      <c r="AO6" s="211" t="s">
        <v>740</v>
      </c>
      <c r="AP6" s="212"/>
      <c r="AQ6" s="213"/>
      <c r="AR6" s="211" t="s">
        <v>754</v>
      </c>
      <c r="AS6" s="212"/>
      <c r="AT6" s="213"/>
      <c r="AU6" s="211" t="s">
        <v>758</v>
      </c>
      <c r="AV6" s="212"/>
      <c r="AW6" s="213"/>
      <c r="AX6" s="211" t="s">
        <v>966</v>
      </c>
      <c r="AY6" s="212"/>
      <c r="AZ6" s="213"/>
      <c r="BA6" s="211" t="s">
        <v>843</v>
      </c>
      <c r="BB6" s="212"/>
      <c r="BC6" s="213"/>
      <c r="BD6" s="211" t="s">
        <v>846</v>
      </c>
      <c r="BE6" s="212"/>
      <c r="BF6" s="213"/>
      <c r="BG6" s="211" t="s">
        <v>849</v>
      </c>
      <c r="BH6" s="212"/>
      <c r="BI6" s="213"/>
      <c r="BJ6" s="211" t="s">
        <v>934</v>
      </c>
      <c r="BK6" s="212"/>
      <c r="BL6" s="213"/>
      <c r="BM6" s="211" t="s">
        <v>960</v>
      </c>
      <c r="BN6" s="212"/>
      <c r="BO6" s="213"/>
      <c r="BP6" s="211" t="s">
        <v>963</v>
      </c>
      <c r="BQ6" s="212"/>
      <c r="BR6" s="213"/>
      <c r="BS6" s="211" t="s">
        <v>937</v>
      </c>
      <c r="BT6" s="212"/>
      <c r="BU6" s="213"/>
      <c r="BV6" s="211" t="s">
        <v>940</v>
      </c>
      <c r="BW6" s="212"/>
      <c r="BX6" s="213"/>
      <c r="BY6" s="211" t="s">
        <v>942</v>
      </c>
      <c r="BZ6" s="212"/>
      <c r="CA6" s="213"/>
      <c r="CB6" s="211" t="s">
        <v>946</v>
      </c>
      <c r="CC6" s="212"/>
      <c r="CD6" s="213"/>
      <c r="CE6" s="211" t="s">
        <v>949</v>
      </c>
      <c r="CF6" s="212"/>
      <c r="CG6" s="213"/>
      <c r="CH6" s="211" t="s">
        <v>952</v>
      </c>
      <c r="CI6" s="212"/>
      <c r="CJ6" s="213"/>
      <c r="CK6" s="211" t="s">
        <v>955</v>
      </c>
      <c r="CL6" s="212"/>
      <c r="CM6" s="213"/>
      <c r="CN6" s="211" t="s">
        <v>958</v>
      </c>
      <c r="CO6" s="212"/>
      <c r="CP6" s="213"/>
      <c r="CQ6" s="211" t="s">
        <v>1031</v>
      </c>
      <c r="CR6" s="212"/>
      <c r="CS6" s="213"/>
      <c r="CT6" s="211" t="s">
        <v>1034</v>
      </c>
      <c r="CU6" s="212"/>
      <c r="CV6" s="213"/>
      <c r="CW6" s="211" t="s">
        <v>1037</v>
      </c>
      <c r="CX6" s="212"/>
      <c r="CY6" s="213"/>
      <c r="CZ6" s="211" t="s">
        <v>1038</v>
      </c>
      <c r="DA6" s="212"/>
      <c r="DB6" s="213"/>
      <c r="DC6" s="211" t="s">
        <v>1046</v>
      </c>
      <c r="DD6" s="212"/>
      <c r="DE6" s="213"/>
      <c r="DF6" s="211" t="s">
        <v>1051</v>
      </c>
      <c r="DG6" s="212"/>
      <c r="DH6" s="213"/>
      <c r="DI6" s="211" t="s">
        <v>1053</v>
      </c>
      <c r="DJ6" s="212"/>
      <c r="DK6" s="213"/>
      <c r="DL6" s="211" t="s">
        <v>1055</v>
      </c>
      <c r="DM6" s="212"/>
      <c r="DN6" s="213"/>
      <c r="DO6" s="211" t="s">
        <v>1063</v>
      </c>
      <c r="DP6" s="212"/>
      <c r="DQ6" s="213"/>
      <c r="DR6" s="211" t="s">
        <v>1067</v>
      </c>
      <c r="DS6" s="212"/>
      <c r="DT6" s="213"/>
      <c r="DU6" s="211" t="s">
        <v>1070</v>
      </c>
      <c r="DV6" s="212"/>
      <c r="DW6" s="213"/>
      <c r="DX6" s="211" t="s">
        <v>1074</v>
      </c>
      <c r="DY6" s="212"/>
      <c r="DZ6" s="213"/>
      <c r="EA6" s="211" t="s">
        <v>1077</v>
      </c>
      <c r="EB6" s="212"/>
      <c r="EC6" s="213"/>
      <c r="ED6" s="211" t="s">
        <v>1080</v>
      </c>
      <c r="EE6" s="212"/>
      <c r="EF6" s="213"/>
      <c r="EG6" s="211" t="s">
        <v>1094</v>
      </c>
      <c r="EH6" s="212"/>
      <c r="EI6" s="213"/>
      <c r="EJ6" s="211" t="s">
        <v>1099</v>
      </c>
      <c r="EK6" s="212"/>
      <c r="EL6" s="213"/>
      <c r="EM6" s="211" t="s">
        <v>1105</v>
      </c>
      <c r="EN6" s="212"/>
      <c r="EO6" s="213"/>
      <c r="EP6" s="211" t="s">
        <v>1111</v>
      </c>
      <c r="EQ6" s="212"/>
      <c r="ER6" s="213"/>
      <c r="ES6" s="211" t="s">
        <v>1117</v>
      </c>
      <c r="ET6" s="212"/>
      <c r="EU6" s="213"/>
      <c r="EV6" s="211" t="s">
        <v>1127</v>
      </c>
      <c r="EW6" s="212"/>
      <c r="EX6" s="213"/>
      <c r="EY6" s="211" t="s">
        <v>1133</v>
      </c>
      <c r="EZ6" s="212"/>
      <c r="FA6" s="213"/>
      <c r="FB6" s="211" t="s">
        <v>1136</v>
      </c>
      <c r="FC6" s="212"/>
      <c r="FD6" s="213"/>
    </row>
    <row r="7" spans="1:160" ht="60" customHeight="1" x14ac:dyDescent="0.25">
      <c r="A7" s="214"/>
      <c r="B7" s="203" t="s">
        <v>169</v>
      </c>
      <c r="C7" s="203" t="s">
        <v>97</v>
      </c>
      <c r="D7" s="203" t="s">
        <v>6</v>
      </c>
      <c r="E7" s="190" t="s">
        <v>925</v>
      </c>
      <c r="F7" s="190" t="s">
        <v>97</v>
      </c>
      <c r="G7" s="190" t="s">
        <v>6</v>
      </c>
      <c r="H7" s="190" t="s">
        <v>925</v>
      </c>
      <c r="I7" s="190" t="s">
        <v>118</v>
      </c>
      <c r="J7" s="190" t="s">
        <v>6</v>
      </c>
      <c r="K7" s="190" t="s">
        <v>925</v>
      </c>
      <c r="L7" s="190" t="s">
        <v>118</v>
      </c>
      <c r="M7" s="190" t="s">
        <v>6</v>
      </c>
      <c r="N7" s="190" t="s">
        <v>925</v>
      </c>
      <c r="O7" s="190" t="s">
        <v>118</v>
      </c>
      <c r="P7" s="190" t="s">
        <v>6</v>
      </c>
      <c r="Q7" s="190" t="s">
        <v>925</v>
      </c>
      <c r="R7" s="190" t="s">
        <v>118</v>
      </c>
      <c r="S7" s="190" t="s">
        <v>6</v>
      </c>
      <c r="T7" s="190" t="s">
        <v>925</v>
      </c>
      <c r="U7" s="190" t="s">
        <v>118</v>
      </c>
      <c r="V7" s="190" t="s">
        <v>6</v>
      </c>
      <c r="W7" s="190" t="s">
        <v>925</v>
      </c>
      <c r="X7" s="190" t="s">
        <v>118</v>
      </c>
      <c r="Y7" s="190" t="s">
        <v>6</v>
      </c>
      <c r="Z7" s="190" t="s">
        <v>925</v>
      </c>
      <c r="AA7" s="190" t="s">
        <v>118</v>
      </c>
      <c r="AB7" s="190" t="s">
        <v>6</v>
      </c>
      <c r="AC7" s="190" t="s">
        <v>925</v>
      </c>
      <c r="AD7" s="190" t="s">
        <v>118</v>
      </c>
      <c r="AE7" s="190" t="s">
        <v>6</v>
      </c>
      <c r="AF7" s="190" t="s">
        <v>925</v>
      </c>
      <c r="AG7" s="190" t="s">
        <v>118</v>
      </c>
      <c r="AH7" s="190" t="s">
        <v>6</v>
      </c>
      <c r="AI7" s="190" t="s">
        <v>925</v>
      </c>
      <c r="AJ7" s="190" t="s">
        <v>118</v>
      </c>
      <c r="AK7" s="190" t="s">
        <v>6</v>
      </c>
      <c r="AL7" s="190" t="s">
        <v>925</v>
      </c>
      <c r="AM7" s="190" t="s">
        <v>118</v>
      </c>
      <c r="AN7" s="190" t="s">
        <v>6</v>
      </c>
      <c r="AO7" s="190" t="s">
        <v>925</v>
      </c>
      <c r="AP7" s="190" t="s">
        <v>118</v>
      </c>
      <c r="AQ7" s="190" t="s">
        <v>6</v>
      </c>
      <c r="AR7" s="190" t="s">
        <v>185</v>
      </c>
      <c r="AS7" s="190" t="s">
        <v>118</v>
      </c>
      <c r="AT7" s="190" t="s">
        <v>6</v>
      </c>
      <c r="AU7" s="190" t="s">
        <v>925</v>
      </c>
      <c r="AV7" s="190" t="s">
        <v>118</v>
      </c>
      <c r="AW7" s="190" t="s">
        <v>6</v>
      </c>
      <c r="AX7" s="190" t="s">
        <v>738</v>
      </c>
      <c r="AY7" s="190" t="s">
        <v>118</v>
      </c>
      <c r="AZ7" s="190" t="s">
        <v>6</v>
      </c>
      <c r="BA7" s="190" t="s">
        <v>925</v>
      </c>
      <c r="BB7" s="190" t="s">
        <v>118</v>
      </c>
      <c r="BC7" s="190" t="s">
        <v>6</v>
      </c>
      <c r="BD7" s="190" t="s">
        <v>925</v>
      </c>
      <c r="BE7" s="190" t="s">
        <v>118</v>
      </c>
      <c r="BF7" s="190" t="s">
        <v>6</v>
      </c>
      <c r="BG7" s="190" t="s">
        <v>925</v>
      </c>
      <c r="BH7" s="190" t="s">
        <v>118</v>
      </c>
      <c r="BI7" s="190" t="s">
        <v>6</v>
      </c>
      <c r="BJ7" s="190" t="s">
        <v>925</v>
      </c>
      <c r="BK7" s="190" t="s">
        <v>118</v>
      </c>
      <c r="BL7" s="190" t="s">
        <v>6</v>
      </c>
      <c r="BM7" s="190" t="s">
        <v>116</v>
      </c>
      <c r="BN7" s="190" t="s">
        <v>118</v>
      </c>
      <c r="BO7" s="190" t="s">
        <v>6</v>
      </c>
      <c r="BP7" s="190" t="s">
        <v>117</v>
      </c>
      <c r="BQ7" s="190" t="s">
        <v>118</v>
      </c>
      <c r="BR7" s="190" t="s">
        <v>6</v>
      </c>
      <c r="BS7" s="190" t="s">
        <v>925</v>
      </c>
      <c r="BT7" s="190" t="s">
        <v>118</v>
      </c>
      <c r="BU7" s="190" t="s">
        <v>6</v>
      </c>
      <c r="BV7" s="190" t="s">
        <v>925</v>
      </c>
      <c r="BW7" s="190" t="s">
        <v>118</v>
      </c>
      <c r="BX7" s="190" t="s">
        <v>6</v>
      </c>
      <c r="BY7" s="190" t="s">
        <v>925</v>
      </c>
      <c r="BZ7" s="190" t="s">
        <v>118</v>
      </c>
      <c r="CA7" s="190" t="s">
        <v>6</v>
      </c>
      <c r="CB7" s="190" t="s">
        <v>925</v>
      </c>
      <c r="CC7" s="190" t="s">
        <v>118</v>
      </c>
      <c r="CD7" s="190" t="s">
        <v>6</v>
      </c>
      <c r="CE7" s="190" t="s">
        <v>925</v>
      </c>
      <c r="CF7" s="190" t="s">
        <v>118</v>
      </c>
      <c r="CG7" s="190" t="s">
        <v>6</v>
      </c>
      <c r="CH7" s="190" t="s">
        <v>925</v>
      </c>
      <c r="CI7" s="190" t="s">
        <v>118</v>
      </c>
      <c r="CJ7" s="190" t="s">
        <v>6</v>
      </c>
      <c r="CK7" s="190" t="s">
        <v>925</v>
      </c>
      <c r="CL7" s="190" t="s">
        <v>118</v>
      </c>
      <c r="CM7" s="190" t="s">
        <v>6</v>
      </c>
      <c r="CN7" s="190" t="s">
        <v>925</v>
      </c>
      <c r="CO7" s="190" t="s">
        <v>118</v>
      </c>
      <c r="CP7" s="190" t="s">
        <v>6</v>
      </c>
      <c r="CQ7" s="190" t="s">
        <v>925</v>
      </c>
      <c r="CR7" s="190" t="s">
        <v>118</v>
      </c>
      <c r="CS7" s="190" t="s">
        <v>6</v>
      </c>
      <c r="CT7" s="190" t="s">
        <v>925</v>
      </c>
      <c r="CU7" s="190" t="s">
        <v>118</v>
      </c>
      <c r="CV7" s="190" t="s">
        <v>6</v>
      </c>
      <c r="CW7" s="190" t="s">
        <v>925</v>
      </c>
      <c r="CX7" s="190" t="s">
        <v>118</v>
      </c>
      <c r="CY7" s="190" t="s">
        <v>6</v>
      </c>
      <c r="CZ7" s="190" t="s">
        <v>925</v>
      </c>
      <c r="DA7" s="190" t="s">
        <v>118</v>
      </c>
      <c r="DB7" s="190" t="s">
        <v>6</v>
      </c>
      <c r="DC7" s="190" t="s">
        <v>925</v>
      </c>
      <c r="DD7" s="190" t="s">
        <v>118</v>
      </c>
      <c r="DE7" s="190" t="s">
        <v>6</v>
      </c>
      <c r="DF7" s="190" t="s">
        <v>925</v>
      </c>
      <c r="DG7" s="190" t="s">
        <v>118</v>
      </c>
      <c r="DH7" s="190" t="s">
        <v>6</v>
      </c>
      <c r="DI7" s="190" t="s">
        <v>925</v>
      </c>
      <c r="DJ7" s="190" t="s">
        <v>118</v>
      </c>
      <c r="DK7" s="190" t="s">
        <v>6</v>
      </c>
      <c r="DL7" s="190" t="s">
        <v>925</v>
      </c>
      <c r="DM7" s="190" t="s">
        <v>118</v>
      </c>
      <c r="DN7" s="190" t="s">
        <v>6</v>
      </c>
      <c r="DO7" s="190" t="s">
        <v>925</v>
      </c>
      <c r="DP7" s="190" t="s">
        <v>118</v>
      </c>
      <c r="DQ7" s="190" t="s">
        <v>6</v>
      </c>
      <c r="DR7" s="190" t="s">
        <v>925</v>
      </c>
      <c r="DS7" s="190" t="s">
        <v>118</v>
      </c>
      <c r="DT7" s="190" t="s">
        <v>6</v>
      </c>
      <c r="DU7" s="190" t="s">
        <v>925</v>
      </c>
      <c r="DV7" s="190" t="s">
        <v>118</v>
      </c>
      <c r="DW7" s="190" t="s">
        <v>6</v>
      </c>
      <c r="DX7" s="190" t="s">
        <v>925</v>
      </c>
      <c r="DY7" s="190" t="s">
        <v>118</v>
      </c>
      <c r="DZ7" s="190" t="s">
        <v>6</v>
      </c>
      <c r="EA7" s="190" t="s">
        <v>925</v>
      </c>
      <c r="EB7" s="190" t="s">
        <v>118</v>
      </c>
      <c r="EC7" s="190" t="s">
        <v>6</v>
      </c>
      <c r="ED7" s="190" t="s">
        <v>1081</v>
      </c>
      <c r="EE7" s="190" t="s">
        <v>118</v>
      </c>
      <c r="EF7" s="190" t="s">
        <v>6</v>
      </c>
      <c r="EG7" s="190" t="s">
        <v>1092</v>
      </c>
      <c r="EH7" s="190" t="s">
        <v>118</v>
      </c>
      <c r="EI7" s="190" t="s">
        <v>6</v>
      </c>
      <c r="EJ7" s="190" t="s">
        <v>1098</v>
      </c>
      <c r="EK7" s="190" t="s">
        <v>118</v>
      </c>
      <c r="EL7" s="190" t="s">
        <v>6</v>
      </c>
      <c r="EM7" s="190" t="s">
        <v>1104</v>
      </c>
      <c r="EN7" s="190" t="s">
        <v>118</v>
      </c>
      <c r="EO7" s="190" t="s">
        <v>6</v>
      </c>
      <c r="EP7" s="190" t="s">
        <v>1110</v>
      </c>
      <c r="EQ7" s="190" t="s">
        <v>118</v>
      </c>
      <c r="ER7" s="190" t="s">
        <v>6</v>
      </c>
      <c r="ES7" s="190" t="s">
        <v>1116</v>
      </c>
      <c r="ET7" s="190" t="s">
        <v>118</v>
      </c>
      <c r="EU7" s="190" t="s">
        <v>6</v>
      </c>
      <c r="EV7" s="190" t="s">
        <v>1126</v>
      </c>
      <c r="EW7" s="190" t="s">
        <v>118</v>
      </c>
      <c r="EX7" s="190" t="s">
        <v>6</v>
      </c>
      <c r="EY7" s="190" t="s">
        <v>1132</v>
      </c>
      <c r="EZ7" s="190" t="s">
        <v>118</v>
      </c>
      <c r="FA7" s="190" t="s">
        <v>6</v>
      </c>
      <c r="FB7" s="190" t="s">
        <v>925</v>
      </c>
      <c r="FC7" s="190" t="s">
        <v>118</v>
      </c>
      <c r="FD7" s="190" t="s">
        <v>6</v>
      </c>
    </row>
    <row r="8" spans="1:160" s="59" customFormat="1" ht="34.5" customHeight="1" x14ac:dyDescent="0.25">
      <c r="A8" s="184" t="s">
        <v>209</v>
      </c>
      <c r="B8" s="193">
        <f>E8+H8+K8+N8+Q8+T8+W8+Z8+AC8+AF8+AI8+AL8+AO8+AR8+AU8+AX8+BA8+BD8+BG8+BJ8+BM8+BP8+BS8+BV8+BY8+CB8+CE8+CH8+CK8+CN8+CQ8+CT8+CW8+CZ8+DC8+DF8+DI8+DL8+DO8+DR8+DU8+DX8+EA8+ED8+EG8+EJ8+EM8+EP8+ES8+EV8+EY8+FB8</f>
        <v>1824976.0180100002</v>
      </c>
      <c r="C8" s="193">
        <f>F8+I8+L8+O8+R8+U8+X8+AA8+AD8+AG8+AJ8+AM8+AP8+AS8+AV8+AY8+BB8+BE8+BH8+BK8+BN8+BQ8+BT8+BW8+BZ8+CC8+CF8+CI8+CL8+CO8+CR8+CU8+CX8+DA8+DD8+DG8+DJ8+DM8+DP8+DS8+DV8+DY8+EB8+EE8+EH8+EK8+EN8+EQ8+ET8+EW8+EZ8+FC8</f>
        <v>1077304.6071500001</v>
      </c>
      <c r="D8" s="193">
        <f t="shared" ref="D8:D10" si="0">C8/B8*100</f>
        <v>59.031165150582098</v>
      </c>
      <c r="E8" s="191">
        <f>E11+E14+E17+E22+E27+E32+E40+E44+E49+E52+E56+E61+E65+E68+E72+E76+E80+E83+E87+E91+E99+E102+E107+E112+E126+E129+E133+E139+E143+E146+E149+E152+E158+E161+E166+E171+E175</f>
        <v>100000</v>
      </c>
      <c r="F8" s="191">
        <f>F11+F14+F17+F22+F27+F32+F40+F44+F49+F52+F56+F61+F65+F68+F72+F76+F80+F83+F87+F91+F99+F102+F107+F112+F126+F129+F133+F139+F143+F146+F149+F152+F158+F161+F166+F171+F175</f>
        <v>71596.117239999992</v>
      </c>
      <c r="G8" s="192">
        <f t="shared" ref="G8:G9" si="1">F8/E8*100</f>
        <v>71.596117239999984</v>
      </c>
      <c r="H8" s="191">
        <f>H11+H14+H17+H22+H27+H32+H40+H44+H49+H52+H56+H61+H65+H68+H72+H76+H80+H83+H87+H91+H99+H102+H107+H112+H126+H129+H133+H139+H143+H146+H149+H152+H158+H161+H166+H171+H175</f>
        <v>590000</v>
      </c>
      <c r="I8" s="191">
        <f>I11+I14+I17+I22+I27+I32+I40+I44+I49+I52+I56+I61+I65+I68+I72+I76+I80+I83+I87+I91+I99+I102+I107+I112+I126+I129+I133+I139+I143+I146+I149+I152+I158+I161+I166+I171+I175</f>
        <v>543146.61971</v>
      </c>
      <c r="J8" s="193">
        <f t="shared" ref="J8" si="2">I8/H8*100</f>
        <v>92.058749103389829</v>
      </c>
      <c r="K8" s="191">
        <f>K11+K14+K17+K22+K27+K32+K40+K44+K49+K52+K56+K61+K65+K68+K72+K76+K80+K83+K87+K91+K99+K102+K107+K112+K126+K129+K133+K139+K143+K146+K149+K152+K158+K161+K166+K171+K175</f>
        <v>27687.000000000004</v>
      </c>
      <c r="L8" s="191">
        <f>L11+L14+L17+L22+L27+L32+L40+L44+L49+L52+L56+L61+L65+L68+L72+L76+L80+L83+L87+L91+L99+L102+L107+L112+L126+L129+L133+L139+L143+L146+L149+L152+L158+L161+L166+L171+L175</f>
        <v>19746.214259999997</v>
      </c>
      <c r="M8" s="192">
        <f t="shared" ref="M8:M9" si="3">L8/K8*100</f>
        <v>71.319443276628007</v>
      </c>
      <c r="N8" s="191">
        <f>N11+N14+N17+N22+N27+N32+N40+N44+N49+N52+N56+N61+N65+N68+N72+N76+N80+N83+N87+N91+N99+N102+N107+N112+N126+N129+N133+N139+N143+N146+N149+N152+N158+N161+N166+N171+N175</f>
        <v>46560</v>
      </c>
      <c r="O8" s="191">
        <f>O11+O14+O17+O22+O27+O32+O40+O44+O49+O52+O56+O61+O65+O68+O72+O76+O80+O83+O87+O91+O99+O102+O107+O112+O126+O129+O133+O139+O143+O146+O149+O152+O158+O161+O166+O171+O175</f>
        <v>21542.878140000001</v>
      </c>
      <c r="P8" s="191">
        <f>O8/N8*100</f>
        <v>46.269068170103097</v>
      </c>
      <c r="Q8" s="191">
        <f>Q11+Q14+Q17+Q22+Q27+Q32+Q40+Q44+Q49+Q52+Q56+Q61+Q65+Q68+Q72+Q76+Q80+Q83+Q87+Q91+Q99+Q102+Q107+Q112+Q126+Q129+Q133+Q139+Q143+Q146+Q149+Q152+Q158+Q161+Q166+Q171+Q175</f>
        <v>154384</v>
      </c>
      <c r="R8" s="191">
        <f t="shared" ref="R8" si="4">R11+R14+R17+R22+R27+R32+R40+R44+R49+R52+R56+R61+R65+R68+R72+R76+R80+R83+R87+R91+R99+R102+R107+R112+R126+R129+R133+R139+R143+R146+R149+R152+R158+R161+R166+R171+R175</f>
        <v>62014.572440000011</v>
      </c>
      <c r="S8" s="191">
        <f>R8/Q8*100</f>
        <v>40.169041118250604</v>
      </c>
      <c r="T8" s="191">
        <f>T11+T14+T17+T22+T27+T32+T40+T44+T49+T52+T56+T61+T65+T68+T72+T76+T80+T83+T87+T91+T99+T102+T107+T112+T126+T129+T133+T139+T143+T146+T149+T152+T158+T161+T166+T171+T175</f>
        <v>28487</v>
      </c>
      <c r="U8" s="191">
        <f t="shared" ref="U8" si="5">U11+U14+U17+U22+U27+U32+U40+U44+U49+U52+U56+U61+U65+U68+U72+U76+U80+U83+U87+U91+U99+U102+U107+U112+U126+U129+U133+U139+U143+U146+U149+U152+U158+U161+U166+U171+U175</f>
        <v>14374.977310000002</v>
      </c>
      <c r="V8" s="191">
        <f>U8/T8*100</f>
        <v>50.461534419208768</v>
      </c>
      <c r="W8" s="191">
        <f t="shared" ref="W8" si="6">W11+W14+W17+W22+W27+W32+W40+W44+W49+W52+W56+W61+W65+W68+W72+W76+W80+W83+W87+W91+W99+W102+W107+W112+W126+W129+W133+W139+W143+W146+W149+W152+W158+W161+W166+W171+W175</f>
        <v>8249</v>
      </c>
      <c r="X8" s="191">
        <f t="shared" ref="X8" si="7">X11+X14+X17+X22+X27+X32+X40+X44+X49+X52+X56+X61+X65+X68+X72+X76+X80+X83+X87+X91+X99+X102+X107+X112+X126+X129+X133+X139+X143+X146+X149+X152+X158+X161+X166+X171+X175</f>
        <v>3119.7066500000001</v>
      </c>
      <c r="Y8" s="191">
        <f>X8/W8*100</f>
        <v>37.819210207297857</v>
      </c>
      <c r="Z8" s="191"/>
      <c r="AA8" s="191"/>
      <c r="AB8" s="191"/>
      <c r="AC8" s="191"/>
      <c r="AD8" s="191"/>
      <c r="AE8" s="191"/>
      <c r="AF8" s="191">
        <f>AF11+AF14+AF17+AF22+AF27+AF32+AF40+AF44+AF49+AF52+AF56+AF61+AF65+AF68+AF72+AF76+AF80+AF83+AF87+AF91+AF99+AF102+AF107+AF112+AF126+AF129+AF133+AF139+AF143+AF146+AF149+AF152+AF158+AF161+AF166+AF171+AF175</f>
        <v>0</v>
      </c>
      <c r="AG8" s="191">
        <f>AG11+AG14+AG17+AG22+AG27+AG32+AG40+AG44+AG49+AG52+AG56+AG61+AG65+AG68+AG72+AG76+AG80+AG83+AG87+AG91+AG99+AG102+AG107+AG112+AG126+AG129+AG133+AG139+AG143+AG146+AG149+AG152+AG158+AG161+AG166+AG171+AG175</f>
        <v>0</v>
      </c>
      <c r="AH8" s="192"/>
      <c r="AI8" s="191">
        <f>AI11+AI14+AI17+AI22+AI27+AI32+AI40+AI44+AI49+AI52+AI56+AI61+AI65+AI68+AI72+AI76+AI80+AI83+AI87+AI91+AI99+AI102+AI107+AI112+AI126+AI129+AI133+AI139+AI143+AI146+AI149+AI152+AI158+AI161+AI166+AI171+AI175</f>
        <v>66384.497999999992</v>
      </c>
      <c r="AJ8" s="191">
        <f>AJ11+AJ14+AJ17+AJ22+AJ27+AJ32+AJ40+AJ44+AJ49+AJ52+AJ56+AJ61+AJ65+AJ68+AJ72+AJ76+AJ80+AJ83+AJ87+AJ91+AJ99+AJ102+AJ107+AJ112+AJ126+AJ129+AJ133+AJ139+AJ143+AJ146+AJ149+AJ152+AJ158+AJ161+AJ166+AJ171+AJ175</f>
        <v>51969.196049999999</v>
      </c>
      <c r="AK8" s="191">
        <f>AJ8/AI8*100</f>
        <v>78.28513827128738</v>
      </c>
      <c r="AL8" s="191">
        <f t="shared" ref="AL8:AM8" si="8">AL11+AL14+AL17+AL22+AL27+AL32+AL40+AL44+AL49+AL52+AL56+AL61+AL65+AL68+AL72+AL76+AL80+AL83+AL87+AL91+AL99+AL102+AL107+AL112+AL126+AL129+AL133+AL139+AL143+AL146+AL149+AL152+AL158+AL161+AL166+AL171+AL175</f>
        <v>0</v>
      </c>
      <c r="AM8" s="191">
        <f t="shared" si="8"/>
        <v>0</v>
      </c>
      <c r="AN8" s="191"/>
      <c r="AO8" s="191">
        <f>AO11+AO14+AO17+AO22+AO27+AO32+AO40+AO44+AO49+AO52+AO56+AO61+AO65+AO68+AO72+AO76+AO80+AO83+AO87+AO91+AO99+AO102+AO107+AO112+AO126+AO129+AO133+AO139+AO143+AO146+AO149+AO152+AO158+AO161+AO166+AO171+AO175</f>
        <v>142925.07465</v>
      </c>
      <c r="AP8" s="191">
        <f t="shared" ref="AP8" si="9">AP11+AP14+AP17+AP22+AP27+AP32+AP40+AP44+AP49+AP52+AP56+AP61+AP65+AP68+AP72+AP76+AP80+AP83+AP87+AP91+AP99+AP102+AP107+AP112+AP126+AP129+AP133+AP139+AP143+AP146+AP149+AP152+AP158+AP161+AP166+AP171+AP175</f>
        <v>39421.432369999995</v>
      </c>
      <c r="AQ8" s="191">
        <f>AP8/AO8*100</f>
        <v>27.581886849831356</v>
      </c>
      <c r="AR8" s="191">
        <f t="shared" ref="AR8:AS8" si="10">AR11+AR14+AR17+AR22+AR27+AR32+AR40+AR44+AR49+AR52+AR56+AR61+AR65+AR68+AR72+AR76+AR80+AR83+AR87+AR91+AR99+AR102+AR107+AR112+AR126+AR129+AR133+AR139+AR143+AR146+AR149+AR152+AR158+AR161+AR166+AR171+AR175</f>
        <v>365</v>
      </c>
      <c r="AS8" s="191">
        <f t="shared" si="10"/>
        <v>365</v>
      </c>
      <c r="AT8" s="191">
        <f>AS8/AR8*100</f>
        <v>100</v>
      </c>
      <c r="AU8" s="191">
        <f>AU11+AU14+AU17+AU22+AU27+AU32+AU40+AU44+AU49+AU52+AU56+AU61+AU65+AU68+AU72+AU76+AU80+AU83+AU87+AU91+AU99+AU102+AU107+AU112+AU126+AU129+AU133+AU139+AU143+AU146+AU149+AU152+AU158+AU161+AU166+AU171+AU175</f>
        <v>0</v>
      </c>
      <c r="AV8" s="191">
        <f>AV11+AV14+AV17+AV22+AV27+AV32+AV40+AV44+AV49+AV52+AV56+AV61+AV65+AV68+AV72+AV76+AV80+AV83+AV87+AV91+AV99+AV102+AV107+AV112+AV126+AV129+AV133+AV139+AV143+AV146+AV149+AV152+AV158+AV161+AV166+AV171+AV175</f>
        <v>0</v>
      </c>
      <c r="AW8" s="191"/>
      <c r="AX8" s="191">
        <f>AX11+AX14+AX17+AX22+AX27+AX32+AX40+AX44+AX49+AX52+AX56+AX61+AX65+AX68+AX72+AX76+AX80+AX83+AX87+AX91+AX99+AX102+AX107+AX112+AX126+AX129+AX133+AX139+AX143+AX146+AX149+AX152+AX158+AX161+AX166+AX171+AX175</f>
        <v>3850</v>
      </c>
      <c r="AY8" s="191">
        <f>AY11+AY14+AY17+AY22+AY27+AY32+AY40+AY44+AY49+AY52+AY56+AY61+AY65+AY68+AY72+AY76+AY80+AY83+AY87+AY91+AY99+AY102+AY107+AY112+AY126+AY129+AY133+AY139+AY143+AY146+AY149+AY152+AY158+AY161+AY166+AY171+AY175</f>
        <v>3850</v>
      </c>
      <c r="AZ8" s="191">
        <f>AY8/AX8*100</f>
        <v>100</v>
      </c>
      <c r="BA8" s="191">
        <f>BA11+BA14+BA17+BA22+BA27+BA32+BA40+BA44+BA49+BA52+BA56+BA61+BA65+BA68+BA72+BA76+BA80+BA83+BA87+BA91+BA99+BA102+BA107+BA112+BA126+BA129+BA133+BA139+BA143+BA146+BA149+BA152+BA158+BA161+BA166+BA171+BA175</f>
        <v>0</v>
      </c>
      <c r="BB8" s="191">
        <f>BB11+BB14+BB17+BB22+BB27+BB32+BB40+BB44+BB49+BB52+BB56+BB61+BB65+BB68+BB72+BB76+BB80+BB83+BB87+BB91+BB99+BB102+BB107+BB112+BB126+BB129+BB133+BB139+BB143+BB146+BB149+BB152+BB158+BB161+BB166+BB171+BB175</f>
        <v>0</v>
      </c>
      <c r="BC8" s="191"/>
      <c r="BD8" s="191">
        <f>BD11+BD14+BD17+BD22+BD27+BD32+BD40+BD44+BD49+BD52+BD56+BD61+BD65+BD68+BD72+BD76+BD80+BD83+BD87+BD91+BD99+BD102+BD107+BD112+BD126+BD129+BD133+BD139+BD143+BD146+BD149+BD152+BD158+BD161+BD166+BD171+BD175</f>
        <v>0</v>
      </c>
      <c r="BE8" s="191">
        <f>BE11+BE14+BE17+BE22+BE27+BE32+BE40+BE44+BE49+BE52+BE56+BE61+BE65+BE68+BE72+BE76+BE80+BE83+BE87+BE91+BE99+BE102+BE107+BE112+BE126+BE129+BE133+BE139+BE143+BE146+BE149+BE152+BE158+BE161+BE166+BE171+BE175</f>
        <v>0</v>
      </c>
      <c r="BF8" s="191"/>
      <c r="BG8" s="191">
        <f>BG11+BG14+BG17+BG22+BG27+BG32+BG40+BG44+BG49+BG52+BG56+BG61+BG65+BG68+BG72+BG76+BG80+BG83+BG87+BG91+BG99+BG102+BG107+BG112+BG126+BG129+BG133+BG139+BG143+BG146+BG149+BG152+BG158+BG161+BG166+BG171+BG175</f>
        <v>0</v>
      </c>
      <c r="BH8" s="191">
        <f>BH11+BH14+BH17+BH22+BH27+BH32+BH40+BH44+BH49+BH52+BH56+BH61+BH65+BH68+BH72+BH76+BH80+BH83+BH87+BH91+BH99+BH102+BH107+BH112+BH126+BH129+BH133+BH139+BH143+BH146+BH149+BH152+BH158+BH161+BH166+BH171+BH175</f>
        <v>0</v>
      </c>
      <c r="BI8" s="191"/>
      <c r="BJ8" s="191">
        <f>BJ11+BJ14+BJ17+BJ22+BJ27+BJ32+BJ40+BJ44+BJ49+BJ52+BJ56+BJ61+BJ65+BJ68+BJ72+BJ76+BJ80+BJ83+BJ87+BJ91+BJ99+BJ102+BJ107+BJ112+BJ126+BJ129+BJ133+BJ139+BJ143+BJ146+BJ149+BJ152+BJ158+BJ161+BJ166+BJ171+BJ175</f>
        <v>140043.5</v>
      </c>
      <c r="BK8" s="191">
        <f>BK11+BK14+BK17+BK22+BK27+BK32+BK40+BK44+BK49+BK52+BK56+BK61+BK65+BK68+BK72+BK76+BK80+BK83+BK87+BK91+BK99+BK102+BK107+BK112+BK126+BK129+BK133+BK139+BK143+BK146+BK149+BK152+BK158+BK161+BK166+BK171+BK175</f>
        <v>77853.443809999997</v>
      </c>
      <c r="BL8" s="191">
        <f>BK8/BJ8*100</f>
        <v>55.592329390510805</v>
      </c>
      <c r="BM8" s="191">
        <f>BM11+BM14+BM17+BM22+BM27+BM32+BM40+BM44+BM49+BM52+BM56+BM61+BM65+BM68+BM72+BM76+BM80+BM83+BM87+BM91+BM99+BM102+BM107+BM112+BM126+BM129+BM133+BM139+BM143+BM146+BM149+BM152+BM158+BM161+BM166+BM171+BM175</f>
        <v>225</v>
      </c>
      <c r="BN8" s="191">
        <f>BN11+BN14+BN17+BN22+BN27+BN32+BN40+BN44+BN49+BN52+BN56+BN61+BN65+BN68+BN72+BN76+BN80+BN83+BN87+BN91+BN99+BN102+BN107+BN112+BN126+BN129+BN133+BN139+BN143+BN146+BN149+BN152+BN158+BN161+BN166+BN171+BN175</f>
        <v>225</v>
      </c>
      <c r="BO8" s="191">
        <f>BN8/BM8*100</f>
        <v>100</v>
      </c>
      <c r="BP8" s="191">
        <f>BP11+BP14+BP17+BP22+BP27+BP32+BP40+BP44+BP49+BP52+BP56+BP61+BP65+BP68+BP72+BP76+BP80+BP83+BP87+BP91+BP99+BP102+BP107+BP112+BP126+BP129+BP133+BP139+BP143+BP146+BP149+BP152+BP158+BP161+BP166+BP171+BP175</f>
        <v>100</v>
      </c>
      <c r="BQ8" s="191">
        <f>BQ11+BQ14+BQ17+BQ22+BQ27+BQ32+BQ40+BQ44+BQ49+BQ52+BQ56+BQ61+BQ65+BQ68+BQ72+BQ76+BQ80+BQ83+BQ87+BQ91+BQ99+BQ102+BQ107+BQ112+BQ126+BQ129+BQ133+BQ139+BQ143+BQ146+BQ149+BQ152+BQ158+BQ161+BQ166+BQ171+BQ175</f>
        <v>100</v>
      </c>
      <c r="BR8" s="191">
        <f>BQ8/BP8*100</f>
        <v>100</v>
      </c>
      <c r="BS8" s="191">
        <f>BS11+BS14+BS17+BS22+BS27+BS32+BS40+BS44+BS49+BS52+BS56+BS61+BS65+BS68+BS72+BS76+BS80+BS83+BS87+BS91+BS99+BS102+BS107+BS112+BS126+BS129+BS133+BS139+BS143+BS146+BS149+BS152+BS158+BS161+BS166+BS171+BS175</f>
        <v>72406.599999999991</v>
      </c>
      <c r="BT8" s="191">
        <f>BT11+BT14+BT17+BT22+BT27+BT32+BT40+BT44+BT49+BT52+BT56+BT61+BT65+BT68+BT72+BT76+BT80+BT83+BT87+BT91+BT99+BT102+BT107+BT112+BT126+BT129+BT133+BT139+BT143+BT146+BT149+BT152+BT158+BT161+BT166+BT171+BT175</f>
        <v>31867.899999999998</v>
      </c>
      <c r="BU8" s="191">
        <f>BT8/BS8*100</f>
        <v>44.012424281764375</v>
      </c>
      <c r="BV8" s="191">
        <f>BV11+BV14+BV17+BV22+BV27+BV32+BV40+BV44+BV49+BV52+BV56+BV61+BV65+BV68+BV72+BV76+BV80+BV83+BV87+BV91+BV99+BV102+BV107+BV112+BV126+BV129+BV133+BV139+BV143+BV146+BV149+BV152+BV158+BV161+BV166+BV171+BV175</f>
        <v>53400</v>
      </c>
      <c r="BW8" s="191">
        <f>BW11+BW14+BW17+BW22+BW27+BW32+BW40+BW44+BW49+BW52+BW56+BW61+BW65+BW68+BW72+BW76+BW80+BW83+BW87+BW91+BW99+BW102+BW107+BW112+BW126+BW129+BW133+BW139+BW143+BW146+BW149+BW152+BW158+BW161+BW166+BW171+BW175</f>
        <v>0</v>
      </c>
      <c r="BX8" s="191">
        <f>BW8/BV8*100</f>
        <v>0</v>
      </c>
      <c r="BY8" s="191">
        <f>BY11+BY14+BY17+BY22+BY27+BY32+BY40+BY44+BY49+BY52+BY56+BY61+BY65+BY68+BY72+BY76+BY80+BY83+BY87+BY91+BY99+BY102+BY107+BY112+BY126+BY129+BY133+BY139+BY143+BY146+BY149+BY152+BY158+BY161+BY166+BY171+BY175</f>
        <v>46600</v>
      </c>
      <c r="BZ8" s="191">
        <f>BZ11+BZ14+BZ17+BZ22+BZ27+BZ32+BZ40+BZ44+BZ49+BZ52+BZ56+BZ61+BZ65+BZ68+BZ72+BZ76+BZ80+BZ83+BZ87+BZ91+BZ99+BZ102+BZ107+BZ112+BZ126+BZ129+BZ133+BZ139+BZ143+BZ146+BZ149+BZ152+BZ158+BZ161+BZ166+BZ171+BZ175</f>
        <v>0</v>
      </c>
      <c r="CA8" s="191">
        <f>BZ8/BY8*100</f>
        <v>0</v>
      </c>
      <c r="CB8" s="191">
        <f>CB11+CB14+CB17+CB22+CB27+CB32+CB40+CB44+CB49+CB52+CB56+CB61+CB65+CB68+CB72+CB76+CB80+CB83+CB87+CB91+CB99+CB102+CB107+CB112+CB126+CB129+CB133+CB139+CB143+CB146+CB149+CB152+CB158+CB161+CB166+CB171+CB175</f>
        <v>107299.5</v>
      </c>
      <c r="CC8" s="191">
        <f>CC11+CC14+CC17+CC22+CC27+CC32+CC40+CC44+CC49+CC52+CC56+CC61+CC65+CC68+CC72+CC76+CC80+CC83+CC87+CC91+CC99+CC102+CC107+CC112+CC126+CC129+CC133+CC139+CC143+CC146+CC149+CC152+CC158+CC161+CC166+CC171+CC175</f>
        <v>42699.319759999998</v>
      </c>
      <c r="CD8" s="191">
        <f>CC8/CB8*100</f>
        <v>39.794518856099046</v>
      </c>
      <c r="CE8" s="191">
        <f>CE11+CE14+CE17+CE22+CE27+CE32+CE40+CE44+CE49+CE52+CE56+CE61+CE65+CE68+CE72+CE76+CE80+CE83+CE87+CE91+CE99+CE102+CE107+CE112+CE126+CE129+CE133+CE139+CE143+CE146+CE149+CE152+CE158+CE161+CE166+CE171+CE175</f>
        <v>0</v>
      </c>
      <c r="CF8" s="191">
        <f>CF11+CF14+CF17+CF22+CF27+CF32+CF40+CF44+CF49+CF52+CF56+CF61+CF65+CF68+CF72+CF76+CF80+CF83+CF87+CF91+CF99+CF102+CF107+CF112+CF126+CF129+CF133+CF139+CF143+CF146+CF149+CF152+CF158+CF161+CF166+CF171+CF175</f>
        <v>0</v>
      </c>
      <c r="CG8" s="191"/>
      <c r="CH8" s="191">
        <f>CH11+CH14+CH17+CH22+CH27+CH32+CH40+CH44+CH49+CH52+CH56+CH61+CH65+CH68+CH72+CH76+CH80+CH83+CH87+CH91+CH99+CH102+CH107+CH112+CH126+CH129+CH133+CH139+CH143+CH146+CH149+CH152+CH158+CH161+CH166+CH171+CH175</f>
        <v>3000</v>
      </c>
      <c r="CI8" s="191">
        <f>CI11+CI14+CI17+CI22+CI27+CI32+CI40+CI44+CI49+CI52+CI56+CI61+CI65+CI68+CI72+CI76+CI80+CI83+CI87+CI91+CI99+CI102+CI107+CI112+CI126+CI129+CI133+CI139+CI143+CI146+CI149+CI152+CI158+CI161+CI166+CI171+CI175</f>
        <v>0</v>
      </c>
      <c r="CJ8" s="191">
        <f>CI8/CH8*100</f>
        <v>0</v>
      </c>
      <c r="CK8" s="191">
        <f>CK11+CK14+CK17+CK22+CK27+CK32+CK40+CK44+CK49+CK52+CK56+CK61+CK65+CK68+CK72+CK76+CK80+CK83+CK87+CK91+CK99+CK102+CK107+CK112+CK126+CK129+CK133+CK139+CK143+CK146+CK149+CK152+CK158+CK161+CK166+CK171+CK175</f>
        <v>60128.98</v>
      </c>
      <c r="CL8" s="191">
        <f>CL11+CL14+CL17+CL22+CL27+CL32+CL40+CL44+CL49+CL52+CL56+CL61+CL65+CL68+CL72+CL76+CL80+CL83+CL87+CL91+CL99+CL102+CL107+CL112+CL126+CL129+CL133+CL139+CL143+CL146+CL149+CL152+CL158+CL161+CL166+CL171+CL175</f>
        <v>0</v>
      </c>
      <c r="CM8" s="191">
        <f>CL8/CK8*100</f>
        <v>0</v>
      </c>
      <c r="CN8" s="191">
        <f>CN11+CN14+CN17+CN22+CN27+CN32+CN40+CN44+CN49+CN52+CN56+CN61+CN65+CN68+CN72+CN76+CN80+CN83+CN87+CN91+CN99+CN102+CN107+CN112+CN126+CN129+CN133+CN139+CN143+CN146+CN149+CN152+CN158+CN161+CN166+CN171+CN175</f>
        <v>0</v>
      </c>
      <c r="CO8" s="191">
        <f>CO11+CO14+CO17+CO22+CO27+CO32+CO40+CO44+CO49+CO52+CO56+CO61+CO65+CO68+CO72+CO76+CO80+CO83+CO87+CO91+CO99+CO102+CO107+CO112+CO126+CO129+CO133+CO139+CO143+CO146+CO149+CO152+CO158+CO161+CO166+CO171+CO175</f>
        <v>0</v>
      </c>
      <c r="CP8" s="191"/>
      <c r="CQ8" s="191">
        <f>CQ11+CQ14+CQ17+CQ22+CQ27+CQ32+CQ40+CQ44+CQ49+CQ52+CQ56+CQ61+CQ65+CQ68+CQ72+CQ76+CQ80+CQ83+CQ87+CQ91+CQ99+CQ102+CQ107+CQ112+CQ126+CQ129+CQ133+CQ139+CQ143+CQ146+CQ149+CQ152+CQ158+CQ161+CQ166+CQ171+CQ175</f>
        <v>0</v>
      </c>
      <c r="CR8" s="191">
        <f>CR11+CR14+CR17+CR22+CR27+CR32+CR40+CR44+CR49+CR52+CR56+CR61+CR65+CR68+CR72+CR76+CR80+CR83+CR87+CR91+CR99+CR102+CR107+CR112+CR126+CR129+CR133+CR139+CR143+CR146+CR149+CR152+CR158+CR161+CR166+CR171+CR175</f>
        <v>0</v>
      </c>
      <c r="CS8" s="191"/>
      <c r="CT8" s="191">
        <f>CT11+CT14+CT17+CT22+CT27+CT32+CT40+CT44+CT49+CT52+CT56+CT61+CT65+CT68+CT72+CT76+CT80+CT83+CT87+CT91+CT99+CT102+CT107+CT112+CT126+CT129+CT133+CT139+CT143+CT146+CT149+CT152+CT158+CT161+CT166+CT171+CT175</f>
        <v>71824.399999999994</v>
      </c>
      <c r="CU8" s="191">
        <f>CU11+CU14+CU17+CU22+CU27+CU32+CU40+CU44+CU49+CU52+CU56+CU61+CU65+CU68+CU72+CU76+CU80+CU83+CU87+CU91+CU99+CU102+CU107+CU112+CU126+CU129+CU133+CU139+CU143+CU146+CU149+CU152+CU158+CU161+CU166+CU171+CU175</f>
        <v>40000</v>
      </c>
      <c r="CV8" s="191">
        <f>CU8/CT8*100</f>
        <v>55.691380645017574</v>
      </c>
      <c r="CW8" s="191">
        <f>CW11+CW14+CW17+CW22+CW27+CW32+CW40+CW44+CW49+CW52+CW56+CW61+CW65+CW68+CW72+CW76+CW80+CW83+CW87+CW91+CW99+CW102+CW107+CW112+CW126+CW129+CW133+CW139+CW143+CW146+CW149+CW152+CW158+CW161+CW166+CW171+CW175</f>
        <v>10901.846890000001</v>
      </c>
      <c r="CX8" s="191">
        <f>CX11+CX14+CX17+CX22+CX27+CX32+CX40+CX44+CX49+CX52+CX56+CX61+CX65+CX68+CX72+CX76+CX80+CX83+CX87+CX91+CX99+CX102+CX107+CX112+CX126+CX129+CX133+CX139+CX143+CX146+CX149+CX152+CX158+CX161+CX166+CX171+CX175</f>
        <v>0</v>
      </c>
      <c r="CY8" s="191">
        <f>CX8/CW8*100</f>
        <v>0</v>
      </c>
      <c r="CZ8" s="191">
        <f>CZ11+CZ14+CZ17+CZ22+CZ27+CZ32+CZ40+CZ44+CZ49+CZ52+CZ56+CZ61+CZ65+CZ68+CZ72+CZ76+CZ80+CZ83+CZ87+CZ91+CZ99+CZ102+CZ107+CZ112+CZ126+CZ129+CZ133+CZ139+CZ143+CZ146+CZ149+CZ152+CZ158+CZ161+CZ166+CZ171+CZ175</f>
        <v>0</v>
      </c>
      <c r="DA8" s="191">
        <f>DA11+DA14+DA17+DA22+DA27+DA32+DA40+DA44+DA49+DA52+DA56+DA61+DA65+DA68+DA72+DA76+DA80+DA83+DA87+DA91+DA99+DA102+DA107+DA112+DA126+DA129+DA133+DA139+DA143+DA146+DA149+DA152+DA158+DA161+DA166+DA171+DA175</f>
        <v>0</v>
      </c>
      <c r="DB8" s="191"/>
      <c r="DC8" s="191">
        <f>DC11+DC14+DC17+DC22+DC27+DC32+DC40+DC44+DC49+DC52+DC56+DC61+DC65+DC68+DC72+DC76+DC80+DC83+DC87+DC91+DC99+DC102+DC107+DC112+DC126+DC129+DC133+DC139+DC143+DC146+DC149+DC152+DC158+DC161+DC166+DC171+DC175</f>
        <v>636.29999999999995</v>
      </c>
      <c r="DD8" s="191">
        <f>DD11+DD14+DD17+DD22+DD27+DD32+DD40+DD44+DD49+DD52+DD56+DD61+DD65+DD68+DD72+DD76+DD80+DD83+DD87+DD91+DD99+DD102+DD107+DD112+DD126+DD129+DD133+DD139+DD143+DD146+DD149+DD152+DD158+DD161+DD166+DD171+DD175</f>
        <v>0</v>
      </c>
      <c r="DE8" s="191">
        <f>DD8/DC8*100</f>
        <v>0</v>
      </c>
      <c r="DF8" s="191">
        <f>DF11+DF14+DF17+DF22+DF27+DF32+DF40+DF44+DF49+DF52+DF56+DF61+DF65+DF68+DF72+DF76+DF80+DF83+DF87+DF91+DF99+DF102+DF107+DF112+DF126+DF129+DF133+DF139+DF143+DF146+DF149+DF152+DF158+DF161+DF166+DF171+DF175</f>
        <v>0</v>
      </c>
      <c r="DG8" s="191">
        <f>DG11+DG14+DG17+DG22+DG27+DG32+DG40+DG44+DG49+DG52+DG56+DG61+DG65+DG68+DG72+DG76+DG80+DG83+DG87+DG91+DG99+DG102+DG107+DG112+DG126+DG129+DG133+DG139+DG143+DG146+DG149+DG152+DG158+DG161+DG166+DG171+DG175</f>
        <v>0</v>
      </c>
      <c r="DH8" s="191"/>
      <c r="DI8" s="191">
        <f>DI11+DI14+DI17+DI22+DI27+DI32+DI40+DI44+DI49+DI52+DI56+DI61+DI65+DI68+DI72+DI76+DI80+DI83+DI87+DI91+DI99+DI102+DI107+DI112+DI126+DI129+DI133+DI139+DI143+DI146+DI149+DI152+DI158+DI161+DI166+DI171+DI175</f>
        <v>3000</v>
      </c>
      <c r="DJ8" s="191">
        <f>DJ11+DJ14+DJ17+DJ22+DJ27+DJ32+DJ40+DJ44+DJ49+DJ52+DJ56+DJ61+DJ65+DJ68+DJ72+DJ76+DJ80+DJ83+DJ87+DJ91+DJ99+DJ102+DJ107+DJ112+DJ126+DJ129+DJ133+DJ139+DJ143+DJ146+DJ149+DJ152+DJ158+DJ161+DJ166+DJ171+DJ175</f>
        <v>0</v>
      </c>
      <c r="DK8" s="191">
        <f>DJ8/DI8*100</f>
        <v>0</v>
      </c>
      <c r="DL8" s="191">
        <f>DL11+DL14+DL17+DL22+DL27+DL32+DL40+DL44+DL49+DL52+DL56+DL61+DL65+DL68+DL72+DL76+DL80+DL83+DL87+DL91+DL99+DL102+DL107+DL112+DL126+DL129+DL133+DL139+DL143+DL146+DL149+DL152+DL158+DL161+DL166+DL171+DL175</f>
        <v>8227</v>
      </c>
      <c r="DM8" s="191">
        <f>DM11+DM14+DM17+DM22+DM27+DM32+DM40+DM44+DM49+DM52+DM56+DM61+DM65+DM68+DM72+DM76+DM80+DM83+DM87+DM91+DM99+DM102+DM107+DM112+DM126+DM129+DM133+DM139+DM143+DM146+DM149+DM152+DM158+DM161+DM166+DM171+DM175</f>
        <v>0</v>
      </c>
      <c r="DN8" s="191">
        <f>DM8/DL8*100</f>
        <v>0</v>
      </c>
      <c r="DO8" s="191">
        <f>DO11+DO14+DO17+DO22+DO27+DO32+DO40+DO44+DO49+DO52+DO56+DO61+DO65+DO68+DO72+DO76+DO80+DO83+DO87+DO91+DO99+DO102+DO107+DO112+DO126+DO129+DO133+DO139+DO143+DO146+DO149+DO152+DO158+DO161+DO166+DO171+DO175</f>
        <v>500</v>
      </c>
      <c r="DP8" s="191">
        <f>DP11+DP14+DP17+DP22+DP27+DP32+DP40+DP44+DP49+DP52+DP56+DP61+DP65+DP68+DP72+DP76+DP80+DP83+DP87+DP91+DP99+DP102+DP107+DP112+DP126+DP129+DP133+DP139+DP143+DP146+DP149+DP152+DP158+DP161+DP166+DP171+DP175</f>
        <v>0</v>
      </c>
      <c r="DQ8" s="191">
        <f>DP8/DO8*100</f>
        <v>0</v>
      </c>
      <c r="DR8" s="191">
        <f>DR11+DR14+DR17+DR22+DR27+DR32+DR40+DR44+DR49+DR52+DR56+DR61+DR65+DR68+DR72+DR76+DR80+DR83+DR87+DR91+DR99+DR102+DR107+DR112+DR126+DR129+DR133+DR139+DR143+DR146+DR149+DR152+DR158+DR161+DR166+DR171+DR175</f>
        <v>10000</v>
      </c>
      <c r="DS8" s="191">
        <f>DS11+DS14+DS17+DS22+DS27+DS32+DS40+DS44+DS49+DS52+DS56+DS61+DS65+DS68+DS72+DS76+DS80+DS83+DS87+DS91+DS99+DS102+DS107+DS112+DS126+DS129+DS133+DS139+DS143+DS146+DS149+DS152+DS158+DS161+DS166+DS171+DS175</f>
        <v>0</v>
      </c>
      <c r="DT8" s="191">
        <f>DS8/DR8*100</f>
        <v>0</v>
      </c>
      <c r="DU8" s="191">
        <f>DU11+DU14+DU17+DU22+DU27+DU32+DU40+DU44+DU49+DU52+DU56+DU61+DU65+DU68+DU72+DU76+DU80+DU83+DU87+DU91+DU99+DU102+DU107+DU112+DU126+DU129+DU133+DU139+DU143+DU146+DU149+DU152+DU158+DU161+DU166+DU171+DU175</f>
        <v>12694.15497</v>
      </c>
      <c r="DV8" s="191">
        <f>DV11+DV14+DV17+DV22+DV27+DV32+DV40+DV44+DV49+DV52+DV56+DV61+DV65+DV68+DV72+DV76+DV80+DV83+DV87+DV91+DV99+DV102+DV107+DV112+DV126+DV129+DV133+DV139+DV143+DV146+DV149+DV152+DV158+DV161+DV166+DV171+DV175</f>
        <v>0</v>
      </c>
      <c r="DW8" s="191">
        <f>DV8/DU8*100</f>
        <v>0</v>
      </c>
      <c r="DX8" s="191">
        <f>DX11+DX14+DX17+DX22+DX27+DX32+DX40+DX44+DX49+DX52+DX56+DX61+DX65+DX68+DX72+DX76+DX80+DX83+DX87+DX91+DX99+DX102+DX107+DX112+DX126+DX129+DX133+DX139+DX143+DX146+DX149+DX152+DX158+DX161+DX166+DX171+DX175</f>
        <v>1584.9340900000002</v>
      </c>
      <c r="DY8" s="191">
        <f>DY11+DY14+DY17+DY22+DY27+DY32+DY40+DY44+DY49+DY52+DY56+DY61+DY65+DY68+DY72+DY76+DY80+DY83+DY87+DY91+DY99+DY102+DY107+DY112+DY126+DY129+DY133+DY139+DY143+DY146+DY149+DY152+DY158+DY161+DY166+DY171+DY175</f>
        <v>0</v>
      </c>
      <c r="DZ8" s="191">
        <f>DY8/DX8*100</f>
        <v>0</v>
      </c>
      <c r="EA8" s="191">
        <f>EA11+EA14+EA17+EA22+EA27+EA32+EA40+EA44+EA49+EA52+EA56+EA61+EA65+EA68+EA72+EA76+EA80+EA83+EA87+EA91+EA99+EA102+EA107+EA112+EA126+EA129+EA133+EA139+EA143+EA146+EA149+EA152+EA158+EA161+EA166+EA171+EA175</f>
        <v>0</v>
      </c>
      <c r="EB8" s="191">
        <f>EB11+EB14+EB17+EB22+EB27+EB32+EB40+EB44+EB49+EB52+EB56+EB61+EB65+EB68+EB72+EB76+EB80+EB83+EB87+EB91+EB99+EB102+EB107+EB112+EB126+EB129+EB133+EB139+EB143+EB146+EB149+EB152+EB158+EB161+EB166+EB171+EB175</f>
        <v>0</v>
      </c>
      <c r="EC8" s="191"/>
      <c r="ED8" s="191">
        <f>ED11+ED14+ED17+ED22+ED27+ED32+ED40+ED44+ED49+ED52+ED56+ED61+ED65+ED68+ED72+ED76+ED80+ED83+ED87+ED91+ED99+ED102+ED107+ED112+ED126+ED129+ED133+ED139+ED143+ED146+ED149+ED152+ED158+ED161+ED166+ED171+ED175</f>
        <v>15983.100000000002</v>
      </c>
      <c r="EE8" s="191">
        <f>EE11+EE14+EE17+EE22+EE27+EE32+EE40+EE44+EE49+EE52+EE56+EE61+EE65+EE68+EE72+EE76+EE80+EE83+EE87+EE91+EE99+EE102+EE107+EE112+EE126+EE129+EE133+EE139+EE143+EE146+EE149+EE152+EE158+EE161+EE166+EE171+EE175</f>
        <v>15983.100000000002</v>
      </c>
      <c r="EF8" s="191">
        <f>EE8/ED8*100</f>
        <v>100</v>
      </c>
      <c r="EG8" s="191">
        <f>EG11+EG14+EG17+EG22+EG27+EG32+EG40+EG44+EG49+EG52+EG56+EG61+EG65+EG68+EG72+EG76+EG80+EG83+EG87+EG91+EG99+EG102+EG107+EG112+EG126+EG129+EG133+EG139+EG143+EG146+EG149+EG152+EG158+EG161+EG166+EG171+EG175</f>
        <v>5006</v>
      </c>
      <c r="EH8" s="191">
        <f>EH11+EH14+EH17+EH22+EH27+EH32+EH40+EH44+EH49+EH52+EH56+EH61+EH65+EH68+EH72+EH76+EH80+EH83+EH87+EH91+EH99+EH102+EH107+EH112+EH126+EH129+EH133+EH139+EH143+EH146+EH149+EH152+EH158+EH161+EH166+EH171+EH175</f>
        <v>5006</v>
      </c>
      <c r="EI8" s="191">
        <f>EH8/EG8*100</f>
        <v>100</v>
      </c>
      <c r="EJ8" s="191">
        <f>EJ11+EJ14+EJ17+EJ22+EJ27+EJ32+EJ40+EJ44+EJ49+EJ52+EJ56+EJ61+EJ65+EJ68+EJ72+EJ76+EJ80+EJ83+EJ87+EJ91+EJ99+EJ102+EJ107+EJ112+EJ126+EJ129+EJ133+EJ139+EJ143+EJ146+EJ149+EJ152+EJ158+EJ161+EJ166+EJ171+EJ175</f>
        <v>6768</v>
      </c>
      <c r="EK8" s="191">
        <f>EK11+EK14+EK17+EK22+EK27+EK32+EK40+EK44+EK49+EK52+EK56+EK61+EK65+EK68+EK72+EK76+EK80+EK83+EK87+EK91+EK99+EK102+EK107+EK112+EK126+EK129+EK133+EK139+EK143+EK146+EK149+EK152+EK158+EK161+EK166+EK171+EK175</f>
        <v>6768</v>
      </c>
      <c r="EL8" s="191">
        <f>EK8/EJ8*100</f>
        <v>100</v>
      </c>
      <c r="EM8" s="191">
        <f>EM11+EM14+EM17+EM22+EM27+EM32+EM40+EM44+EM49+EM52+EM56+EM61+EM65+EM68+EM72+EM76+EM80+EM83+EM87+EM91+EM99+EM102+EM107+EM112+EM126+EM129+EM133+EM139+EM143+EM146+EM149+EM152+EM158+EM161+EM166+EM171+EM175</f>
        <v>4395.18941</v>
      </c>
      <c r="EN8" s="191">
        <f>EN11+EN14+EN17+EN22+EN27+EN32+EN40+EN44+EN49+EN52+EN56+EN61+EN65+EN68+EN72+EN76+EN80+EN83+EN87+EN91+EN99+EN102+EN107+EN112+EN126+EN129+EN133+EN139+EN143+EN146+EN149+EN152+EN158+EN161+EN166+EN171+EN175</f>
        <v>4395.18941</v>
      </c>
      <c r="EO8" s="191">
        <f>EN8/EM8*100</f>
        <v>100</v>
      </c>
      <c r="EP8" s="191">
        <f>EP11+EP14+EP17+EP22+EP27+EP32+EP40+EP44+EP49+EP52+EP56+EP61+EP65+EP68+EP72+EP76+EP80+EP83+EP87+EP91+EP99+EP102+EP107+EP112+EP126+EP129+EP133+EP139+EP143+EP146+EP149+EP152+EP158+EP161+EP166+EP171+EP175</f>
        <v>15647.940000000002</v>
      </c>
      <c r="EQ8" s="191">
        <f>EQ11+EQ14+EQ17+EQ22+EQ27+EQ32+EQ40+EQ44+EQ49+EQ52+EQ56+EQ61+EQ65+EQ68+EQ72+EQ76+EQ80+EQ83+EQ87+EQ91+EQ99+EQ102+EQ107+EQ112+EQ126+EQ129+EQ133+EQ139+EQ143+EQ146+EQ149+EQ152+EQ158+EQ161+EQ166+EQ171+EQ175</f>
        <v>15647.940000000002</v>
      </c>
      <c r="ER8" s="191">
        <f>EQ8/EP8*100</f>
        <v>100</v>
      </c>
      <c r="ES8" s="191">
        <f>ES11+ES14+ES17+ES22+ES27+ES32+ES40+ES44+ES49+ES52+ES56+ES61+ES65+ES68+ES72+ES76+ES80+ES83+ES87+ES91+ES99+ES102+ES107+ES112+ES126+ES129+ES133+ES139+ES143+ES146+ES149+ES152+ES158+ES161+ES166+ES171+ES175</f>
        <v>3242</v>
      </c>
      <c r="ET8" s="191">
        <f>ET11+ET14+ET17+ET22+ET27+ET32+ET40+ET44+ET49+ET52+ET56+ET61+ET65+ET68+ET72+ET76+ET80+ET83+ET87+ET91+ET99+ET102+ET107+ET112+ET126+ET129+ET133+ET139+ET143+ET146+ET149+ET152+ET158+ET161+ET166+ET171+ET175</f>
        <v>3242</v>
      </c>
      <c r="EU8" s="191">
        <f>ET8/ES8*100</f>
        <v>100</v>
      </c>
      <c r="EV8" s="191">
        <f>EV11+EV14+EV17+EV22+EV27+EV32+EV40+EV44+EV49+EV52+EV56+EV61+EV65+EV68+EV72+EV76+EV80+EV83+EV87+EV91+EV99+EV102+EV107+EV112+EV126+EV129+EV133+EV139+EV143+EV146+EV149+EV152+EV158+EV161+EV166+EV171+EV175</f>
        <v>0</v>
      </c>
      <c r="EW8" s="191">
        <f>EW11+EW14+EW17+EW22+EW27+EW32+EW40+EW44+EW49+EW52+EW56+EW61+EW65+EW68+EW72+EW76+EW80+EW83+EW87+EW91+EW99+EW102+EW107+EW112+EW126+EW129+EW133+EW139+EW143+EW146+EW149+EW152+EW158+EW161+EW166+EW171+EW175</f>
        <v>0</v>
      </c>
      <c r="EX8" s="191"/>
      <c r="EY8" s="191">
        <f>EY11+EY14+EY17+EY22+EY27+EY32+EY40+EY44+EY49+EY52+EY56+EY61+EY65+EY68+EY72+EY76+EY80+EY83+EY87+EY91+EY99+EY102+EY107+EY112+EY126+EY129+EY133+EY139+EY143+EY146+EY149+EY152+EY158+EY161+EY166+EY171+EY175</f>
        <v>2470</v>
      </c>
      <c r="EZ8" s="191">
        <f>EZ11+EZ14+EZ17+EZ22+EZ27+EZ32+EZ40+EZ44+EZ49+EZ52+EZ56+EZ61+EZ65+EZ68+EZ72+EZ76+EZ80+EZ83+EZ87+EZ91+EZ99+EZ102+EZ107+EZ112+EZ126+EZ129+EZ133+EZ139+EZ143+EZ146+EZ149+EZ152+EZ158+EZ161+EZ166+EZ171+EZ175</f>
        <v>2370</v>
      </c>
      <c r="FA8" s="191">
        <f>EZ8/EY8*100</f>
        <v>95.951417004048579</v>
      </c>
      <c r="FB8" s="191">
        <f>FB11+FB14+FB17+FB22+FB27+FB32+FB40+FB44+FB49+FB52+FB56+FB61+FB65+FB68+FB72+FB76+FB80+FB83+FB87+FB91+FB99+FB102+FB107+FB112+FB126+FB129+FB133+FB139+FB143+FB146+FB149+FB152+FB158+FB161+FB166+FB171+FB175</f>
        <v>0</v>
      </c>
      <c r="FC8" s="191">
        <f>FC11+FC14+FC17+FC22+FC27+FC32+FC40+FC44+FC49+FC52+FC56+FC61+FC65+FC68+FC72+FC76+FC80+FC83+FC87+FC91+FC99+FC102+FC107+FC112+FC126+FC129+FC133+FC139+FC143+FC146+FC149+FC152+FC158+FC161+FC166+FC171+FC175</f>
        <v>0</v>
      </c>
      <c r="FD8" s="191"/>
    </row>
    <row r="9" spans="1:160" s="59" customFormat="1" ht="31.5" x14ac:dyDescent="0.25">
      <c r="A9" s="184" t="s">
        <v>208</v>
      </c>
      <c r="B9" s="193">
        <f t="shared" ref="B9:B10" si="11">E9+H9+K9+N9+Q9+T9+W9+Z9+AC9+AF9+AI9+AL9+AO9+AR9+AU9+AX9+BA9+BD9+BG9+BJ9+BM9+BP9+BS9+BV9+BY9+CB9+CE9+CH9+CK9+CN9+CQ9+CT9+CW9+CZ9+DC9+DF9+DI9+DL9+DO9+DR9+DU9+DX9+EA9+ED9+EG9+EJ9+EM9+EP9+ES9+EV9+EY9+FB9</f>
        <v>1076196.8306</v>
      </c>
      <c r="C9" s="193">
        <f t="shared" ref="C9:C10" si="12">F9+I9+L9+O9+R9+U9+X9+AA9+AD9+AG9+AJ9+AM9+AP9+AS9+AV9+AY9+BB9+BE9+BH9+BK9+BN9+BQ9+BT9+BW9+BZ9+CC9+CF9+CI9+CL9+CO9+CR9+CU9+CX9+DA9+DD9+DG9+DJ9+DM9+DP9+DS9+DV9+DY9+EB9+EE9+EH9+EK9+EN9+EQ9+ET9+EW9+EZ9+FC9</f>
        <v>490902.32637999998</v>
      </c>
      <c r="D9" s="193">
        <f t="shared" si="0"/>
        <v>45.614548605045854</v>
      </c>
      <c r="E9" s="191">
        <f>E12+E15+E18+E23+E28+E33+E41+E45+E50+E53+E57+E62+E66+E69+E73+E77+E81+E84+E88+E92+E100+E103+E108+E113+E127+E130+E134+E140+E144+E147+E150+E153+E159+E162+E167+E172+E176</f>
        <v>100000</v>
      </c>
      <c r="F9" s="191">
        <f>F12+F15+F18+F23+F28+F33+F41+F45+F50+F53+F57+F62+F66+F69+F73+F77+F81+F84+F88+F92+F100+F103+F108+F113+F127+F130+F134+F140+F144+F147+F150+F153+F159+F162+F167+F172+F176</f>
        <v>71596.117239999992</v>
      </c>
      <c r="G9" s="192">
        <f t="shared" si="1"/>
        <v>71.596117239999984</v>
      </c>
      <c r="H9" s="192">
        <f>H12+H15+H18+H23+H28+H33+H41+H45+H50+H53+H57+H62+H66+H69+H73+H77+H81+H84+H88+H92+H100+H103+H108+H113+H127+H130+H134+H140+H144+H147+H150+H153+H159+H162+H167+H172+H176</f>
        <v>0</v>
      </c>
      <c r="I9" s="192">
        <f>I12+I15+I18+I23+I28+I33+I41+I45+I50+I53+I57+I62+I66+I69+I73+I77+I81+I84+I88+I92+I100+I103+I108+I113+I127+I130+I134+I140+I144+I147+I150+I153+I159+I162+I167+I172+I176</f>
        <v>0</v>
      </c>
      <c r="J9" s="193"/>
      <c r="K9" s="191">
        <f>K12+K15+K18+K23+K28+K33+K41+K45+K50+K53+K57+K62+K66+K69+K73+K77+K81+K84+K88+K92+K100+K103+K108+K113+K127+K130+K134+K140+K144+K147+K150+K153+K159+K162+K167+K172+K176</f>
        <v>27687.000000000004</v>
      </c>
      <c r="L9" s="191">
        <f>L12+L15+L18+L23+L28+L33+L41+L45+L50+L53+L57+L62+L66+L69+L73+L77+L81+L84+L88+L92+L100+L103+L108+L113+L127+L130+L134+L140+L144+L147+L150+L153+L159+L162+L167+L172+L176</f>
        <v>19746.214259999997</v>
      </c>
      <c r="M9" s="192">
        <f t="shared" si="3"/>
        <v>71.319443276628007</v>
      </c>
      <c r="N9" s="191">
        <f>N12+N15+N18+N23+N28+N33+N41+N45+N50+N53+N57+N62+N66+N69+N73+N77+N81+N84+N88+N92+N100+N103+N108+N113+N127+N130+N134+N140+N144+N147+N150+N153+N159+N162+N167+N172+N176</f>
        <v>46560</v>
      </c>
      <c r="O9" s="191">
        <f>O12+O15+O18+O23+O28+O33+O41+O45+O50+O53+O57+O62+O66+O69+O73+O77+O81+O84+O88+O92+O100+O103+O108+O113+O127+O130+O134+O140+O144+O147+O150+O153+O159+O162+O167+O172+O176</f>
        <v>21542.878140000001</v>
      </c>
      <c r="P9" s="191">
        <f>O9/N9*100</f>
        <v>46.269068170103097</v>
      </c>
      <c r="Q9" s="191">
        <f t="shared" ref="Q9:R9" si="13">Q12+Q15+Q18+Q23+Q28+Q33+Q41+Q45+Q50+Q53+Q57+Q62+Q66+Q69+Q73+Q77+Q81+Q84+Q88+Q92+Q100+Q103+Q108+Q113+Q127+Q130+Q134+Q140+Q144+Q147+Q150+Q153+Q159+Q162+Q167+Q172+Q176</f>
        <v>154384</v>
      </c>
      <c r="R9" s="191">
        <f t="shared" si="13"/>
        <v>62014.572440000011</v>
      </c>
      <c r="S9" s="191">
        <f>R9/Q9*100</f>
        <v>40.169041118250604</v>
      </c>
      <c r="T9" s="191">
        <f t="shared" ref="T9" si="14">T12+T15+T18+T23+T28+T33+T41+T45+T50+T53+T57+T62+T66+T69+T73+T77+T81+T84+T88+T92+T100+T103+T108+T113+T127+T130+T134+T140+T144+T147+T150+T153+T159+T162+T167+T172+T176</f>
        <v>28487</v>
      </c>
      <c r="U9" s="191">
        <f t="shared" ref="U9" si="15">U12+U15+U18+U23+U28+U33+U41+U45+U50+U53+U57+U62+U66+U69+U73+U77+U81+U84+U88+U92+U100+U103+U108+U113+U127+U130+U134+U140+U144+U147+U150+U153+U159+U162+U167+U172+U176</f>
        <v>14374.977310000002</v>
      </c>
      <c r="V9" s="191">
        <f>U9/T9*100</f>
        <v>50.461534419208768</v>
      </c>
      <c r="W9" s="191">
        <f t="shared" ref="W9" si="16">W12+W15+W18+W23+W28+W33+W41+W45+W50+W53+W57+W62+W66+W69+W73+W77+W81+W84+W88+W92+W100+W103+W108+W113+W127+W130+W134+W140+W144+W147+W150+W153+W159+W162+W167+W172+W176</f>
        <v>8249</v>
      </c>
      <c r="X9" s="191">
        <f t="shared" ref="X9" si="17">X12+X15+X18+X23+X28+X33+X41+X45+X50+X53+X57+X62+X66+X69+X73+X77+X81+X84+X88+X92+X100+X103+X108+X113+X127+X130+X134+X140+X144+X147+X150+X153+X159+X162+X167+X172+X176</f>
        <v>3119.7066500000001</v>
      </c>
      <c r="Y9" s="191">
        <f>X9/W9*100</f>
        <v>37.819210207297857</v>
      </c>
      <c r="Z9" s="192"/>
      <c r="AA9" s="192"/>
      <c r="AB9" s="191"/>
      <c r="AC9" s="192"/>
      <c r="AD9" s="192"/>
      <c r="AE9" s="192"/>
      <c r="AF9" s="191">
        <f>AF12+AF15+AF18+AF23+AF28+AF33+AF41+AF45+AF50+AF53+AF57+AF62+AF66+AF69+AF73+AF77+AF81+AF84+AF88+AF92+AF100+AF103+AF108+AF113+AF127+AF130+AF134+AF140+AF144+AF147+AF150+AF153+AF159+AF162+AF167+AF172+AF176</f>
        <v>0</v>
      </c>
      <c r="AG9" s="191">
        <f>AG12+AG15+AG18+AG23+AG28+AG33+AG41+AG45+AG50+AG53+AG57+AG62+AG66+AG69+AG73+AG77+AG81+AG84+AG88+AG92+AG100+AG103+AG108+AG113+AG127+AG130+AG134+AG140+AG144+AG147+AG150+AG153+AG159+AG162+AG167+AG172+AG176</f>
        <v>0</v>
      </c>
      <c r="AH9" s="192"/>
      <c r="AI9" s="191">
        <f>AI12+AI15+AI18+AI23+AI28+AI33+AI41+AI45+AI50+AI53+AI57+AI62+AI66+AI69+AI73+AI77+AI81+AI84+AI88+AI92+AI100+AI103+AI108+AI113+AI127+AI130+AI134+AI140+AI144+AI147+AI150+AI153+AI159+AI162+AI167+AI172+AI176</f>
        <v>58600</v>
      </c>
      <c r="AJ9" s="191">
        <f>AJ12+AJ15+AJ18+AJ23+AJ28+AJ33+AJ41+AJ45+AJ50+AJ53+AJ57+AJ62+AJ66+AJ69+AJ73+AJ77+AJ81+AJ84+AJ88+AJ92+AJ100+AJ103+AJ108+AJ113+AJ127+AJ130+AJ134+AJ140+AJ144+AJ147+AJ150+AJ153+AJ159+AJ162+AJ167+AJ172+AJ176</f>
        <v>49469.196049999999</v>
      </c>
      <c r="AK9" s="191">
        <f>AJ9/AI9*100</f>
        <v>84.41842329351536</v>
      </c>
      <c r="AL9" s="191">
        <f t="shared" ref="AL9:AM9" si="18">AL12+AL15+AL18+AL23+AL28+AL33+AL41+AL45+AL50+AL53+AL57+AL62+AL66+AL69+AL73+AL77+AL81+AL84+AL88+AL92+AL100+AL103+AL108+AL113+AL127+AL130+AL134+AL140+AL144+AL147+AL150+AL153+AL159+AL162+AL167+AL172+AL176</f>
        <v>0</v>
      </c>
      <c r="AM9" s="191">
        <f t="shared" si="18"/>
        <v>0</v>
      </c>
      <c r="AN9" s="191"/>
      <c r="AO9" s="191">
        <f t="shared" ref="AO9:AP9" si="19">AO12+AO15+AO18+AO23+AO28+AO33+AO41+AO45+AO50+AO53+AO57+AO62+AO66+AO69+AO73+AO77+AO81+AO84+AO88+AO92+AO100+AO103+AO108+AO113+AO127+AO130+AO134+AO140+AO144+AO147+AO150+AO153+AO159+AO162+AO167+AO172+AO176</f>
        <v>142925.07465</v>
      </c>
      <c r="AP9" s="191">
        <f t="shared" si="19"/>
        <v>39421.432369999995</v>
      </c>
      <c r="AQ9" s="191">
        <f>AP9/AO9*100</f>
        <v>27.581886849831356</v>
      </c>
      <c r="AR9" s="191">
        <f t="shared" ref="AR9:AS9" si="20">AR12+AR15+AR18+AR23+AR28+AR33+AR41+AR45+AR50+AR53+AR57+AR62+AR66+AR69+AR73+AR77+AR81+AR84+AR88+AR92+AR100+AR103+AR108+AR113+AR127+AR130+AR134+AR140+AR144+AR147+AR150+AR153+AR159+AR162+AR167+AR172+AR176</f>
        <v>0</v>
      </c>
      <c r="AS9" s="191">
        <f t="shared" si="20"/>
        <v>0</v>
      </c>
      <c r="AT9" s="191"/>
      <c r="AU9" s="191">
        <f>AU12+AU15+AU18+AU23+AU28+AU33+AU41+AU45+AU50+AU53+AU57+AU62+AU66+AU69+AU73+AU77+AU81+AU84+AU88+AU92+AU100+AU103+AU108+AU113+AU127+AU130+AU134+AU140+AU144+AU147+AU150+AU153+AU159+AU162+AU167+AU172+AU176</f>
        <v>0</v>
      </c>
      <c r="AV9" s="191">
        <f>AV12+AV15+AV18+AV23+AV28+AV33+AV41+AV45+AV50+AV53+AV57+AV62+AV66+AV69+AV73+AV77+AV81+AV84+AV88+AV92+AV100+AV103+AV108+AV113+AV127+AV130+AV134+AV140+AV144+AV147+AV150+AV153+AV159+AV162+AV167+AV172+AV176</f>
        <v>0</v>
      </c>
      <c r="AW9" s="191"/>
      <c r="AX9" s="191">
        <f>AX12+AX15+AX18+AX23+AX28+AX33+AX41+AX45+AX50+AX53+AX57+AX62+AX66+AX69+AX73+AX77+AX81+AX84+AX88+AX92+AX100+AX103+AX108+AX113+AX127+AX130+AX134+AX140+AX144+AX147+AX150+AX153+AX159+AX162+AX167+AX172+AX176</f>
        <v>3850</v>
      </c>
      <c r="AY9" s="191">
        <f>AY12+AY15+AY18+AY23+AY28+AY33+AY41+AY45+AY50+AY53+AY57+AY62+AY66+AY69+AY73+AY77+AY81+AY84+AY88+AY92+AY100+AY103+AY108+AY113+AY127+AY130+AY134+AY140+AY144+AY147+AY150+AY153+AY159+AY162+AY167+AY172+AY176</f>
        <v>3850</v>
      </c>
      <c r="AZ9" s="191">
        <f>AY9/AX9*100</f>
        <v>100</v>
      </c>
      <c r="BA9" s="191">
        <f>BA12+BA15+BA18+BA23+BA28+BA33+BA41+BA45+BA50+BA53+BA57+BA62+BA66+BA69+BA73+BA77+BA81+BA84+BA88+BA92+BA100+BA103+BA108+BA113+BA127+BA130+BA134+BA140+BA144+BA147+BA150+BA153+BA159+BA162+BA167+BA172+BA176</f>
        <v>0</v>
      </c>
      <c r="BB9" s="191">
        <f>BB12+BB15+BB18+BB23+BB28+BB33+BB41+BB45+BB50+BB53+BB57+BB62+BB66+BB69+BB73+BB77+BB81+BB84+BB88+BB92+BB100+BB103+BB108+BB113+BB127+BB130+BB134+BB140+BB144+BB147+BB150+BB153+BB159+BB162+BB167+BB172+BB176</f>
        <v>0</v>
      </c>
      <c r="BC9" s="191"/>
      <c r="BD9" s="191">
        <f>BD12+BD15+BD18+BD23+BD28+BD33+BD41+BD45+BD50+BD53+BD57+BD62+BD66+BD69+BD73+BD77+BD81+BD84+BD88+BD92+BD100+BD103+BD108+BD113+BD127+BD130+BD134+BD140+BD144+BD147+BD150+BD153+BD159+BD162+BD167+BD172+BD176</f>
        <v>0</v>
      </c>
      <c r="BE9" s="191">
        <f>BE12+BE15+BE18+BE23+BE28+BE33+BE41+BE45+BE50+BE53+BE57+BE62+BE66+BE69+BE73+BE77+BE81+BE84+BE88+BE92+BE100+BE103+BE108+BE113+BE127+BE130+BE134+BE140+BE144+BE147+BE150+BE153+BE159+BE162+BE167+BE172+BE176</f>
        <v>0</v>
      </c>
      <c r="BF9" s="191"/>
      <c r="BG9" s="191">
        <f>BG12+BG15+BG18+BG23+BG28+BG33+BG41+BG45+BG50+BG53+BG57+BG62+BG66+BG69+BG73+BG77+BG81+BG84+BG88+BG92+BG100+BG103+BG108+BG113+BG127+BG130+BG134+BG140+BG144+BG147+BG150+BG153+BG159+BG162+BG167+BG172+BG176</f>
        <v>0</v>
      </c>
      <c r="BH9" s="191">
        <f>BH12+BH15+BH18+BH23+BH28+BH33+BH41+BH45+BH50+BH53+BH57+BH62+BH66+BH69+BH73+BH77+BH81+BH84+BH88+BH92+BH100+BH103+BH108+BH113+BH127+BH130+BH134+BH140+BH144+BH147+BH150+BH153+BH159+BH162+BH167+BH172+BH176</f>
        <v>0</v>
      </c>
      <c r="BI9" s="191"/>
      <c r="BJ9" s="191">
        <f>BJ12+BJ15+BJ18+BJ23+BJ28+BJ33+BJ41+BJ45+BJ50+BJ53+BJ57+BJ62+BJ66+BJ69+BJ73+BJ77+BJ81+BJ84+BJ88+BJ92+BJ100+BJ103+BJ108+BJ113+BJ127+BJ130+BJ134+BJ140+BJ144+BJ147+BJ150+BJ153+BJ159+BJ162+BJ167+BJ172+BJ176</f>
        <v>140043.5</v>
      </c>
      <c r="BK9" s="191">
        <f>BK12+BK15+BK18+BK23+BK28+BK33+BK41+BK45+BK50+BK53+BK57+BK62+BK66+BK69+BK73+BK77+BK81+BK84+BK88+BK92+BK100+BK103+BK108+BK113+BK127+BK130+BK134+BK140+BK144+BK147+BK150+BK153+BK159+BK162+BK167+BK172+BK176</f>
        <v>77853.443809999997</v>
      </c>
      <c r="BL9" s="191">
        <f>BK9/BJ9*100</f>
        <v>55.592329390510805</v>
      </c>
      <c r="BM9" s="191">
        <f>BM12+BM15+BM18+BM23+BM28+BM33+BM41+BM45+BM50+BM53+BM57+BM62+BM66+BM69+BM73+BM77+BM81+BM84+BM88+BM92+BM100+BM103+BM108+BM113+BM127+BM130+BM134+BM140+BM144+BM147+BM150+BM153+BM159+BM162+BM167+BM172+BM176</f>
        <v>0</v>
      </c>
      <c r="BN9" s="191">
        <f>BN12+BN15+BN18+BN23+BN28+BN33+BN41+BN45+BN50+BN53+BN57+BN62+BN66+BN69+BN73+BN77+BN81+BN84+BN88+BN92+BN100+BN103+BN108+BN113+BN127+BN130+BN134+BN140+BN144+BN147+BN150+BN153+BN159+BN162+BN167+BN172+BN176</f>
        <v>0</v>
      </c>
      <c r="BO9" s="191"/>
      <c r="BP9" s="191">
        <f>BP12+BP15+BP18+BP23+BP28+BP33+BP41+BP45+BP50+BP53+BP57+BP62+BP66+BP69+BP73+BP77+BP81+BP84+BP88+BP92+BP100+BP103+BP108+BP113+BP127+BP130+BP134+BP140+BP144+BP147+BP150+BP153+BP159+BP162+BP167+BP172+BP176</f>
        <v>0</v>
      </c>
      <c r="BQ9" s="191">
        <f>BQ12+BQ15+BQ18+BQ23+BQ28+BQ33+BQ41+BQ45+BQ50+BQ53+BQ57+BQ62+BQ66+BQ69+BQ73+BQ77+BQ81+BQ84+BQ88+BQ92+BQ100+BQ103+BQ108+BQ113+BQ127+BQ130+BQ134+BQ140+BQ144+BQ147+BQ150+BQ153+BQ159+BQ162+BQ167+BQ172+BQ176</f>
        <v>0</v>
      </c>
      <c r="BR9" s="191"/>
      <c r="BS9" s="191">
        <f>BS12+BS15+BS18+BS23+BS28+BS33+BS41+BS45+BS50+BS53+BS57+BS62+BS66+BS69+BS73+BS77+BS81+BS84+BS88+BS92+BS100+BS103+BS108+BS113+BS127+BS130+BS134+BS140+BS144+BS147+BS150+BS153+BS159+BS162+BS167+BS172+BS176</f>
        <v>0</v>
      </c>
      <c r="BT9" s="191">
        <f>BT12+BT15+BT18+BT23+BT28+BT33+BT41+BT45+BT50+BT53+BT57+BT62+BT66+BT69+BT73+BT77+BT81+BT84+BT88+BT92+BT100+BT103+BT108+BT113+BT127+BT130+BT134+BT140+BT144+BT147+BT150+BT153+BT159+BT162+BT167+BT172+BT176</f>
        <v>0</v>
      </c>
      <c r="BU9" s="191"/>
      <c r="BV9" s="191">
        <f>BV12+BV15+BV18+BV23+BV28+BV33+BV41+BV45+BV50+BV53+BV57+BV62+BV66+BV69+BV73+BV77+BV81+BV84+BV88+BV92+BV100+BV103+BV108+BV113+BV127+BV130+BV134+BV140+BV144+BV147+BV150+BV153+BV159+BV162+BV167+BV172+BV176</f>
        <v>53400</v>
      </c>
      <c r="BW9" s="191">
        <f>BW12+BW15+BW18+BW23+BW28+BW33+BW41+BW45+BW50+BW53+BW57+BW62+BW66+BW69+BW73+BW77+BW81+BW84+BW88+BW92+BW100+BW103+BW108+BW113+BW127+BW130+BW134+BW140+BW144+BW147+BW150+BW153+BW159+BW162+BW167+BW172+BW176</f>
        <v>0</v>
      </c>
      <c r="BX9" s="191">
        <f>BW9/BV9*100</f>
        <v>0</v>
      </c>
      <c r="BY9" s="191">
        <f>BY12+BY15+BY18+BY23+BY28+BY33+BY41+BY45+BY50+BY53+BY57+BY62+BY66+BY69+BY73+BY77+BY81+BY84+BY88+BY92+BY100+BY103+BY108+BY113+BY127+BY130+BY134+BY140+BY144+BY147+BY150+BY153+BY159+BY162+BY167+BY172+BY176</f>
        <v>0</v>
      </c>
      <c r="BZ9" s="191">
        <f>BZ12+BZ15+BZ18+BZ23+BZ28+BZ33+BZ41+BZ45+BZ50+BZ53+BZ57+BZ62+BZ66+BZ69+BZ73+BZ77+BZ81+BZ84+BZ88+BZ92+BZ100+BZ103+BZ108+BZ113+BZ127+BZ130+BZ134+BZ140+BZ144+BZ147+BZ150+BZ153+BZ159+BZ162+BZ167+BZ172+BZ176</f>
        <v>0</v>
      </c>
      <c r="CA9" s="191"/>
      <c r="CB9" s="191">
        <f>CB12+CB15+CB18+CB23+CB28+CB33+CB41+CB45+CB50+CB53+CB57+CB62+CB66+CB69+CB73+CB77+CB81+CB84+CB88+CB92+CB100+CB103+CB108+CB113+CB127+CB130+CB134+CB140+CB144+CB147+CB150+CB153+CB159+CB162+CB167+CB172+CB176</f>
        <v>91786.6</v>
      </c>
      <c r="CC9" s="191">
        <f>CC12+CC15+CC18+CC23+CC28+CC33+CC41+CC45+CC50+CC53+CC57+CC62+CC66+CC69+CC73+CC77+CC81+CC84+CC88+CC92+CC100+CC103+CC108+CC113+CC127+CC130+CC134+CC140+CC144+CC147+CC150+CC153+CC159+CC162+CC167+CC172+CC176</f>
        <v>40286.748109999993</v>
      </c>
      <c r="CD9" s="191">
        <f>CC9/CB9*100</f>
        <v>43.891753382301978</v>
      </c>
      <c r="CE9" s="191">
        <f>CE12+CE15+CE18+CE23+CE28+CE33+CE41+CE45+CE50+CE53+CE57+CE62+CE66+CE69+CE73+CE77+CE81+CE84+CE88+CE92+CE100+CE103+CE108+CE113+CE127+CE130+CE134+CE140+CE144+CE147+CE150+CE153+CE159+CE162+CE167+CE172+CE176</f>
        <v>0</v>
      </c>
      <c r="CF9" s="191">
        <f>CF12+CF15+CF18+CF23+CF28+CF33+CF41+CF45+CF50+CF53+CF57+CF62+CF66+CF69+CF73+CF77+CF81+CF84+CF88+CF92+CF100+CF103+CF108+CF113+CF127+CF130+CF134+CF140+CF144+CF147+CF150+CF153+CF159+CF162+CF167+CF172+CF176</f>
        <v>0</v>
      </c>
      <c r="CG9" s="191"/>
      <c r="CH9" s="191">
        <f>CH12+CH15+CH18+CH23+CH28+CH33+CH41+CH45+CH50+CH53+CH57+CH62+CH66+CH69+CH73+CH77+CH81+CH84+CH88+CH92+CH100+CH103+CH108+CH113+CH127+CH130+CH134+CH140+CH144+CH147+CH150+CH153+CH159+CH162+CH167+CH172+CH176</f>
        <v>3000</v>
      </c>
      <c r="CI9" s="191">
        <f>CI12+CI15+CI18+CI23+CI28+CI33+CI41+CI45+CI50+CI53+CI57+CI62+CI66+CI69+CI73+CI77+CI81+CI84+CI88+CI92+CI100+CI103+CI108+CI113+CI127+CI130+CI134+CI140+CI144+CI147+CI150+CI153+CI159+CI162+CI167+CI172+CI176</f>
        <v>0</v>
      </c>
      <c r="CJ9" s="191">
        <f>CI9/CH9*100</f>
        <v>0</v>
      </c>
      <c r="CK9" s="191">
        <f>CK12+CK15+CK18+CK23+CK28+CK33+CK41+CK45+CK50+CK53+CK57+CK62+CK66+CK69+CK73+CK77+CK81+CK84+CK88+CK92+CK100+CK103+CK108+CK113+CK127+CK130+CK134+CK140+CK144+CK147+CK150+CK153+CK159+CK162+CK167+CK172+CK176</f>
        <v>60128.98</v>
      </c>
      <c r="CL9" s="191">
        <f>CL12+CL15+CL18+CL23+CL28+CL33+CL41+CL45+CL50+CL53+CL57+CL62+CL66+CL69+CL73+CL77+CL81+CL84+CL88+CL92+CL100+CL103+CL108+CL113+CL127+CL130+CL134+CL140+CL144+CL147+CL150+CL153+CL159+CL162+CL167+CL172+CL176</f>
        <v>0</v>
      </c>
      <c r="CM9" s="191">
        <f>CL9/CK9*100</f>
        <v>0</v>
      </c>
      <c r="CN9" s="191">
        <f>CN12+CN15+CN18+CN23+CN28+CN33+CN41+CN45+CN50+CN53+CN57+CN62+CN66+CN69+CN73+CN77+CN81+CN84+CN88+CN92+CN100+CN103+CN108+CN113+CN127+CN130+CN134+CN140+CN144+CN147+CN150+CN153+CN159+CN162+CN167+CN172+CN176</f>
        <v>0</v>
      </c>
      <c r="CO9" s="191">
        <f>CO12+CO15+CO18+CO23+CO28+CO33+CO41+CO45+CO50+CO53+CO57+CO62+CO66+CO69+CO73+CO77+CO81+CO84+CO88+CO92+CO100+CO103+CO108+CO113+CO127+CO130+CO134+CO140+CO144+CO147+CO150+CO153+CO159+CO162+CO167+CO172+CO176</f>
        <v>0</v>
      </c>
      <c r="CP9" s="191"/>
      <c r="CQ9" s="191">
        <f>CQ12+CQ15+CQ18+CQ23+CQ28+CQ33+CQ41+CQ45+CQ50+CQ53+CQ57+CQ62+CQ66+CQ69+CQ73+CQ77+CQ81+CQ84+CQ88+CQ92+CQ100+CQ103+CQ108+CQ113+CQ127+CQ130+CQ134+CQ140+CQ144+CQ147+CQ150+CQ153+CQ159+CQ162+CQ167+CQ172+CQ176</f>
        <v>0</v>
      </c>
      <c r="CR9" s="191">
        <f>CR12+CR15+CR18+CR23+CR28+CR33+CR41+CR45+CR50+CR53+CR57+CR62+CR66+CR69+CR73+CR77+CR81+CR84+CR88+CR92+CR100+CR103+CR108+CR113+CR127+CR130+CR134+CR140+CR144+CR147+CR150+CR153+CR159+CR162+CR167+CR172+CR176</f>
        <v>0</v>
      </c>
      <c r="CS9" s="191"/>
      <c r="CT9" s="191">
        <f>CT12+CT15+CT18+CT23+CT28+CT33+CT41+CT45+CT50+CT53+CT57+CT62+CT66+CT69+CT73+CT77+CT81+CT84+CT88+CT92+CT100+CT103+CT108+CT113+CT127+CT130+CT134+CT140+CT144+CT147+CT150+CT153+CT159+CT162+CT167+CT172+CT176</f>
        <v>71824.399999999994</v>
      </c>
      <c r="CU9" s="191">
        <f>CU12+CU15+CU18+CU23+CU28+CU33+CU41+CU45+CU50+CU53+CU57+CU62+CU66+CU69+CU73+CU77+CU81+CU84+CU88+CU92+CU100+CU103+CU108+CU113+CU127+CU130+CU134+CU140+CU144+CU147+CU150+CU153+CU159+CU162+CU167+CU172+CU176</f>
        <v>40000</v>
      </c>
      <c r="CV9" s="191">
        <f>CU9/CT9*100</f>
        <v>55.691380645017574</v>
      </c>
      <c r="CW9" s="191">
        <f>CW12+CW15+CW18+CW23+CW28+CW33+CW41+CW45+CW50+CW53+CW57+CW62+CW66+CW69+CW73+CW77+CW81+CW84+CW88+CW92+CW100+CW103+CW108+CW113+CW127+CW130+CW134+CW140+CW144+CW147+CW150+CW153+CW159+CW162+CW167+CW172+CW176</f>
        <v>10901.846890000001</v>
      </c>
      <c r="CX9" s="191">
        <f>CX12+CX15+CX18+CX23+CX28+CX33+CX41+CX45+CX50+CX53+CX57+CX62+CX66+CX69+CX73+CX77+CX81+CX84+CX88+CX92+CX100+CX103+CX108+CX113+CX127+CX130+CX134+CX140+CX144+CX147+CX150+CX153+CX159+CX162+CX167+CX172+CX176</f>
        <v>0</v>
      </c>
      <c r="CY9" s="191">
        <f>CX9/CW9*100</f>
        <v>0</v>
      </c>
      <c r="CZ9" s="191">
        <f>CZ12+CZ15+CZ18+CZ23+CZ28+CZ33+CZ41+CZ45+CZ50+CZ53+CZ57+CZ62+CZ66+CZ69+CZ73+CZ77+CZ81+CZ84+CZ88+CZ92+CZ100+CZ103+CZ108+CZ113+CZ127+CZ130+CZ134+CZ140+CZ144+CZ147+CZ150+CZ153+CZ159+CZ162+CZ167+CZ172+CZ176</f>
        <v>0</v>
      </c>
      <c r="DA9" s="191">
        <f>DA12+DA15+DA18+DA23+DA28+DA33+DA41+DA45+DA50+DA53+DA57+DA62+DA66+DA69+DA73+DA77+DA81+DA84+DA88+DA92+DA100+DA103+DA108+DA113+DA127+DA130+DA134+DA140+DA144+DA147+DA150+DA153+DA159+DA162+DA167+DA172+DA176</f>
        <v>0</v>
      </c>
      <c r="DB9" s="191"/>
      <c r="DC9" s="191">
        <f>DC12+DC15+DC18+DC23+DC28+DC33+DC41+DC45+DC50+DC53+DC57+DC62+DC66+DC69+DC73+DC77+DC81+DC84+DC88+DC92+DC100+DC103+DC108+DC113+DC127+DC130+DC134+DC140+DC144+DC147+DC150+DC153+DC159+DC162+DC167+DC172+DC176</f>
        <v>636.29999999999995</v>
      </c>
      <c r="DD9" s="191">
        <f>DD12+DD15+DD18+DD23+DD28+DD33+DD41+DD45+DD50+DD53+DD57+DD62+DD66+DD69+DD73+DD77+DD81+DD84+DD88+DD92+DD100+DD103+DD108+DD113+DD127+DD130+DD134+DD140+DD144+DD147+DD150+DD153+DD159+DD162+DD167+DD172+DD176</f>
        <v>0</v>
      </c>
      <c r="DE9" s="191">
        <f>DD9/DC9*100</f>
        <v>0</v>
      </c>
      <c r="DF9" s="191">
        <f>DF12+DF15+DF18+DF23+DF28+DF33+DF41+DF45+DF50+DF53+DF57+DF62+DF66+DF69+DF73+DF77+DF81+DF84+DF88+DF92+DF100+DF103+DF108+DF113+DF127+DF130+DF134+DF140+DF144+DF147+DF150+DF153+DF159+DF162+DF167+DF172+DF176</f>
        <v>0</v>
      </c>
      <c r="DG9" s="191">
        <f>DG12+DG15+DG18+DG23+DG28+DG33+DG41+DG45+DG50+DG53+DG57+DG62+DG66+DG69+DG73+DG77+DG81+DG84+DG88+DG92+DG100+DG103+DG108+DG113+DG127+DG130+DG134+DG140+DG144+DG147+DG150+DG153+DG159+DG162+DG167+DG172+DG176</f>
        <v>0</v>
      </c>
      <c r="DH9" s="191"/>
      <c r="DI9" s="191">
        <f>DI12+DI15+DI18+DI23+DI28+DI33+DI41+DI45+DI50+DI53+DI57+DI62+DI66+DI69+DI73+DI77+DI81+DI84+DI88+DI92+DI100+DI103+DI108+DI113+DI127+DI130+DI134+DI140+DI144+DI147+DI150+DI153+DI159+DI162+DI167+DI172+DI176</f>
        <v>3000</v>
      </c>
      <c r="DJ9" s="191">
        <f>DJ12+DJ15+DJ18+DJ23+DJ28+DJ33+DJ41+DJ45+DJ50+DJ53+DJ57+DJ62+DJ66+DJ69+DJ73+DJ77+DJ81+DJ84+DJ88+DJ92+DJ100+DJ103+DJ108+DJ113+DJ127+DJ130+DJ134+DJ140+DJ144+DJ147+DJ150+DJ153+DJ159+DJ162+DJ167+DJ172+DJ176</f>
        <v>0</v>
      </c>
      <c r="DK9" s="191">
        <f>DJ9/DI9*100</f>
        <v>0</v>
      </c>
      <c r="DL9" s="191">
        <f>DL12+DL15+DL18+DL23+DL28+DL33+DL41+DL45+DL50+DL53+DL57+DL62+DL66+DL69+DL73+DL77+DL81+DL84+DL88+DL92+DL100+DL103+DL108+DL113+DL127+DL130+DL134+DL140+DL144+DL147+DL150+DL153+DL159+DL162+DL167+DL172+DL176</f>
        <v>8227</v>
      </c>
      <c r="DM9" s="191">
        <f>DM12+DM15+DM18+DM23+DM28+DM33+DM41+DM45+DM50+DM53+DM57+DM62+DM66+DM69+DM73+DM77+DM81+DM84+DM88+DM92+DM100+DM103+DM108+DM113+DM127+DM130+DM134+DM140+DM144+DM147+DM150+DM153+DM159+DM162+DM167+DM172+DM176</f>
        <v>0</v>
      </c>
      <c r="DN9" s="191">
        <f>DM9/DL9*100</f>
        <v>0</v>
      </c>
      <c r="DO9" s="191">
        <f>DO12+DO15+DO18+DO23+DO28+DO33+DO41+DO45+DO50+DO53+DO57+DO62+DO66+DO69+DO73+DO77+DO81+DO84+DO88+DO92+DO100+DO103+DO108+DO113+DO127+DO130+DO134+DO140+DO144+DO147+DO150+DO153+DO159+DO162+DO167+DO172+DO176</f>
        <v>500</v>
      </c>
      <c r="DP9" s="191">
        <f>DP12+DP15+DP18+DP23+DP28+DP33+DP41+DP45+DP50+DP53+DP57+DP62+DP66+DP69+DP73+DP77+DP81+DP84+DP88+DP92+DP100+DP103+DP108+DP113+DP127+DP130+DP134+DP140+DP144+DP147+DP150+DP153+DP159+DP162+DP167+DP172+DP176</f>
        <v>0</v>
      </c>
      <c r="DQ9" s="191">
        <f>DP9/DO9*100</f>
        <v>0</v>
      </c>
      <c r="DR9" s="191">
        <f>DR12+DR15+DR18+DR23+DR28+DR33+DR41+DR45+DR50+DR53+DR57+DR62+DR66+DR69+DR73+DR77+DR81+DR84+DR88+DR92+DR100+DR103+DR108+DR113+DR127+DR130+DR134+DR140+DR144+DR147+DR150+DR153+DR159+DR162+DR167+DR172+DR176</f>
        <v>0</v>
      </c>
      <c r="DS9" s="191">
        <f>DS12+DS15+DS18+DS23+DS28+DS33+DS41+DS45+DS50+DS53+DS57+DS62+DS66+DS69+DS73+DS77+DS81+DS84+DS88+DS92+DS100+DS103+DS108+DS113+DS127+DS130+DS134+DS140+DS144+DS147+DS150+DS153+DS159+DS162+DS167+DS172+DS176</f>
        <v>0</v>
      </c>
      <c r="DT9" s="191"/>
      <c r="DU9" s="191">
        <f>DU12+DU15+DU18+DU23+DU28+DU33+DU41+DU45+DU50+DU53+DU57+DU62+DU66+DU69+DU73+DU77+DU81+DU84+DU88+DU92+DU100+DU103+DU108+DU113+DU127+DU130+DU134+DU140+DU144+DU147+DU150+DU153+DU159+DU162+DU167+DU172+DU176</f>
        <v>12694.15497</v>
      </c>
      <c r="DV9" s="191">
        <f>DV12+DV15+DV18+DV23+DV28+DV33+DV41+DV45+DV50+DV53+DV57+DV62+DV66+DV69+DV73+DV77+DV81+DV84+DV88+DV92+DV100+DV103+DV108+DV113+DV127+DV130+DV134+DV140+DV144+DV147+DV150+DV153+DV159+DV162+DV167+DV172+DV176</f>
        <v>0</v>
      </c>
      <c r="DW9" s="191"/>
      <c r="DX9" s="191">
        <f>DX12+DX15+DX18+DX23+DX28+DX33+DX41+DX45+DX50+DX53+DX57+DX62+DX66+DX69+DX73+DX77+DX81+DX84+DX88+DX92+DX100+DX103+DX108+DX113+DX127+DX130+DX134+DX140+DX144+DX147+DX150+DX153+DX159+DX162+DX167+DX172+DX176</f>
        <v>1584.9340900000002</v>
      </c>
      <c r="DY9" s="191">
        <f>DY12+DY15+DY18+DY23+DY28+DY33+DY41+DY45+DY50+DY53+DY57+DY62+DY66+DY69+DY73+DY77+DY81+DY84+DY88+DY92+DY100+DY103+DY108+DY113+DY127+DY130+DY134+DY140+DY144+DY147+DY150+DY153+DY159+DY162+DY167+DY172+DY176</f>
        <v>0</v>
      </c>
      <c r="DZ9" s="191"/>
      <c r="EA9" s="191">
        <f>EA12+EA15+EA18+EA23+EA28+EA33+EA41+EA45+EA50+EA53+EA57+EA62+EA66+EA69+EA73+EA77+EA81+EA84+EA88+EA92+EA100+EA103+EA108+EA113+EA127+EA130+EA134+EA140+EA144+EA147+EA150+EA153+EA159+EA162+EA167+EA172+EA176</f>
        <v>0</v>
      </c>
      <c r="EB9" s="191">
        <f>EB12+EB15+EB18+EB23+EB28+EB33+EB41+EB45+EB50+EB53+EB57+EB62+EB66+EB69+EB73+EB77+EB81+EB84+EB88+EB92+EB100+EB103+EB108+EB113+EB127+EB130+EB134+EB140+EB144+EB147+EB150+EB153+EB159+EB162+EB167+EB172+EB176</f>
        <v>0</v>
      </c>
      <c r="EC9" s="191"/>
      <c r="ED9" s="191">
        <f>ED12+ED15+ED18+ED23+ED28+ED33+ED41+ED45+ED50+ED53+ED57+ED62+ED66+ED69+ED73+ED77+ED81+ED84+ED88+ED92+ED100+ED103+ED108+ED113+ED127+ED130+ED134+ED140+ED144+ED147+ED150+ED153+ED159+ED162+ED167+ED172+ED176</f>
        <v>15983.100000000002</v>
      </c>
      <c r="EE9" s="191">
        <f>EE12+EE15+EE18+EE23+EE28+EE33+EE41+EE45+EE50+EE53+EE57+EE62+EE66+EE69+EE73+EE77+EE81+EE84+EE88+EE92+EE100+EE103+EE108+EE113+EE127+EE130+EE134+EE140+EE144+EE147+EE150+EE153+EE159+EE162+EE167+EE172+EE176</f>
        <v>15983.100000000002</v>
      </c>
      <c r="EF9" s="191">
        <f>EE9/ED9*100</f>
        <v>100</v>
      </c>
      <c r="EG9" s="191">
        <f>EG12+EG15+EG18+EG23+EG28+EG33+EG41+EG45+EG50+EG53+EG57+EG62+EG66+EG69+EG73+EG77+EG81+EG84+EG88+EG92+EG100+EG103+EG108+EG113+EG127+EG130+EG134+EG140+EG144+EG147+EG150+EG153+EG159+EG162+EG167+EG172+EG176</f>
        <v>4391</v>
      </c>
      <c r="EH9" s="191">
        <f>EH12+EH15+EH18+EH23+EH28+EH33+EH41+EH45+EH50+EH53+EH57+EH62+EH66+EH69+EH73+EH77+EH81+EH84+EH88+EH92+EH100+EH103+EH108+EH113+EH127+EH130+EH134+EH140+EH144+EH147+EH150+EH153+EH159+EH162+EH167+EH172+EH176</f>
        <v>4391</v>
      </c>
      <c r="EI9" s="191">
        <f>EH9/EG9*100</f>
        <v>100</v>
      </c>
      <c r="EJ9" s="191">
        <f>EJ12+EJ15+EJ18+EJ23+EJ28+EJ33+EJ41+EJ45+EJ50+EJ53+EJ57+EJ62+EJ66+EJ69+EJ73+EJ77+EJ81+EJ84+EJ88+EJ92+EJ100+EJ103+EJ108+EJ113+EJ127+EJ130+EJ134+EJ140+EJ144+EJ147+EJ150+EJ153+EJ159+EJ162+EJ167+EJ172+EJ176</f>
        <v>6768</v>
      </c>
      <c r="EK9" s="191">
        <f>EK12+EK15+EK18+EK23+EK28+EK33+EK41+EK45+EK50+EK53+EK57+EK62+EK66+EK69+EK73+EK77+EK81+EK84+EK88+EK92+EK100+EK103+EK108+EK113+EK127+EK130+EK134+EK140+EK144+EK147+EK150+EK153+EK159+EK162+EK167+EK172+EK176</f>
        <v>6768</v>
      </c>
      <c r="EL9" s="191">
        <f>EK9/EJ9*100</f>
        <v>100</v>
      </c>
      <c r="EM9" s="191">
        <f>EM12+EM15+EM18+EM23+EM28+EM33+EM41+EM45+EM50+EM53+EM57+EM62+EM66+EM69+EM73+EM77+EM81+EM84+EM88+EM92+EM100+EM103+EM108+EM113+EM127+EM130+EM134+EM140+EM144+EM147+EM150+EM153+EM159+EM162+EM167+EM172+EM176</f>
        <v>0</v>
      </c>
      <c r="EN9" s="191">
        <f>EN12+EN15+EN18+EN23+EN28+EN33+EN41+EN45+EN50+EN53+EN57+EN62+EN66+EN69+EN73+EN77+EN81+EN84+EN88+EN92+EN100+EN103+EN108+EN113+EN127+EN130+EN134+EN140+EN144+EN147+EN150+EN153+EN159+EN162+EN167+EN172+EN176</f>
        <v>0</v>
      </c>
      <c r="EO9" s="191"/>
      <c r="EP9" s="191">
        <f>EP12+EP15+EP18+EP23+EP28+EP33+EP41+EP45+EP50+EP53+EP57+EP62+EP66+EP69+EP73+EP77+EP81+EP84+EP88+EP92+EP100+EP103+EP108+EP113+EP127+EP130+EP134+EP140+EP144+EP147+EP150+EP153+EP159+EP162+EP167+EP172+EP176</f>
        <v>15647.940000000002</v>
      </c>
      <c r="EQ9" s="191">
        <f>EQ12+EQ15+EQ18+EQ23+EQ28+EQ33+EQ41+EQ45+EQ50+EQ53+EQ57+EQ62+EQ66+EQ69+EQ73+EQ77+EQ81+EQ84+EQ88+EQ92+EQ100+EQ103+EQ108+EQ113+EQ127+EQ130+EQ134+EQ140+EQ144+EQ147+EQ150+EQ153+EQ159+EQ162+EQ167+EQ172+EQ176</f>
        <v>15647.940000000002</v>
      </c>
      <c r="ER9" s="191">
        <f>EQ9/EP9*100</f>
        <v>100</v>
      </c>
      <c r="ES9" s="191">
        <f>ES12+ES15+ES18+ES23+ES28+ES33+ES41+ES45+ES50+ES53+ES57+ES62+ES66+ES69+ES73+ES77+ES81+ES84+ES88+ES92+ES100+ES103+ES108+ES113+ES127+ES130+ES134+ES140+ES144+ES147+ES150+ES153+ES159+ES162+ES167+ES172+ES176</f>
        <v>3242</v>
      </c>
      <c r="ET9" s="191">
        <f>ET12+ET15+ET18+ET23+ET28+ET33+ET41+ET45+ET50+ET53+ET57+ET62+ET66+ET69+ET73+ET77+ET81+ET84+ET88+ET92+ET100+ET103+ET108+ET113+ET127+ET130+ET134+ET140+ET144+ET147+ET150+ET153+ET159+ET162+ET167+ET172+ET176</f>
        <v>3242</v>
      </c>
      <c r="EU9" s="191">
        <f>ET9/ES9*100</f>
        <v>100</v>
      </c>
      <c r="EV9" s="191">
        <f>EV12+EV15+EV18+EV23+EV28+EV33+EV41+EV45+EV50+EV53+EV57+EV62+EV66+EV69+EV73+EV77+EV81+EV84+EV88+EV92+EV100+EV103+EV108+EV113+EV127+EV130+EV134+EV140+EV144+EV147+EV150+EV153+EV159+EV162+EV167+EV172+EV176</f>
        <v>0</v>
      </c>
      <c r="EW9" s="191">
        <f>EW12+EW15+EW18+EW23+EW28+EW33+EW41+EW45+EW50+EW53+EW57+EW62+EW66+EW69+EW73+EW77+EW81+EW84+EW88+EW92+EW100+EW103+EW108+EW113+EW127+EW130+EW134+EW140+EW144+EW147+EW150+EW153+EW159+EW162+EW167+EW172+EW176</f>
        <v>0</v>
      </c>
      <c r="EX9" s="191"/>
      <c r="EY9" s="191">
        <f>EY12+EY15+EY18+EY23+EY28+EY33+EY41+EY45+EY50+EY53+EY57+EY62+EY66+EY69+EY73+EY77+EY81+EY84+EY88+EY92+EY100+EY103+EY108+EY113+EY127+EY130+EY134+EY140+EY144+EY147+EY150+EY153+EY159+EY162+EY167+EY172+EY176</f>
        <v>1695</v>
      </c>
      <c r="EZ9" s="191">
        <f>EZ12+EZ15+EZ18+EZ23+EZ28+EZ33+EZ41+EZ45+EZ50+EZ53+EZ57+EZ62+EZ66+EZ69+EZ73+EZ77+EZ81+EZ84+EZ88+EZ92+EZ100+EZ103+EZ108+EZ113+EZ127+EZ130+EZ134+EZ140+EZ144+EZ147+EZ150+EZ153+EZ159+EZ162+EZ167+EZ172+EZ176</f>
        <v>1595</v>
      </c>
      <c r="FA9" s="191">
        <f>EZ9/EY9*100</f>
        <v>94.100294985250727</v>
      </c>
      <c r="FB9" s="191">
        <f>FB12+FB15+FB18+FB23+FB28+FB33+FB41+FB45+FB50+FB53+FB57+FB62+FB66+FB69+FB73+FB77+FB81+FB84+FB88+FB92+FB100+FB103+FB108+FB113+FB127+FB130+FB134+FB140+FB144+FB147+FB150+FB153+FB159+FB162+FB167+FB172+FB176</f>
        <v>0</v>
      </c>
      <c r="FC9" s="191">
        <f>FC12+FC15+FC18+FC23+FC28+FC33+FC41+FC45+FC50+FC53+FC57+FC62+FC66+FC69+FC73+FC77+FC81+FC84+FC88+FC92+FC100+FC103+FC108+FC113+FC127+FC130+FC134+FC140+FC144+FC147+FC150+FC153+FC159+FC162+FC167+FC172+FC176</f>
        <v>0</v>
      </c>
      <c r="FD9" s="191"/>
    </row>
    <row r="10" spans="1:160" ht="15.75" x14ac:dyDescent="0.25">
      <c r="A10" s="184" t="s">
        <v>103</v>
      </c>
      <c r="B10" s="193">
        <f t="shared" si="11"/>
        <v>748779.18741000001</v>
      </c>
      <c r="C10" s="193">
        <f t="shared" si="12"/>
        <v>586402.28077000007</v>
      </c>
      <c r="D10" s="193">
        <f t="shared" si="0"/>
        <v>78.314447120030707</v>
      </c>
      <c r="E10" s="193">
        <f>E13+E16+E19+E20+E21+E24+E26+E29+E30+E34+E35+E36+E37+E38+E39+E42+E43+E46+E47+E51+E54+E55+E58+E59+E60+E63+E67+E70+E71+E74+E75+E78+E79+E82+E85+E89+E93+E94+E95+E96+E97+E98+E101+E104+E105+E106+E109+E110+E111+E114+E115+E116+E117+E118+E119+E120+E121+E122+E123+E124+E125+E128+E131+E135+E136+E137+E138+E141+E145+E148+E151+E154+E155+E156+E157+E160+E163+E164+E165+E168+E170+E173+E174+E177+E178+E180+E181</f>
        <v>0</v>
      </c>
      <c r="F10" s="193">
        <f>F13+F16+F19+F20+F21+F24+F26+F29+F30+F34+F35+F36+F37+F38+F39+F42+F43+F46+F47+F51+F54+F55+F58+F59+F60+F63+F67+F70+F71+F74+F75+F78+F79+F82+F85+F89+F93+F94+F95+F96+F97+F98+F101+F104+F105+F106+F109+F110+F111+F114+F115+F116+F117+F118+F119+F120+F121+F122+F123+F124+F125+F128+F131+F135+F136+F137+F138+F141+F145+F148+F151+F154+F155+F156+F157+F160+F163+F164+F165+F168+F170+F173+F174+F177+F178+F180+F181</f>
        <v>0</v>
      </c>
      <c r="G10" s="192"/>
      <c r="H10" s="193">
        <f>H13+H16+H19+H20+H21+H24+H26+H29+H30+H34+H35+H36+H37+H38+H39+H42+H43+H46+H47+H51+H54+H55+H58+H59+H60+H63+H67+H70+H71+H74+H75+H78+H79+H82+H85+H89+H93+H94+H95+H96+H97+H98+H101+H104+H105+H106+H109+H110+H111+H114+H115+H116+H117+H118+H119+H120+H121+H122+H123+H124+H125+H128+H131+H135+H136+H137+H138+H141+H145+H148+H151+H154+H155+H156+H157+H160+H163+H164+H165+H168+H170+H173+H174+H177+H178+H180+H181</f>
        <v>590000</v>
      </c>
      <c r="I10" s="193">
        <f>I13+I16+I19+I20+I21+I24+I26+I29+I30+I34+I35+I36+I37+I38+I39+I42+I43+I46+I47+I51+I54+I55+I58+I59+I60+I63+I67+I70+I71+I74+I75+I78+I79+I82+I85+I89+I93+I94+I95+I96+I97+I98+I101+I104+I105+I106+I109+I110+I111+I114+I115+I116+I117+I118+I119+I120+I121+I122+I123+I124+I125+I128+I131+I135+I136+I137+I138+I141+I145+I148+I151+I154+I155+I156+I157+I160+I163+I164+I165+I168+I170+I173+I174+I177+I178+I180+I181</f>
        <v>543146.61971</v>
      </c>
      <c r="J10" s="193">
        <f>I10/H10*100</f>
        <v>92.058749103389829</v>
      </c>
      <c r="K10" s="193">
        <f>K13+K16+K19+K20+K21+K24+K26+K29+K30+K34+K35+K36+K37+K38+K39+K42+K43+K46+K47+K51+K54+K55+K58+K59+K60+K63+K67+K70+K71+K74+K75+K78+K79+K82+K85+K89+K93+K94+K95+K96+K97+K98+K101+K104+K105+K106+K109+K110+K111+K114+K115+K116+K117+K118+K119+K120+K121+K122+K123+K124+K125+K128+K131+K135+K136+K137+K138+K141+K145+K148+K151+K154+K155+K156+K157+K160+K163+K164+K165+K168+K170+K173+K174+K177+K178+K180+K181</f>
        <v>0</v>
      </c>
      <c r="L10" s="193">
        <f>L13+L16+L19+L20+L21+L24+L26+L29+L30+L34+L35+L36+L37+L38+L39+L42+L43+L46+L47+L51+L54+L55+L58+L59+L60+L63+L67+L70+L71+L74+L75+L78+L79+L82+L85+L89+L93+L94+L95+L96+L97+L98+L101+L104+L105+L106+L109+L110+L111+L114+L115+L116+L117+L118+L119+L120+L121+L122+L123+L124+L125+L128+L131+L135+L136+L137+L138+L141+L145+L148+L151+L154+L155+L156+L157+L160+L163+L164+L165+L168+L170+L173+L174+L177+L178+L180+L181</f>
        <v>0</v>
      </c>
      <c r="M10" s="192"/>
      <c r="N10" s="193">
        <f>N13+N16+N19+N20+N21+N24+N26+N29+N30+N34+N35+N36+N37+N38+N39+N42+N43+N46+N47+N51+N54+N55+N58+N59+N60+N63+N67+N70+N71+N74+N75+N78+N79+N82+N85+N89+N93+N94+N95+N96+N97+N98+N101+N104+N105+N106+N109+N110+N111+N114+N115+N116+N117+N118+N119+N120+N121+N122+N123+N124+N125+N128+N131+N135+N136+N137+N138+N141+N145+N148+N151+N154+N155+N156+N157+N160+N163+N164+N165+N168+N170+N173+N174+N177+N178+N180+N181</f>
        <v>0</v>
      </c>
      <c r="O10" s="193">
        <f>O13+O16+O19+O20+O21+O24+O26+O29+O30+O34+O35+O36+O37+O38+O39+O42+O43+O46+O47+O51+O54+O55+O58+O59+O60+O63+O67+O70+O71+O74+O75+O78+O79+O82+O85+O89+O93+O94+O95+O96+O97+O98+O101+O104+O105+O106+O109+O110+O111+O114+O115+O116+O117+O118+O119+O120+O121+O122+O123+O124+O125+O128+O131+O135+O136+O137+O138+O141+O145+O148+O151+O154+O155+O156+O157+O160+O163+O164+O165+O168+O170+O173+O174+O177+O178+O180+O181</f>
        <v>0</v>
      </c>
      <c r="P10" s="191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>
        <f>AF13+AF16+AF19+AF20+AF21+AF24+AF26+AF29+AF30+AF34+AF35+AF36+AF37+AF38+AF39+AF42+AF43+AF46+AF47+AF51+AF54+AF55+AF58+AF59+AF60+AF63+AF67+AF70+AF71+AF74+AF75+AF78+AF79+AF82+AF85+AF89+AF93+AF94+AF95+AF96+AF97+AF98+AF101+AF104+AF105+AF106+AF109+AF110+AF111+AF114+AF115+AF116+AF117+AF118+AF119+AF120+AF121+AF122+AF123+AF124+AF125+AF128+AF131+AF135+AF136+AF137+AF138+AF141+AF145+AF148+AF151+AF154+AF155+AF156+AF157+AF160+AF163+AF164+AF165+AF168+AF170+AF173+AF174+AF177+AF178+AF180+AF181</f>
        <v>0</v>
      </c>
      <c r="AG10" s="193">
        <f>AG13+AG16+AG19+AG20+AG21+AG24+AG26+AG29+AG30+AG34+AG35+AG36+AG37+AG38+AG39+AG42+AG43+AG46+AG47+AG51+AG54+AG55+AG58+AG59+AG60+AG63+AG67+AG70+AG71+AG74+AG75+AG78+AG79+AG82+AG85+AG89+AG93+AG94+AG95+AG96+AG97+AG98+AG101+AG104+AG105+AG106+AG109+AG110+AG111+AG114+AG115+AG116+AG117+AG118+AG119+AG120+AG121+AG122+AG123+AG124+AG125+AG128+AG131+AG135+AG136+AG137+AG138+AG141+AG145+AG148+AG151+AG154+AG155+AG156+AG157+AG160+AG163+AG164+AG165+AG168+AG170+AG173+AG174+AG177+AG178+AG180+AG181</f>
        <v>0</v>
      </c>
      <c r="AH10" s="192"/>
      <c r="AI10" s="193">
        <f>AI13+AI16+AI19+AI20+AI21+AI24+AI25+AI26+AI29+AI30+AI34+AI35+AI36+AI37+AI38+AI39+AI42+AI43+AI46+AI47+AI51+AI54+AI55+AI58+AI59+AI60+AI63+AI67+AI70+AI71+AI74+AI75+AI179+AI78+AI79+AI82+AI85+AI86+AI89+AI93+AI94+AI95+AI96+AI97+AI98+AI101+AI104+AI105+AI106+AI109+AI110+AI111+AI114+AI115+AI116+AI117+AI118+AI119+AI120+AI121+AI122+AI123+AI124+AI125+AI128+AI131+AI132+AI135+AI136+AI137+AI138+AI141+AI145+AI148+AI151+AI154+AI155+AI156+AI157+AI160+AI163+AI164+AI165+AI168+AI169+AI170+AI173+AI174+AI177+AI178+AI180+AI181</f>
        <v>7784.4979999999996</v>
      </c>
      <c r="AJ10" s="193">
        <f>AJ13+AJ16+AJ19+AJ20+AJ21+AJ24+AJ25+AJ26+AJ29+AJ30+AJ34+AJ35+AJ36+AJ37+AJ38+AJ39+AJ42+AJ43+AJ46+AJ47+AJ51+AJ54+AJ55+AJ58+AJ59+AJ60+AJ63+AJ67+AJ70+AJ71+AJ74+AJ75+AJ179+AJ78+AJ79+AJ82+AJ85+AJ86+AJ89+AJ93+AJ94+AJ95+AJ96+AJ97+AJ98+AJ101+AJ104+AJ105+AJ106+AJ109+AJ110+AJ111+AJ114+AJ115+AJ116+AJ117+AJ118+AJ119+AJ120+AJ121+AJ122+AJ123+AJ124+AJ125+AJ128+AJ131+AJ132+AJ135+AJ136+AJ137+AJ138+AJ141+AJ145+AJ148+AJ151+AJ154+AJ155+AJ156+AJ157+AJ160+AJ163+AJ164+AJ165+AJ168+AJ169+AJ170+AJ173+AJ174+AJ177+AJ178+AJ180+AJ181</f>
        <v>2500</v>
      </c>
      <c r="AK10" s="191">
        <f>AJ10/AI10*100</f>
        <v>32.1151087713042</v>
      </c>
      <c r="AL10" s="193"/>
      <c r="AM10" s="193"/>
      <c r="AN10" s="193"/>
      <c r="AO10" s="193"/>
      <c r="AP10" s="193"/>
      <c r="AQ10" s="193"/>
      <c r="AR10" s="193">
        <f>AR13+AR16+AR19+AR20+AR21+AR24+AR26+AR29+AR30+AR34+AR35+AR36+AR37+AR38+AR39+AR42+AR43+AR46+AR47+AR51+AR54+AR55+AR58+AR59+AR60+AR63+AR67+AR70+AR71+AR74+AR75+AR179+AR78+AR79+AR82+AR85+AR89+AR93+AR94+AR95+AR96+AR97+AR98+AR101+AR104+AR105+AR106+AR109+AR110+AR111+AR114+AR115+AR116+AR117+AR118+AR119+AR120+AR121+AR122+AR123+AR124+AR125+AR128+AR131+AR135+AR136+AR137+AR138+AR141+AR145+AR148+AR151+AR154+AR155+AR156+AR157+AR160+AR163+AR164+AR165+AR168+AR169+AR170+AR173+AR174+AR177+AR178+AR180+AR181</f>
        <v>365</v>
      </c>
      <c r="AS10" s="193">
        <f>AS13+AS16+AS19+AS20+AS21+AS24+AS26+AS29+AS30+AS34+AS35+AS36+AS37+AS38+AS39+AS42+AS43+AS46+AS47+AS51+AS54+AS55+AS58+AS59+AS60+AS63+AS67+AS70+AS71+AS74+AS75+AS179+AS78+AS79+AS82+AS85+AS89+AS93+AS94+AS95+AS96+AS97+AS98+AS101+AS104+AS105+AS106+AS109+AS110+AS111+AS114+AS115+AS116+AS117+AS118+AS119+AS120+AS121+AS122+AS123+AS124+AS125+AS128+AS131+AS135+AS136+AS137+AS138+AS141+AS145+AS148+AS151+AS154+AS155+AS156+AS157+AS160+AS163+AS164+AS165+AS168+AS169+AS170+AS173+AS174+AS177+AS178+AS180+AS181</f>
        <v>365</v>
      </c>
      <c r="AT10" s="191">
        <f t="shared" ref="AT10" si="21">AS10/AR10*100</f>
        <v>100</v>
      </c>
      <c r="AU10" s="193">
        <f>AU13+AU16+AU19+AU20+AU21+AU24+AU26+AU29+AU30+AU34+AU35+AU36+AU37+AU38+AU39+AU42+AU43+AU46+AU47+AU51+AU54+AU55+AU58+AU59+AU60+AU63+AU67+AU70+AU71+AU74+AU75+AU78+AU79+AU82+AU85+AU89+AU93+AU94+AU95+AU96+AU97+AU98+AU101+AU104+AU105+AU106+AU109+AU110+AU111+AU114+AU115+AU116+AU117+AU118+AU119+AU120+AU121+AU122+AU123+AU124+AU125+AU128+AU131+AU135+AU136+AU137+AU138+AU141+AU145+AU148+AU151+AU154+AU155+AU156+AU157+AU160+AU163+AU164+AU165+AU168+AU170+AU173+AU174+AU177+AU178+AU180+AU181</f>
        <v>0</v>
      </c>
      <c r="AV10" s="193">
        <f>AV13+AV16+AV19+AV20+AV21+AV24+AV26+AV29+AV30+AV34+AV35+AV36+AV37+AV38+AV39+AV42+AV43+AV46+AV47+AV51+AV54+AV55+AV58+AV59+AV60+AV63+AV67+AV70+AV71+AV74+AV75+AV78+AV79+AV82+AV85+AV89+AV93+AV94+AV95+AV96+AV97+AV98+AV101+AV104+AV105+AV106+AV109+AV110+AV111+AV114+AV115+AV116+AV117+AV118+AV119+AV120+AV121+AV122+AV123+AV124+AV125+AV128+AV131+AV135+AV136+AV137+AV138+AV141+AV145+AV148+AV151+AV154+AV155+AV156+AV157+AV160+AV163+AV164+AV165+AV168+AV170+AV173+AV174+AV177+AV178+AV180+AV181</f>
        <v>0</v>
      </c>
      <c r="AW10" s="191"/>
      <c r="AX10" s="193">
        <f>AX13+AX16+AX19+AX20+AX21+AX24+AX26+AX29+AX30+AX34+AX35+AX36+AX37+AX38+AX39+AX42+AX43+AX46+AX47+AX51+AX54+AX55+AX58+AX59+AX60+AX63+AX67+AX70+AX71+AX74+AX75+AX78+AX79+AX82+AX85+AX89+AX93+AX94+AX95+AX96+AX97+AX98+AX101+AX104+AX105+AX106+AX109+AX110+AX111+AX114+AX115+AX116+AX117+AX118+AX119+AX120+AX121+AX122+AX123+AX124+AX125+AX128+AX131+AX135+AX136+AX137+AX138+AX141+AX145+AX148+AX151+AX154+AX155+AX156+AX157+AX160+AX163+AX164+AX165+AX168+AX170+AX173+AX174+AX177+AX178+AX180+AX181</f>
        <v>0</v>
      </c>
      <c r="AY10" s="193">
        <f>AY13+AY16+AY19+AY20+AY21+AY24+AY26+AY29+AY30+AY34+AY35+AY36+AY37+AY38+AY39+AY42+AY43+AY46+AY47+AY51+AY54+AY55+AY58+AY59+AY60+AY63+AY67+AY70+AY71+AY74+AY75+AY78+AY79+AY82+AY85+AY89+AY93+AY94+AY95+AY96+AY97+AY98+AY101+AY104+AY105+AY106+AY109+AY110+AY111+AY114+AY115+AY116+AY117+AY118+AY119+AY120+AY121+AY122+AY123+AY124+AY125+AY128+AY131+AY135+AY136+AY137+AY138+AY141+AY145+AY148+AY151+AY154+AY155+AY156+AY157+AY160+AY163+AY164+AY165+AY168+AY170+AY173+AY174+AY177+AY178+AY180+AY181</f>
        <v>0</v>
      </c>
      <c r="AZ10" s="191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1">
        <f>BM13+BM16+BM19+BM24+BM25+BM26+BM30+BM31+BM29+BM34+BM42+BM46+BM51+BM54+BM58+BM63+BM67+BM70+BM74+BM78+BM82+BM85+BM89+BM93+BM101+BM104+BM109+BM114+BM128+BM131+BM135+BM141+BM145+BM148+BM151+BM154+BM160+BM163+BM168+BM173+BM177</f>
        <v>225</v>
      </c>
      <c r="BN10" s="191">
        <f>BN13+BN16+BN19+BN24+BN25+BN26+BN30+BN31+BN29+BN34+BN42+BN46+BN51+BN54+BN58+BN63+BN67+BN70+BN74+BN78+BN82+BN85+BN89+BN93+BN101+BN104+BN109+BN114+BN128+BN131+BN135+BN141+BN145+BN148+BN151+BN154+BN160+BN163+BN168+BN173+BN177</f>
        <v>225</v>
      </c>
      <c r="BO10" s="191">
        <f t="shared" ref="BO9:BO10" si="22">BN10/BM10*100</f>
        <v>100</v>
      </c>
      <c r="BP10" s="191">
        <f>BP13+BP16+BP19+BP20+BP21+BP24+BP26+BP29+BP30+BP34+BP35+BP36+BP37+BP38+BP39+BP42+BP43+BP46+BP47+BP48+BP51+BP54+BP55+BP58+BP59+BP60+BP63+BP67+BP70+BP71+BP74+BP75+BP78+BP79+BP82+BP85+BP89+BP93+BP94+BP95+BP96+BP97+BP98+BP101+BP104+BP105+BP106+BP109+BP110+BP111+BP114+BP115+BP116+BP117+BP118+BP119+BP120+BP121+BP122+BP123+BP124+BP125+BP128+BP131+BP135+BP136+BP137+BP138+BP141+BP145+BP148+BP151+BP154+BP155+BP156+BP157+BP160+BP163+BP164+BP165+BP168+BP170+BP173+BP174+BP177+BP178+BP179+BP180+BP181</f>
        <v>100</v>
      </c>
      <c r="BQ10" s="191">
        <f>BQ13+BQ16+BQ19+BQ20+BQ21+BQ24+BQ26+BQ29+BQ30+BQ34+BQ35+BQ36+BQ37+BQ38+BQ39+BQ42+BQ43+BQ46+BQ47+BQ48+BQ51+BQ54+BQ55+BQ58+BQ59+BQ60+BQ63+BQ67+BQ70+BQ71+BQ74+BQ75+BQ78+BQ79+BQ82+BQ85+BQ89+BQ93+BQ94+BQ95+BQ96+BQ97+BQ98+BQ101+BQ104+BQ105+BQ106+BQ109+BQ110+BQ111+BQ114+BQ115+BQ116+BQ117+BQ118+BQ119+BQ120+BQ121+BQ122+BQ123+BQ124+BQ125+BQ128+BQ131+BQ135+BQ136+BQ137+BQ138+BQ141+BQ145+BQ148+BQ151+BQ154+BQ155+BQ156+BQ157+BQ160+BQ163+BQ164+BQ165+BQ168+BQ170+BQ173+BQ174+BQ177+BQ178+BQ179+BQ180+BQ181</f>
        <v>100</v>
      </c>
      <c r="BR10" s="191">
        <f t="shared" ref="BR9:BR10" si="23">BQ10/BP10*100</f>
        <v>100</v>
      </c>
      <c r="BS10" s="191">
        <f>BS13+BS16+BS19+BS20+BS21+BS24+BS26+BS29+BS30+BS34+BS35+BS36+BS37+BS38+BS39+BS42+BS43+BS46+BS47+BS51+BS54+BS55+BS58+BS59+BS60+BS63+BS67+BS70+BS71+BS74+BS75+BS78+BS79+BS82+BS85+BS89+BS93+BS94+BS95+BS96+BS97+BS98+BS101+BS104+BS105+BS106+BS109+BS110+BS111+BS114+BS115+BS116+BS117+BS118+BS119+BS120+BS121+BS122+BS123+BS124+BS125+BS128+BS131+BS135+BS136+BS137+BS138+BS141+BS145+BS148+BS151+BS154+BS155+BS156+BS157+BS160+BS163+BS164+BS165+BS168+BS170+BS173+BS174+BS177+BS178+BS179+BS180+BS181</f>
        <v>72406.600000000006</v>
      </c>
      <c r="BT10" s="191">
        <f>BT13+BT16+BT19+BT20+BT21+BT24+BT26+BT29+BT30+BT34+BT35+BT36+BT37+BT38+BT39+BT42+BT43+BT46+BT47+BT51+BT54+BT55+BT58+BT59+BT60+BT63+BT67+BT70+BT71+BT74+BT75+BT78+BT79+BT82+BT85+BT89+BT93+BT94+BT95+BT96+BT97+BT98+BT101+BT104+BT105+BT106+BT109+BT110+BT111+BT114+BT115+BT116+BT117+BT118+BT119+BT120+BT121+BT122+BT123+BT124+BT125+BT128+BT131+BT135+BT136+BT137+BT138+BT141+BT145+BT148+BT151+BT154+BT155+BT156+BT157+BT160+BT163+BT164+BT165+BT168+BT170+BT173+BT174+BT177+BT178+BT179+BT180+BT181</f>
        <v>31867.899999999998</v>
      </c>
      <c r="BU10" s="191">
        <f t="shared" ref="BU9:BU10" si="24">BT10/BS10*100</f>
        <v>44.012424281764361</v>
      </c>
      <c r="BV10" s="193"/>
      <c r="BW10" s="193"/>
      <c r="BX10" s="193"/>
      <c r="BY10" s="191">
        <f>BY13+BY16+BY19+BY20+BY21+BY24+BY26+BY29+BY30+BY34+BY35+BY36+BY37+BY38+BY39+BY42+BY43+BY46+BY47+BY51+BY54+BY55+BY58+BY59+BY60+BY63+BY67+BY70+BY71+BY74+BY75+BY78+BY79+BY82+BY85+BY89+BY93+BY94+BY95+BY96+BY97+BY98+BY101+BY104+BY105+BY106+BY109+BY110+BY111+BY114+BY115+BY116+BY117+BY118+BY119+BY120+BY121+BY122+BY123+BY124+BY125+BY128+BY131+BY135+BY136+BY137+BY138+BY141+BY145+BY148+BY151+BY154+BY155+BY156+BY157+BY160+BY163+BY164+BY165+BY168+BY170+BY173+BY174+BY177+BY178+BY180+BY181</f>
        <v>46600</v>
      </c>
      <c r="BZ10" s="191">
        <f>BZ13+BZ16+BZ19+BZ20+BZ21+BZ24+BZ26+BZ29+BZ30+BZ34+BZ35+BZ36+BZ37+BZ38+BZ39+BZ42+BZ43+BZ46+BZ47+BZ51+BZ54+BZ55+BZ58+BZ59+BZ60+BZ63+BZ67+BZ70+BZ71+BZ74+BZ75+BZ78+BZ79+BZ82+BZ85+BZ89+BZ93+BZ94+BZ95+BZ96+BZ97+BZ98+BZ101+BZ104+BZ105+BZ106+BZ109+BZ110+BZ111+BZ114+BZ115+BZ116+BZ117+BZ118+BZ119+BZ120+BZ121+BZ122+BZ123+BZ124+BZ125+BZ128+BZ131+BZ135+BZ136+BZ137+BZ138+BZ141+BZ145+BZ148+BZ151+BZ154+BZ155+BZ156+BZ157+BZ160+BZ163+BZ164+BZ165+BZ168+BZ170+BZ173+BZ174+BZ177+BZ178+BZ180+BZ181</f>
        <v>0</v>
      </c>
      <c r="CA10" s="191">
        <f t="shared" ref="CA10" si="25">BZ10/BY10*100</f>
        <v>0</v>
      </c>
      <c r="CB10" s="191">
        <f>CB13+CB16+CB19+CB20+CB21+CB24+CB26+CB29+CB30+CB34+CB35+CB36+CB37+CB38+CB39+CB42+CB43+CB46+CB47+CB51+CB54+CB55+CB58+CB59+CB60+CB63+CB67+CB70+CB71+CB74+CB75+CB78+CB79+CB82+CB85+CB89+CB93+CB94+CB95+CB96+CB97+CB98+CB101+CB104+CB105+CB106+CB109+CB110+CB111+CB114+CB115+CB116+CB117+CB118+CB119+CB120+CB121+CB122+CB123+CB124+CB125+CB128+CB131+CB135+CB136+CB137+CB138+CB141+CB145+CB148+CB151+CB154+CB155+CB156+CB157+CB160+CB163+CB164+CB165+CB168+CB170+CB173+CB174+CB177+CB178+CB180+CB181</f>
        <v>15512.900000000001</v>
      </c>
      <c r="CC10" s="193">
        <f>CC13+CC16+CC19+CC20+CC21+CC24+CC26+CC29+CC30+CC34+CC35+CC36+CC37+CC38+CC39+CC42+CC43+CC46+CC47+CC51+CC54+CC55+CC58+CC59+CC60+CC63+CC67+CC70+CC71+CC74+CC75+CC78+CC79+CC82+CC85+CC89+CC93+CC94+CC95+CC96+CC97+CC98+CC101+CC104+CC105+CC106+CC109+CC110+CC111+CC114+CC115+CC116+CC117+CC118+CC119+CC120+CC121+CC122+CC123+CC124+CC125+CC128+CC131+CC135+CC136+CC137+CC138+CC141+CC145+CC148+CC151+CC154+CC155+CC156+CC157+CC160+CC163+CC164+CC165+CC168+CC170+CC173+CC174+CC177+CC178+CC180+CC181</f>
        <v>2412.5716499999999</v>
      </c>
      <c r="CD10" s="193">
        <f t="shared" ref="CD10" si="26">CC10/CB10*100</f>
        <v>15.552035080481403</v>
      </c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1">
        <f>CT13+CT16+CT19+CT20+CT21+CT24+CT26+CT29+CT30+CT34+CT35+CT36+CT37+CT38+CT39+CT42+CT43+CT46+CT47+CT51+CT54+CT55+CT58+CT59+CT60+CT63+CT67+CT70+CT71+CT74+CT75+CT78+CT79+CT82+CT85+CT89+CT93+CT94+CT95+CT96+CT97+CT98+CT101+CT104+CT105+CT106+CT109+CT110+CT111+CT114+CT115+CT116+CT117+CT118+CT119+CT120+CT121+CT122+CT123+CT124+CT125+CT128+CT131+CT135+CT136+CT137+CT138+CT141+CT145+CT148+CT151+CT154+CT155+CT156+CT157+CT160+CT163+CT164+CT165+CT168+CT170+CT173+CT174+CT177+CT178+CT180+CT181</f>
        <v>0</v>
      </c>
      <c r="CU10" s="193">
        <f>CU13+CU16+CU19+CU20+CU21+CU24+CU26+CU29+CU30+CU34+CU35+CU36+CU37+CU38+CU39+CU42+CU43+CU46+CU47+CU51+CU54+CU55+CU58+CU59+CU60+CU63+CU67+CU70+CU71+CU74+CU75+CU78+CU79+CU82+CU85+CU89+CU93+CU94+CU95+CU96+CU97+CU98+CU101+CU104+CU105+CU106+CU109+CU110+CU111+CU114+CU115+CU116+CU117+CU118+CU119+CU120+CU121+CU122+CU123+CU124+CU125+CU128+CU131+CU135+CU136+CU137+CU138+CU141+CU145+CU148+CU151+CU154+CU155+CU156+CU157+CU160+CU163+CU164+CU165+CU168+CU170+CU173+CU174+CU177+CU178+CU180+CU181</f>
        <v>0</v>
      </c>
      <c r="CV10" s="193"/>
      <c r="CW10" s="193">
        <f>CW13+CW16+CW19+CW20+CW21+CW24+CW26+CW29+CW30+CW34+CW35+CW36+CW37+CW38+CW39+CW42+CW43+CW46+CW47+CW51+CW54+CW55+CW58+CW59+CW60+CW63+CW67+CW70+CW71+CW74+CW75+CW78+CW79+CW82+CW85+CW89+CW93+CW94+CW95+CW96+CW97+CW98+CW101+CW104+CW105+CW106+CW109+CW110+CW111+CW114+CW115+CW116+CW117+CW118+CW119+CW120+CW121+CW122+CW123+CW124+CW125+CW128+CW131+CW135+CW136+CW137+CW138+CW141+CW145+CW148+CW151+CW154+CW155+CW156+CW157+CW160+CW163+CW164+CW165+CW168+CW170+CW173+CW174+CW177+CW178+CW180+CW181</f>
        <v>0</v>
      </c>
      <c r="CX10" s="193">
        <f>CX13+CX16+CX19+CX20+CX21+CX24+CX26+CX29+CX30+CX34+CX35+CX36+CX37+CX38+CX39+CX42+CX43+CX46+CX47+CX51+CX54+CX55+CX58+CX59+CX60+CX63+CX67+CX70+CX71+CX74+CX75+CX78+CX79+CX82+CX85+CX89+CX93+CX94+CX95+CX96+CX97+CX98+CX101+CX104+CX105+CX106+CX109+CX110+CX111+CX114+CX115+CX116+CX117+CX118+CX119+CX120+CX121+CX122+CX123+CX124+CX125+CX128+CX131+CX135+CX136+CX137+CX138+CX141+CX145+CX148+CX151+CX154+CX155+CX156+CX157+CX160+CX163+CX164+CX165+CX168+CX170+CX173+CX174+CX177+CX178+CX180+CX181</f>
        <v>0</v>
      </c>
      <c r="CY10" s="191"/>
      <c r="CZ10" s="193"/>
      <c r="DA10" s="193"/>
      <c r="DB10" s="193"/>
      <c r="DC10" s="191">
        <f>DC13+DC16+DC19+DC20+DC21+DC24+DC26+DC29+DC30+DC34+DC35+DC36+DC37+DC38+DC39+DC42+DC43+DC46+DC47+DC51+DC54+DC55+DC58+DC59+DC60+DC63+DC67+DC70+DC71+DC74+DC75+DC78+DC79+DC82+DC85+DC89+DC93+DC94+DC95+DC96+DC97+DC98+DC101+DC104+DC105+DC106+DC109+DC110+DC111+DC114+DC115+DC116+DC117+DC118+DC119+DC120+DC121+DC122+DC123+DC124+DC125+DC128+DC131+DC135+DC136+DC137+DC138+DC141+DC145+DC148+DC151+DC154+DC155+DC156+DC157+DC160+DC163+DC164+DC165+DC168+DC170+DC173+DC174+DC177+DC178+DC180+DC181</f>
        <v>0</v>
      </c>
      <c r="DD10" s="193">
        <f>DD13+DD16+DD19+DD20+DD21+DD24+DD26+DD29+DD30+DD34+DD35+DD36+DD37+DD38+DD39+DD42+DD43+DD46+DD47+DD51+DD54+DD55+DD58+DD59+DD60+DD63+DD67+DD70+DD71+DD74+DD75+DD78+DD79+DD82+DD85+DD89+DD93+DD94+DD95+DD96+DD97+DD98+DD101+DD104+DD105+DD106+DD109+DD110+DD111+DD114+DD115+DD116+DD117+DD118+DD119+DD120+DD121+DD122+DD123+DD124+DD125+DD128+DD131+DD135+DD136+DD137+DD138+DD141+DD145+DD148+DD151+DD154+DD155+DD156+DD157+DD160+DD163+DD164+DD165+DD168+DD170+DD173+DD174+DD177+DD178+DD180+DD181</f>
        <v>0</v>
      </c>
      <c r="DE10" s="193"/>
      <c r="DF10" s="193"/>
      <c r="DG10" s="193"/>
      <c r="DH10" s="193"/>
      <c r="DI10" s="191">
        <f>DI13+DI16+DI19+DI20+DI21+DI24+DI26+DI29+DI30+DI34+DI35+DI36+DI37+DI38+DI39+DI42+DI43+DI46+DI47+DI51+DI54+DI55+DI58+DI59+DI60+DI63+DI67+DI70+DI71+DI74+DI75+DI78+DI79+DI82+DI85+DI89+DI93+DI94+DI95+DI96+DI97+DI98+DI101+DI104+DI105+DI106+DI109+DI110+DI111+DI114+DI115+DI116+DI117+DI118+DI119+DI120+DI121+DI122+DI123+DI124+DI125+DI128+DI131+DI135+DI136+DI137+DI138+DI141+DI145+DI148+DI151+DI154+DI155+DI156+DI157+DI160+DI163+DI164+DI165+DI168+DI170+DI173+DI174+DI177+DI178+DI180+DI181</f>
        <v>0</v>
      </c>
      <c r="DJ10" s="193">
        <f>DJ13+DJ16+DJ19+DJ20+DJ21+DJ24+DJ26+DJ29+DJ30+DJ34+DJ35+DJ36+DJ37+DJ38+DJ39+DJ42+DJ43+DJ46+DJ47+DJ51+DJ54+DJ55+DJ58+DJ59+DJ60+DJ63+DJ67+DJ70+DJ71+DJ74+DJ75+DJ78+DJ79+DJ82+DJ85+DJ89+DJ93+DJ94+DJ95+DJ96+DJ97+DJ98+DJ101+DJ104+DJ105+DJ106+DJ109+DJ110+DJ111+DJ114+DJ115+DJ116+DJ117+DJ118+DJ119+DJ120+DJ121+DJ122+DJ123+DJ124+DJ125+DJ128+DJ131+DJ135+DJ136+DJ137+DJ138+DJ141+DJ145+DJ148+DJ151+DJ154+DJ155+DJ156+DJ157+DJ160+DJ163+DJ164+DJ165+DJ168+DJ170+DJ173+DJ174+DJ177+DJ178+DJ180+DJ181</f>
        <v>0</v>
      </c>
      <c r="DK10" s="193"/>
      <c r="DL10" s="193"/>
      <c r="DM10" s="193"/>
      <c r="DN10" s="193"/>
      <c r="DO10" s="191">
        <f>DO13+DO16+DO19+DO20+DO21+DO24+DO26+DO29+DO30+DO34+DO35+DO36+DO37+DO38+DO39+DO42+DO43+DO46+DO47+DO51+DO54+DO55+DO58+DO59+DO60+DO63+DO67+DO70+DO71+DO74+DO75+DO78+DO79+DO82+DO85+DO89+DO93+DO94+DO95+DO96+DO97+DO98+DO101+DO104+DO105+DO106+DO109+DO110+DO111+DO114+DO115+DO116+DO117+DO118+DO119+DO120+DO121+DO122+DO123+DO124+DO125+DO128+DO131+DO135+DO136+DO137+DO138+DO141+DO145+DO148+DO151+DO154+DO155+DO156+DO157+DO160+DO163+DO164+DO165+DO168+DO170+DO173+DO174+DO177+DO178+DO180+DO181</f>
        <v>0</v>
      </c>
      <c r="DP10" s="193">
        <f>DP13+DP16+DP19+DP20+DP21+DP24+DP26+DP29+DP30+DP34+DP35+DP36+DP37+DP38+DP39+DP42+DP43+DP46+DP47+DP51+DP54+DP55+DP58+DP59+DP60+DP63+DP67+DP70+DP71+DP74+DP75+DP78+DP79+DP82+DP85+DP89+DP93+DP94+DP95+DP96+DP97+DP98+DP101+DP104+DP105+DP106+DP109+DP110+DP111+DP114+DP115+DP116+DP117+DP118+DP119+DP120+DP121+DP122+DP123+DP124+DP125+DP128+DP131+DP135+DP136+DP137+DP138+DP141+DP145+DP148+DP151+DP154+DP155+DP156+DP157+DP160+DP163+DP164+DP165+DP168+DP170+DP173+DP174+DP177+DP178+DP180+DP181</f>
        <v>0</v>
      </c>
      <c r="DQ10" s="193"/>
      <c r="DR10" s="191">
        <f>DR13+DR16+DR19+DR20+DR21+DR24+DR26+DR29+DR30+DR34+DR35+DR36+DR37+DR38+DR39+DR42+DR43+DR46+DR47+DR51+DR54+DR55+DR58+DR59+DR60+DR63+DR67+DR70+DR71+DR74+DR75+DR78+DR79+DR82+DR85+DR89+DR93+DR94+DR95+DR96+DR97+DR98+DR101+DR104+DR105+DR106+DR109+DR110+DR111+DR114+DR115+DR116+DR117+DR118+DR119+DR120+DR121+DR122+DR123+DR124+DR125+DR128+DR131+DR135+DR136+DR137+DR138+DR141+DR145+DR148+DR151+DR154+DR155+DR156+DR157+DR160+DR163+DR164+DR165+DR168+DR170+DR173+DR174+DR177+DR178+DR180+DR181</f>
        <v>10000</v>
      </c>
      <c r="DS10" s="193">
        <f>DS13+DS16+DS19+DS20+DS21+DS24+DS26+DS29+DS30+DS34+DS35+DS36+DS37+DS38+DS39+DS42+DS43+DS46+DS47+DS51+DS54+DS55+DS58+DS59+DS60+DS63+DS67+DS70+DS71+DS74+DS75+DS78+DS79+DS82+DS85+DS89+DS93+DS94+DS95+DS96+DS97+DS98+DS101+DS104+DS105+DS106+DS109+DS110+DS111+DS114+DS115+DS116+DS117+DS118+DS119+DS120+DS121+DS122+DS123+DS124+DS125+DS128+DS131+DS135+DS136+DS137+DS138+DS141+DS145+DS148+DS151+DS154+DS155+DS156+DS157+DS160+DS163+DS164+DS165+DS168+DS170+DS173+DS174+DS177+DS178+DS180+DS181</f>
        <v>0</v>
      </c>
      <c r="DT10" s="193"/>
      <c r="DU10" s="191">
        <f>DU13+DU16+DU19+DU20+DU21+DU24+DU26+DU29+DU30+DU34+DU35+DU36+DU37+DU38+DU39+DU42+DU43+DU46+DU47+DU51+DU54+DU55+DU58+DU59+DU60+DU63+DU67+DU70+DU71+DU74+DU75+DU78+DU79+DU82+DU85+DU89+DU93+DU94+DU95+DU96+DU97+DU98+DU101+DU104+DU105+DU106+DU109+DU110+DU111+DU114+DU115+DU116+DU117+DU118+DU119+DU120+DU121+DU122+DU123+DU124+DU125+DU128+DU131+DU135+DU136+DU137+DU138+DU141+DU145+DU148+DU151+DU154+DU155+DU156+DU157+DU160+DU163+DU164+DU165+DU168+DU170+DU173+DU174+DU177+DU178+DU180+DU181</f>
        <v>0</v>
      </c>
      <c r="DV10" s="193">
        <f>DV13+DV16+DV19+DV20+DV21+DV24+DV26+DV29+DV30+DV34+DV35+DV36+DV37+DV38+DV39+DV42+DV43+DV46+DV47+DV51+DV54+DV55+DV58+DV59+DV60+DV63+DV67+DV70+DV71+DV74+DV75+DV78+DV79+DV82+DV85+DV89+DV93+DV94+DV95+DV96+DV97+DV98+DV101+DV104+DV105+DV106+DV109+DV110+DV111+DV114+DV115+DV116+DV117+DV118+DV119+DV120+DV121+DV122+DV123+DV124+DV125+DV128+DV131+DV135+DV136+DV137+DV138+DV141+DV145+DV148+DV151+DV154+DV155+DV156+DV157+DV160+DV163+DV164+DV165+DV168+DV170+DV173+DV174+DV177+DV178+DV180+DV181</f>
        <v>0</v>
      </c>
      <c r="DW10" s="193"/>
      <c r="DX10" s="191">
        <f>DX13+DX16+DX19+DX20+DX21+DX24+DX26+DX29+DX30+DX34+DX35+DX36+DX37+DX38+DX39+DX42+DX43+DX46+DX47+DX51+DX54+DX55+DX58+DX59+DX60+DX63+DX67+DX70+DX71+DX74+DX75+DX78+DX79+DX82+DX85+DX89+DX93+DX94+DX95+DX96+DX97+DX98+DX101+DX104+DX105+DX106+DX109+DX110+DX111+DX114+DX115+DX116+DX117+DX118+DX119+DX120+DX121+DX122+DX123+DX124+DX125+DX128+DX131+DX135+DX136+DX137+DX138+DX141+DX145+DX148+DX151+DX154+DX155+DX156+DX157+DX160+DX163+DX164+DX165+DX168+DX170+DX173+DX174+DX177+DX178+DX180+DX181</f>
        <v>0</v>
      </c>
      <c r="DY10" s="193">
        <f>DY13+DY16+DY19+DY20+DY21+DY24+DY26+DY29+DY30+DY34+DY35+DY36+DY37+DY38+DY39+DY42+DY43+DY46+DY47+DY51+DY54+DY55+DY58+DY59+DY60+DY63+DY67+DY70+DY71+DY74+DY75+DY78+DY79+DY82+DY85+DY89+DY93+DY94+DY95+DY96+DY97+DY98+DY101+DY104+DY105+DY106+DY109+DY110+DY111+DY114+DY115+DY116+DY117+DY118+DY119+DY120+DY121+DY122+DY123+DY124+DY125+DY128+DY131+DY135+DY136+DY137+DY138+DY141+DY145+DY148+DY151+DY154+DY155+DY156+DY157+DY160+DY163+DY164+DY165+DY168+DY170+DY173+DY174+DY177+DY178+DY180+DY181</f>
        <v>0</v>
      </c>
      <c r="DZ10" s="193"/>
      <c r="EA10" s="191">
        <f>EA13+EA16+EA19+EA20+EA21+EA24+EA26+EA29+EA30+EA34+EA35+EA36+EA37+EA38+EA39+EA42+EA43+EA46+EA47+EA51+EA54+EA55+EA58+EA59+EA60+EA63+EA67+EA70+EA71+EA74+EA75+EA78+EA79+EA82+EA85+EA89+EA93+EA94+EA95+EA96+EA97+EA98+EA101+EA104+EA105+EA106+EA109+EA110+EA111+EA114+EA115+EA116+EA117+EA118+EA119+EA120+EA121+EA122+EA123+EA124+EA125+EA128+EA131+EA135+EA136+EA137+EA138+EA141+EA145+EA148+EA151+EA154+EA155+EA156+EA157+EA160+EA163+EA164+EA165+EA168+EA170+EA173+EA174+EA177+EA178+EA180+EA181</f>
        <v>0</v>
      </c>
      <c r="EB10" s="193">
        <f>EB13+EB16+EB19+EB20+EB21+EB24+EB26+EB29+EB30+EB34+EB35+EB36+EB37+EB38+EB39+EB42+EB43+EB46+EB47+EB51+EB54+EB55+EB58+EB59+EB60+EB63+EB67+EB70+EB71+EB74+EB75+EB78+EB79+EB82+EB85+EB89+EB93+EB94+EB95+EB96+EB97+EB98+EB101+EB104+EB105+EB106+EB109+EB110+EB111+EB114+EB115+EB116+EB117+EB118+EB119+EB120+EB121+EB122+EB123+EB124+EB125+EB128+EB131+EB135+EB136+EB137+EB138+EB141+EB145+EB148+EB151+EB154+EB155+EB156+EB157+EB160+EB163+EB164+EB165+EB168+EB170+EB173+EB174+EB177+EB178+EB180+EB181</f>
        <v>0</v>
      </c>
      <c r="EC10" s="193"/>
      <c r="ED10" s="191">
        <f>ED13+ED16+ED19+ED20+ED21+ED24+ED26+ED29+ED30+ED34+ED35+ED36+ED37+ED38+ED39+ED42+ED43+ED46+ED47+ED51+ED54+ED55+ED58+ED59+ED60+ED63+ED67+ED70+ED71+ED74+ED75+ED78+ED79+ED82+ED85+ED89+ED93+ED94+ED95+ED96+ED97+ED98+ED101+ED104+ED105+ED106+ED109+ED110+ED111+ED114+ED115+ED116+ED117+ED118+ED119+ED120+ED121+ED122+ED123+ED124+ED125+ED128+ED131+ED135+ED136+ED137+ED138+ED141+ED145+ED148+ED151+ED154+ED155+ED156+ED157+ED160+ED163+ED164+ED165+ED168+ED170+ED173+ED174+ED177+ED178+ED180+ED181</f>
        <v>0</v>
      </c>
      <c r="EE10" s="193">
        <f>EE13+EE16+EE19+EE20+EE21+EE24+EE26+EE29+EE30+EE34+EE35+EE36+EE37+EE38+EE39+EE42+EE43+EE46+EE47+EE51+EE54+EE55+EE58+EE59+EE60+EE63+EE67+EE70+EE71+EE74+EE75+EE78+EE79+EE82+EE85+EE89+EE93+EE94+EE95+EE96+EE97+EE98+EE101+EE104+EE105+EE106+EE109+EE110+EE111+EE114+EE115+EE116+EE117+EE118+EE119+EE120+EE121+EE122+EE123+EE124+EE125+EE128+EE131+EE135+EE136+EE137+EE138+EE141+EE145+EE148+EE151+EE154+EE155+EE156+EE157+EE160+EE163+EE164+EE165+EE168+EE170+EE173+EE174+EE177+EE178+EE180+EE181</f>
        <v>0</v>
      </c>
      <c r="EF10" s="193"/>
      <c r="EG10" s="191">
        <f>EG13+EG16+EG19+EG20+EG21+EG24+EG26+EG29+EG30+EG34+EG35+EG36+EG37+EG38+EG39+EG42+EG43+EG46+EG47+EG51+EG54+EG55+EG58+EG59+EG60+EG63+EG67+EG70+EG71+EG74+EG75+EG78+EG79+EG82+EG85+EG89+EG93+EG94+EG95+EG96+EG97+EG98+EG101+EG104+EG105+EG106+EG109+EG110+EG111+EG114+EG115+EG116+EG117+EG118+EG119+EG120+EG121+EG122+EG123+EG124+EG125+EG128+EG131+EG135+EG136+EG137+EG138+EG141+EG145+EG148+EG151+EG154+EG155+EG156+EG157+EG160+EG163+EG164+EG165+EG168+EG170+EG173+EG174+EG177+EG178+EG180+EG181</f>
        <v>615</v>
      </c>
      <c r="EH10" s="193">
        <f>EH13+EH16+EH19+EH20+EH21+EH24+EH26+EH29+EH30+EH34+EH35+EH36+EH37+EH38+EH39+EH42+EH43+EH46+EH47+EH51+EH54+EH55+EH58+EH59+EH60+EH63+EH67+EH70+EH71+EH74+EH75+EH78+EH79+EH82+EH85+EH89+EH93+EH94+EH95+EH96+EH97+EH98+EH101+EH104+EH105+EH106+EH109+EH110+EH111+EH114+EH115+EH116+EH117+EH118+EH119+EH120+EH121+EH122+EH123+EH124+EH125+EH128+EH131+EH135+EH136+EH137+EH138+EH141+EH145+EH148+EH151+EH154+EH155+EH156+EH157+EH160+EH163+EH164+EH165+EH168+EH170+EH173+EH174+EH177+EH178+EH180+EH181</f>
        <v>615</v>
      </c>
      <c r="EI10" s="193">
        <f t="shared" ref="EI10" si="27">EH10/EG10*100</f>
        <v>100</v>
      </c>
      <c r="EJ10" s="191">
        <f>EJ13+EJ16+EJ19+EJ20+EJ21+EJ24+EJ26+EJ29+EJ30+EJ34+EJ35+EJ36+EJ37+EJ38+EJ39+EJ42+EJ43+EJ46+EJ47+EJ51+EJ54+EJ55+EJ58+EJ59+EJ60+EJ63+EJ67+EJ70+EJ71+EJ74+EJ75+EJ78+EJ79+EJ82+EJ85+EJ89+EJ93+EJ94+EJ95+EJ96+EJ97+EJ98+EJ101+EJ104+EJ105+EJ106+EJ109+EJ110+EJ111+EJ114+EJ115+EJ116+EJ117+EJ118+EJ119+EJ120+EJ121+EJ122+EJ123+EJ124+EJ125+EJ128+EJ131+EJ135+EJ136+EJ137+EJ138+EJ141+EJ145+EJ148+EJ151+EJ154+EJ155+EJ156+EJ157+EJ160+EJ163+EJ164+EJ165+EJ168+EJ170+EJ173+EJ174+EJ177+EJ178+EJ180+EJ181</f>
        <v>0</v>
      </c>
      <c r="EK10" s="193">
        <f>EK13+EK16+EK19+EK20+EK21+EK24+EK26+EK29+EK30+EK34+EK35+EK36+EK37+EK38+EK39+EK42+EK43+EK46+EK47+EK51+EK54+EK55+EK58+EK59+EK60+EK63+EK67+EK70+EK71+EK74+EK75+EK78+EK79+EK82+EK85+EK89+EK93+EK94+EK95+EK96+EK97+EK98+EK101+EK104+EK105+EK106+EK109+EK110+EK111+EK114+EK115+EK116+EK117+EK118+EK119+EK120+EK121+EK122+EK123+EK124+EK125+EK128+EK131+EK135+EK136+EK137+EK138+EK141+EK145+EK148+EK151+EK154+EK155+EK156+EK157+EK160+EK163+EK164+EK165+EK168+EK170+EK173+EK174+EK177+EK178+EK180+EK181</f>
        <v>0</v>
      </c>
      <c r="EL10" s="193"/>
      <c r="EM10" s="191">
        <f>EM13+EM16+EM19+EM20+EM21+EM24+EM26+EM29+EM30+EM34+EM35+EM36+EM37+EM38+EM39+EM42+EM43+EM46+EM47+EM51+EM54+EM55+EM58+EM59+EM60+EM63+EM67+EM70+EM71+EM74+EM75+EM78+EM79+EM82+EM85+EM89+EM90+EM93+EM94+EM95+EM96+EM97+EM98+EM101+EM104+EM105+EM106+EM109+EM110+EM111+EM114+EM115+EM116+EM117+EM118+EM119+EM120+EM121+EM122+EM123+EM124+EM125+EM128+EM131+EM135+EM136+EM137+EM138+EM141+EM145+EM148+EM151+EM154+EM155+EM156+EM157+EM160+EM163+EM164+EM165+EM168+EM170+EM173+EM174+EM177+EM178+EM180+EM181</f>
        <v>4395.18941</v>
      </c>
      <c r="EN10" s="191">
        <f>EN13+EN16+EN19+EN20+EN21+EN24+EN26+EN29+EN30+EN34+EN35+EN36+EN37+EN38+EN39+EN42+EN43+EN46+EN47+EN51+EN54+EN55+EN58+EN59+EN60+EN63+EN67+EN70+EN71+EN74+EN75+EN78+EN79+EN82+EN85+EN89+EN90+EN93+EN94+EN95+EN96+EN97+EN98+EN101+EN104+EN105+EN106+EN109+EN110+EN111+EN114+EN115+EN116+EN117+EN118+EN119+EN120+EN121+EN122+EN123+EN124+EN125+EN128+EN131+EN135+EN136+EN137+EN138+EN141+EN145+EN148+EN151+EN154+EN155+EN156+EN157+EN160+EN163+EN164+EN165+EN168+EN170+EN173+EN174+EN177+EN178+EN180+EN181</f>
        <v>4395.18941</v>
      </c>
      <c r="EO10" s="191">
        <f t="shared" ref="EO10" si="28">EN10/EM10*100</f>
        <v>100</v>
      </c>
      <c r="EP10" s="191">
        <f>EP13+EP16+EP19+EP20+EP21+EP24+EP26+EP29+EP30+EP34+EP35+EP36+EP37+EP38+EP39+EP42+EP43+EP46+EP47+EP51+EP54+EP55+EP58+EP59+EP60+EP63+EP67+EP70+EP71+EP74+EP75+EP78+EP79+EP82+EP85+EP89+EP93+EP94+EP95+EP96+EP97+EP98+EP101+EP104+EP105+EP106+EP109+EP110+EP111+EP114+EP115+EP116+EP117+EP118+EP119+EP120+EP121+EP122+EP123+EP124+EP125+EP128+EP131+EP135+EP136+EP137+EP138+EP141+EP145+EP148+EP151+EP154+EP155+EP156+EP157+EP160+EP163+EP164+EP165+EP168+EP170+EP173+EP174+EP177+EP178+EP180+EP181</f>
        <v>0</v>
      </c>
      <c r="EQ10" s="193">
        <f>EQ13+EQ16+EQ19+EQ20+EQ21+EQ24+EQ26+EQ29+EQ30+EQ34+EQ35+EQ36+EQ37+EQ38+EQ39+EQ42+EQ43+EQ46+EQ47+EQ51+EQ54+EQ55+EQ58+EQ59+EQ60+EQ63+EQ67+EQ70+EQ71+EQ74+EQ75+EQ78+EQ79+EQ82+EQ85+EQ89+EQ93+EQ94+EQ95+EQ96+EQ97+EQ98+EQ101+EQ104+EQ105+EQ106+EQ109+EQ110+EQ111+EQ114+EQ115+EQ116+EQ117+EQ118+EQ119+EQ120+EQ121+EQ122+EQ123+EQ124+EQ125+EQ128+EQ131+EQ135+EQ136+EQ137+EQ138+EQ141+EQ145+EQ148+EQ151+EQ154+EQ155+EQ156+EQ157+EQ160+EQ163+EQ164+EQ165+EQ168+EQ170+EQ173+EQ174+EQ177+EQ178+EQ180+EQ181</f>
        <v>0</v>
      </c>
      <c r="ER10" s="193"/>
      <c r="ES10" s="191">
        <f>ES13+ES16+ES19+ES20+ES21+ES24+ES26+ES29+ES30+ES34+ES35+ES36+ES37+ES38+ES39+ES42+ES43+ES46+ES47+ES51+ES54+ES55+ES58+ES59+ES60+ES63+ES67+ES70+ES71+ES74+ES75+ES78+ES79+ES82+ES85+ES89+ES93+ES94+ES95+ES96+ES97+ES98+ES101+ES104+ES105+ES106+ES109+ES110+ES111+ES114+ES115+ES116+ES117+ES118+ES119+ES120+ES121+ES122+ES123+ES124+ES125+ES128+ES131+ES135+ES136+ES137+ES138+ES141+ES145+ES148+ES151+ES154+ES155+ES156+ES157+ES160+ES163+ES164+ES165+ES168+ES170+ES173+ES174+ES177+ES178+ES180+ES181</f>
        <v>0</v>
      </c>
      <c r="ET10" s="193">
        <f>ET13+ET16+ET19+ET20+ET21+ET24+ET26+ET29+ET30+ET34+ET35+ET36+ET37+ET38+ET39+ET42+ET43+ET46+ET47+ET51+ET54+ET55+ET58+ET59+ET60+ET63+ET67+ET70+ET71+ET74+ET75+ET78+ET79+ET82+ET85+ET89+ET93+ET94+ET95+ET96+ET97+ET98+ET101+ET104+ET105+ET106+ET109+ET110+ET111+ET114+ET115+ET116+ET117+ET118+ET119+ET120+ET121+ET122+ET123+ET124+ET125+ET128+ET131+ET135+ET136+ET137+ET138+ET141+ET145+ET148+ET151+ET154+ET155+ET156+ET157+ET160+ET163+ET164+ET165+ET168+ET170+ET173+ET174+ET177+ET178+ET180+ET181</f>
        <v>0</v>
      </c>
      <c r="EU10" s="193"/>
      <c r="EV10" s="191">
        <f>EV13+EV16+EV19+EV20+EV21+EV24+EV26+EV29+EV30+EV34+EV35+EV36+EV37+EV38+EV39+EV42+EV43+EV46+EV47+EV51+EV54+EV55+EV58+EV59+EV60+EV63+EV67+EV70+EV71+EV74+EV75+EV78+EV79+EV82+EV85+EV89+EV93+EV94+EV95+EV96+EV97+EV98+EV101+EV104+EV105+EV106+EV109+EV110+EV111+EV114+EV115+EV116+EV117+EV118+EV119+EV120+EV121+EV122+EV123+EV124+EV125+EV128+EV131+EV135+EV136+EV137+EV138+EV141+EV145+EV148+EV151+EV154+EV155+EV156+EV157+EV160+EV163+EV164+EV165+EV168+EV170+EV173+EV174+EV177+EV178+EV180+EV181</f>
        <v>0</v>
      </c>
      <c r="EW10" s="193">
        <f>EW13+EW16+EW19+EW20+EW21+EW24+EW26+EW29+EW30+EW34+EW35+EW36+EW37+EW38+EW39+EW42+EW43+EW46+EW47+EW51+EW54+EW55+EW58+EW59+EW60+EW63+EW67+EW70+EW71+EW74+EW75+EW78+EW79+EW82+EW85+EW89+EW93+EW94+EW95+EW96+EW97+EW98+EW101+EW104+EW105+EW106+EW109+EW110+EW111+EW114+EW115+EW116+EW117+EW118+EW119+EW120+EW121+EW122+EW123+EW124+EW125+EW128+EW131+EW135+EW136+EW137+EW138+EW141+EW145+EW148+EW151+EW154+EW155+EW156+EW157+EW160+EW163+EW164+EW165+EW168+EW170+EW173+EW174+EW177+EW178+EW180+EW181</f>
        <v>0</v>
      </c>
      <c r="EX10" s="193"/>
      <c r="EY10" s="191">
        <f>EY13+EY16+EY19+EY20+EY21+EY24+EY26+EY29+EY30+EY34+EY35+EY36+EY37+EY38+EY39+EY42+EY43+EY46+EY47+EY51+EY54+EY55+EY58+EY59+EY60+EY63+EY67+EY70+EY71+EY74+EY75+EY78+EY79+EY82+EY85+EY89+EY93+EY94+EY95+EY96+EY97+EY98+EY101+EY104+EY105+EY106+EY109+EY110+EY111+EY114+EY115+EY116+EY117+EY118+EY119+EY120+EY121+EY122+EY123+EY124+EY125+EY128+EY131+EY135+EY136+EY137+EY138+EY141+EY145+EY148+EY151+EY154+EY155+EY156+EY157+EY160+EY163+EY164+EY165+EY168+EY170+EY173+EY174+EY177+EY178+EY180+EY181</f>
        <v>775</v>
      </c>
      <c r="EZ10" s="193">
        <f>EZ13+EZ16+EZ19+EZ20+EZ21+EZ24+EZ26+EZ29+EZ30+EZ34+EZ35+EZ36+EZ37+EZ38+EZ39+EZ42+EZ43+EZ46+EZ47+EZ51+EZ54+EZ55+EZ58+EZ59+EZ60+EZ63+EZ67+EZ70+EZ71+EZ74+EZ75+EZ78+EZ79+EZ82+EZ85+EZ89+EZ93+EZ94+EZ95+EZ96+EZ97+EZ98+EZ101+EZ104+EZ105+EZ106+EZ109+EZ110+EZ111+EZ114+EZ115+EZ116+EZ117+EZ118+EZ119+EZ120+EZ121+EZ122+EZ123+EZ124+EZ125+EZ128+EZ131+EZ135+EZ136+EZ137+EZ138+EZ141+EZ145+EZ148+EZ151+EZ154+EZ155+EZ156+EZ157+EZ160+EZ163+EZ164+EZ165+EZ168+EZ170+EZ173+EZ174+EZ177+EZ178+EZ180+EZ181</f>
        <v>775</v>
      </c>
      <c r="FA10" s="193"/>
      <c r="FB10" s="193"/>
      <c r="FC10" s="193"/>
      <c r="FD10" s="193"/>
    </row>
    <row r="11" spans="1:160" s="59" customFormat="1" ht="31.5" x14ac:dyDescent="0.25">
      <c r="A11" s="185" t="s">
        <v>198</v>
      </c>
      <c r="B11" s="73">
        <f t="shared" ref="B11" si="29">E11+H11+K11+N11+Q11+T11+W11+Z11+AC11+AF11+AI11+AL11+AO11+AR11+AU11+AX11+BA11+BD11+BG11+BJ11+BM11+BP11+BS11+BV11+BY11+CB11+CE11+CH11+CK11+CN11+CQ11+CT11+CW11+CZ11+DC11+DF11+DI11+DL11+DO11+DR11+DU11+DX11+EA11+ED11+EG11+EJ11+EM11+EP11+ES11+EV11+EY11+FB11</f>
        <v>30085.64</v>
      </c>
      <c r="C11" s="73">
        <f t="shared" ref="C11" si="30">F11+I11+L11+O11+R11+U11+X11+AA11+AD11+AG11+AJ11+AM11+AP11+AS11+AV11+AY11+BB11+BE11+BH11+BK11+BN11+BQ11+BT11+BW11+BZ11+CC11+CF11+CI11+CL11+CO11+CR11+CU11+CX11+DA11+DD11+DG11+DJ11+DM11+DP11+DS11+DV11+DY11+EB11+EE11+EH11+EK11+EN11+EQ11+ET11+EW11+EZ11+FC11</f>
        <v>18281.738440000001</v>
      </c>
      <c r="D11" s="55">
        <f t="shared" ref="D11:D186" si="31">C11/B11*100</f>
        <v>60.765662422338373</v>
      </c>
      <c r="E11" s="54">
        <f t="shared" ref="E11:AD11" si="32">E12+E13</f>
        <v>14000</v>
      </c>
      <c r="F11" s="54">
        <f t="shared" ref="F11" si="33">F12+F13</f>
        <v>6987.1938700000001</v>
      </c>
      <c r="G11" s="55">
        <f>F11/E11*100</f>
        <v>49.908527642857145</v>
      </c>
      <c r="H11" s="54">
        <f t="shared" si="32"/>
        <v>0</v>
      </c>
      <c r="I11" s="54">
        <f t="shared" si="32"/>
        <v>0</v>
      </c>
      <c r="J11" s="54">
        <f t="shared" si="32"/>
        <v>0</v>
      </c>
      <c r="K11" s="54">
        <f t="shared" si="32"/>
        <v>620.6</v>
      </c>
      <c r="L11" s="54">
        <f t="shared" ref="L11" si="34">L12+L13</f>
        <v>350</v>
      </c>
      <c r="M11" s="54">
        <f t="shared" ref="M11:M17" si="35">L11/K11*100</f>
        <v>56.397035127296157</v>
      </c>
      <c r="N11" s="54">
        <f t="shared" si="32"/>
        <v>441</v>
      </c>
      <c r="O11" s="54">
        <f t="shared" si="32"/>
        <v>282.24</v>
      </c>
      <c r="P11" s="54">
        <f>O11/N11*100</f>
        <v>64</v>
      </c>
      <c r="Q11" s="54">
        <f t="shared" ref="Q11:R11" si="36">Q12+Q13</f>
        <v>1801</v>
      </c>
      <c r="R11" s="54">
        <f t="shared" si="36"/>
        <v>1100.8</v>
      </c>
      <c r="S11" s="54">
        <f>R11/Q11*100</f>
        <v>61.121599111604667</v>
      </c>
      <c r="T11" s="54">
        <f t="shared" ref="T11" si="37">T12+T13</f>
        <v>930</v>
      </c>
      <c r="U11" s="54">
        <f t="shared" ref="U11" si="38">U12+U13</f>
        <v>595.20000000000005</v>
      </c>
      <c r="V11" s="54">
        <f>U11/T11*100</f>
        <v>64</v>
      </c>
      <c r="W11" s="54">
        <f t="shared" ref="W11" si="39">W12+W13</f>
        <v>0</v>
      </c>
      <c r="X11" s="54">
        <f t="shared" ref="X11" si="40">X12+X13</f>
        <v>0</v>
      </c>
      <c r="Y11" s="54"/>
      <c r="Z11" s="54">
        <f t="shared" si="32"/>
        <v>0</v>
      </c>
      <c r="AA11" s="54">
        <f t="shared" ref="AA11" si="41">AA12+AA13</f>
        <v>0</v>
      </c>
      <c r="AB11" s="54">
        <f t="shared" si="32"/>
        <v>0</v>
      </c>
      <c r="AC11" s="54">
        <f t="shared" si="32"/>
        <v>0</v>
      </c>
      <c r="AD11" s="54">
        <f t="shared" si="32"/>
        <v>0</v>
      </c>
      <c r="AE11" s="54">
        <f t="shared" ref="AE11:AG11" si="42">AE12+AE13</f>
        <v>0</v>
      </c>
      <c r="AF11" s="54">
        <f t="shared" si="42"/>
        <v>0</v>
      </c>
      <c r="AG11" s="54">
        <f t="shared" si="42"/>
        <v>0</v>
      </c>
      <c r="AH11" s="54"/>
      <c r="AI11" s="54">
        <f t="shared" ref="AI11:AJ11" si="43">AI12+AI13</f>
        <v>2000</v>
      </c>
      <c r="AJ11" s="54">
        <f t="shared" si="43"/>
        <v>2000</v>
      </c>
      <c r="AK11" s="54">
        <f>AJ11/AI11*100</f>
        <v>100</v>
      </c>
      <c r="AL11" s="54">
        <f t="shared" ref="AL11:AM11" si="44">AL12+AL13</f>
        <v>0</v>
      </c>
      <c r="AM11" s="54">
        <f t="shared" si="44"/>
        <v>0</v>
      </c>
      <c r="AN11" s="54"/>
      <c r="AO11" s="54">
        <f t="shared" ref="AO11:AP11" si="45">AO12+AO13</f>
        <v>0</v>
      </c>
      <c r="AP11" s="54">
        <f t="shared" si="45"/>
        <v>0</v>
      </c>
      <c r="AQ11" s="54"/>
      <c r="AR11" s="54">
        <f t="shared" ref="AR11:AS11" si="46">AR12+AR13</f>
        <v>0</v>
      </c>
      <c r="AS11" s="54">
        <f t="shared" si="46"/>
        <v>0</v>
      </c>
      <c r="AT11" s="54"/>
      <c r="AU11" s="54">
        <f t="shared" ref="AU11:AV11" si="47">AU12+AU13</f>
        <v>0</v>
      </c>
      <c r="AV11" s="54">
        <f t="shared" si="47"/>
        <v>0</v>
      </c>
      <c r="AW11" s="54"/>
      <c r="AX11" s="54">
        <f t="shared" ref="AX11:AY11" si="48">AX12+AX13</f>
        <v>100</v>
      </c>
      <c r="AY11" s="54">
        <f t="shared" si="48"/>
        <v>100</v>
      </c>
      <c r="AZ11" s="54">
        <f t="shared" ref="AZ11:AZ73" si="49">AY11/AX11*100</f>
        <v>100</v>
      </c>
      <c r="BA11" s="54"/>
      <c r="BB11" s="54"/>
      <c r="BC11" s="54"/>
      <c r="BD11" s="54"/>
      <c r="BE11" s="54"/>
      <c r="BF11" s="54"/>
      <c r="BG11" s="54"/>
      <c r="BH11" s="54"/>
      <c r="BI11" s="54"/>
      <c r="BJ11" s="54">
        <f t="shared" ref="BJ11:BK11" si="50">BJ12+BJ13</f>
        <v>2350.1999999999998</v>
      </c>
      <c r="BK11" s="54">
        <f t="shared" si="50"/>
        <v>1470.9645700000001</v>
      </c>
      <c r="BL11" s="54">
        <f>BK11/BJ11*100</f>
        <v>62.588910305505919</v>
      </c>
      <c r="BM11" s="54"/>
      <c r="BN11" s="54"/>
      <c r="BO11" s="54"/>
      <c r="BP11" s="54">
        <f t="shared" ref="BP11:BQ11" si="51">BP12+BP13</f>
        <v>0</v>
      </c>
      <c r="BQ11" s="54">
        <f t="shared" si="51"/>
        <v>0</v>
      </c>
      <c r="BR11" s="54"/>
      <c r="BS11" s="54">
        <f t="shared" ref="BS11:BT11" si="52">BS12+BS13</f>
        <v>0</v>
      </c>
      <c r="BT11" s="54">
        <f t="shared" si="52"/>
        <v>0</v>
      </c>
      <c r="BU11" s="54"/>
      <c r="BV11" s="54">
        <f t="shared" ref="BV11:BW11" si="53">BV12+BV13</f>
        <v>0</v>
      </c>
      <c r="BW11" s="54">
        <f t="shared" si="53"/>
        <v>0</v>
      </c>
      <c r="BX11" s="54"/>
      <c r="BY11" s="54">
        <f t="shared" ref="BY11:BZ11" si="54">BY12+BY13</f>
        <v>0</v>
      </c>
      <c r="BZ11" s="54">
        <f t="shared" si="54"/>
        <v>0</v>
      </c>
      <c r="CA11" s="54"/>
      <c r="CB11" s="54">
        <f t="shared" ref="CB11:CC11" si="55">CB12+CB13</f>
        <v>2447.5</v>
      </c>
      <c r="CC11" s="54">
        <f t="shared" si="55"/>
        <v>0</v>
      </c>
      <c r="CD11" s="54">
        <f>CC11/CB11*100</f>
        <v>0</v>
      </c>
      <c r="CE11" s="54">
        <f t="shared" ref="CE11:CF11" si="56">CE12+CE13</f>
        <v>0</v>
      </c>
      <c r="CF11" s="54">
        <f t="shared" si="56"/>
        <v>0</v>
      </c>
      <c r="CG11" s="54"/>
      <c r="CH11" s="54">
        <f t="shared" ref="CH11:CI11" si="57">CH12+CH13</f>
        <v>0</v>
      </c>
      <c r="CI11" s="54">
        <f t="shared" si="57"/>
        <v>0</v>
      </c>
      <c r="CJ11" s="54"/>
      <c r="CK11" s="54">
        <f t="shared" ref="CK11:CL11" si="58">CK12+CK13</f>
        <v>0</v>
      </c>
      <c r="CL11" s="54">
        <f t="shared" si="58"/>
        <v>0</v>
      </c>
      <c r="CM11" s="54"/>
      <c r="CN11" s="54">
        <f t="shared" ref="CN11:CO11" si="59">CN12+CN13</f>
        <v>0</v>
      </c>
      <c r="CO11" s="54">
        <f t="shared" si="59"/>
        <v>0</v>
      </c>
      <c r="CP11" s="54"/>
      <c r="CQ11" s="54">
        <f t="shared" ref="CQ11:CR11" si="60">CQ12+CQ13</f>
        <v>0</v>
      </c>
      <c r="CR11" s="54">
        <f t="shared" si="60"/>
        <v>0</v>
      </c>
      <c r="CS11" s="54"/>
      <c r="CT11" s="54">
        <f t="shared" ref="CT11:CU11" si="61">CT12+CT13</f>
        <v>0</v>
      </c>
      <c r="CU11" s="54">
        <f t="shared" si="61"/>
        <v>0</v>
      </c>
      <c r="CV11" s="54"/>
      <c r="CW11" s="54">
        <f t="shared" ref="CW11:CX11" si="62">CW12+CW13</f>
        <v>0</v>
      </c>
      <c r="CX11" s="54">
        <f t="shared" si="62"/>
        <v>0</v>
      </c>
      <c r="CY11" s="54"/>
      <c r="CZ11" s="54">
        <f t="shared" ref="CZ11:DA11" si="63">CZ12+CZ13</f>
        <v>0</v>
      </c>
      <c r="DA11" s="54">
        <f t="shared" si="63"/>
        <v>0</v>
      </c>
      <c r="DB11" s="54"/>
      <c r="DC11" s="54">
        <f t="shared" ref="DC11:DD11" si="64">DC12+DC13</f>
        <v>0</v>
      </c>
      <c r="DD11" s="54">
        <f t="shared" si="64"/>
        <v>0</v>
      </c>
      <c r="DE11" s="54"/>
      <c r="DF11" s="54">
        <f t="shared" ref="DF11:DG11" si="65">DF12+DF13</f>
        <v>0</v>
      </c>
      <c r="DG11" s="54">
        <f t="shared" si="65"/>
        <v>0</v>
      </c>
      <c r="DH11" s="54"/>
      <c r="DI11" s="54">
        <f t="shared" ref="DI11:DJ11" si="66">DI12+DI13</f>
        <v>0</v>
      </c>
      <c r="DJ11" s="54">
        <f t="shared" si="66"/>
        <v>0</v>
      </c>
      <c r="DK11" s="54"/>
      <c r="DL11" s="54">
        <f t="shared" ref="DL11:DM11" si="67">DL12+DL13</f>
        <v>0</v>
      </c>
      <c r="DM11" s="54">
        <f t="shared" si="67"/>
        <v>0</v>
      </c>
      <c r="DN11" s="54"/>
      <c r="DO11" s="54">
        <f t="shared" ref="DO11:DP11" si="68">DO12+DO13</f>
        <v>0</v>
      </c>
      <c r="DP11" s="54">
        <f t="shared" si="68"/>
        <v>0</v>
      </c>
      <c r="DQ11" s="54"/>
      <c r="DR11" s="54">
        <f t="shared" ref="DR11:DS11" si="69">DR12+DR13</f>
        <v>0</v>
      </c>
      <c r="DS11" s="54">
        <f t="shared" si="69"/>
        <v>0</v>
      </c>
      <c r="DT11" s="54"/>
      <c r="DU11" s="54">
        <f t="shared" ref="DU11:DV11" si="70">DU12+DU13</f>
        <v>0</v>
      </c>
      <c r="DV11" s="54">
        <f t="shared" si="70"/>
        <v>0</v>
      </c>
      <c r="DW11" s="54"/>
      <c r="DX11" s="54">
        <f t="shared" ref="DX11:DY11" si="71">DX12+DX13</f>
        <v>0</v>
      </c>
      <c r="DY11" s="54">
        <f t="shared" si="71"/>
        <v>0</v>
      </c>
      <c r="DZ11" s="54"/>
      <c r="EA11" s="54">
        <f t="shared" ref="EA11:EB11" si="72">EA12+EA13</f>
        <v>0</v>
      </c>
      <c r="EB11" s="54">
        <f t="shared" si="72"/>
        <v>0</v>
      </c>
      <c r="EC11" s="54"/>
      <c r="ED11" s="54">
        <f t="shared" ref="ED11:EE11" si="73">ED12+ED13</f>
        <v>299.60000000000002</v>
      </c>
      <c r="EE11" s="54">
        <f t="shared" si="73"/>
        <v>299.60000000000002</v>
      </c>
      <c r="EF11" s="54">
        <f>EE11/ED11*100</f>
        <v>100</v>
      </c>
      <c r="EG11" s="54">
        <f t="shared" ref="EG11:EH11" si="74">EG12+EG13</f>
        <v>0</v>
      </c>
      <c r="EH11" s="54">
        <f t="shared" si="74"/>
        <v>0</v>
      </c>
      <c r="EI11" s="54"/>
      <c r="EJ11" s="54">
        <f t="shared" ref="EJ11:EK11" si="75">EJ12+EJ13</f>
        <v>140</v>
      </c>
      <c r="EK11" s="54">
        <f t="shared" si="75"/>
        <v>140</v>
      </c>
      <c r="EL11" s="54">
        <f t="shared" ref="EL11:EL12" si="76">EK11/EJ11*100</f>
        <v>100</v>
      </c>
      <c r="EM11" s="54">
        <f t="shared" ref="EM11:EN11" si="77">EM12+EM13</f>
        <v>0</v>
      </c>
      <c r="EN11" s="54">
        <f t="shared" si="77"/>
        <v>0</v>
      </c>
      <c r="EO11" s="54"/>
      <c r="EP11" s="54">
        <f t="shared" ref="EP11:EQ11" si="78">EP12+EP13</f>
        <v>4955.74</v>
      </c>
      <c r="EQ11" s="54">
        <f t="shared" si="78"/>
        <v>4955.74</v>
      </c>
      <c r="ER11" s="54">
        <f t="shared" ref="ER11:ER12" si="79">EQ11/EP11*100</f>
        <v>100</v>
      </c>
      <c r="ES11" s="54">
        <f t="shared" ref="ES11:ET11" si="80">ES12+ES13</f>
        <v>0</v>
      </c>
      <c r="ET11" s="54">
        <f t="shared" si="80"/>
        <v>0</v>
      </c>
      <c r="EU11" s="54"/>
      <c r="EV11" s="54">
        <f t="shared" ref="EV11:EW11" si="81">EV12+EV13</f>
        <v>0</v>
      </c>
      <c r="EW11" s="54">
        <f t="shared" si="81"/>
        <v>0</v>
      </c>
      <c r="EX11" s="54"/>
      <c r="EY11" s="54">
        <f t="shared" ref="EY11:EZ11" si="82">EY12+EY13</f>
        <v>0</v>
      </c>
      <c r="EZ11" s="54">
        <f t="shared" si="82"/>
        <v>0</v>
      </c>
      <c r="FA11" s="54"/>
      <c r="FB11" s="54">
        <f t="shared" ref="FB11:FC11" si="83">FB12+FB13</f>
        <v>0</v>
      </c>
      <c r="FC11" s="54">
        <f t="shared" si="83"/>
        <v>0</v>
      </c>
      <c r="FD11" s="54"/>
    </row>
    <row r="12" spans="1:160" ht="31.5" x14ac:dyDescent="0.25">
      <c r="A12" s="186" t="s">
        <v>197</v>
      </c>
      <c r="B12" s="56">
        <f t="shared" ref="B12" si="84">E12+H12+K12+N12+Q12+T12+W12+Z12+AC12+AF12+AI12+AL12+AO12+AR12+AU12+AX12+BA12+BD12+BG12+BJ12+BM12+BP12+BS12+BV12+BY12+CB12+CE12+CH12+CK12+CN12+CQ12+CT12+CW12+CZ12+DC12+DF12+DI12+DL12+DO12+DR12+DU12+DX12+EA12+ED12+EG12+EJ12+EM12+EP12+ES12+EV12+EY12+FB12</f>
        <v>30085.64</v>
      </c>
      <c r="C12" s="56">
        <f t="shared" ref="C12" si="85">F12+I12+L12+O12+R12+U12+X12+AA12+AD12+AG12+AJ12+AM12+AP12+AS12+AV12+AY12+BB12+BE12+BH12+BK12+BN12+BQ12+BT12+BW12+BZ12+CC12+CF12+CI12+CL12+CO12+CR12+CU12+CX12+DA12+DD12+DG12+DJ12+DM12+DP12+DS12+DV12+DY12+EB12+EE12+EH12+EK12+EN12+EQ12+ET12+EW12+EZ12+FC12</f>
        <v>18281.738440000001</v>
      </c>
      <c r="D12" s="52">
        <f t="shared" si="31"/>
        <v>60.765662422338373</v>
      </c>
      <c r="E12" s="52">
        <v>14000</v>
      </c>
      <c r="F12" s="52">
        <v>6987.1938700000001</v>
      </c>
      <c r="G12" s="52">
        <f>F12/E12*100</f>
        <v>49.908527642857145</v>
      </c>
      <c r="H12" s="52"/>
      <c r="I12" s="52"/>
      <c r="J12" s="48"/>
      <c r="K12" s="52">
        <v>620.6</v>
      </c>
      <c r="L12" s="52">
        <v>350</v>
      </c>
      <c r="M12" s="48">
        <f t="shared" si="35"/>
        <v>56.397035127296157</v>
      </c>
      <c r="N12" s="52">
        <v>441</v>
      </c>
      <c r="O12" s="52">
        <v>282.24</v>
      </c>
      <c r="P12" s="48">
        <f t="shared" ref="P12:P77" si="86">O12/N12*100</f>
        <v>64</v>
      </c>
      <c r="Q12" s="199">
        <v>1801</v>
      </c>
      <c r="R12" s="199">
        <v>1100.8</v>
      </c>
      <c r="S12" s="48">
        <f t="shared" ref="S12" si="87">R12/Q12*100</f>
        <v>61.121599111604667</v>
      </c>
      <c r="T12" s="199">
        <v>930</v>
      </c>
      <c r="U12" s="199">
        <v>595.20000000000005</v>
      </c>
      <c r="V12" s="48">
        <f t="shared" ref="V12" si="88">U12/T12*100</f>
        <v>64</v>
      </c>
      <c r="W12" s="198"/>
      <c r="X12" s="198"/>
      <c r="Y12" s="48"/>
      <c r="Z12" s="52"/>
      <c r="AA12" s="52"/>
      <c r="AB12" s="48"/>
      <c r="AC12" s="52"/>
      <c r="AD12" s="52"/>
      <c r="AE12" s="48"/>
      <c r="AF12" s="52"/>
      <c r="AG12" s="52"/>
      <c r="AH12" s="48"/>
      <c r="AI12" s="198">
        <v>2000</v>
      </c>
      <c r="AJ12" s="198">
        <v>2000</v>
      </c>
      <c r="AK12" s="48">
        <f t="shared" ref="AK12" si="89">AJ12/AI12*100</f>
        <v>100</v>
      </c>
      <c r="AL12" s="198"/>
      <c r="AM12" s="198"/>
      <c r="AN12" s="48"/>
      <c r="AO12" s="198"/>
      <c r="AP12" s="198"/>
      <c r="AQ12" s="48"/>
      <c r="AR12" s="198"/>
      <c r="AS12" s="200"/>
      <c r="AT12" s="48"/>
      <c r="AU12" s="198"/>
      <c r="AV12" s="198"/>
      <c r="AW12" s="48"/>
      <c r="AX12" s="198">
        <v>100</v>
      </c>
      <c r="AY12" s="198">
        <v>100</v>
      </c>
      <c r="AZ12" s="198">
        <f t="shared" si="49"/>
        <v>100</v>
      </c>
      <c r="BA12" s="198"/>
      <c r="BB12" s="198"/>
      <c r="BC12" s="48"/>
      <c r="BD12" s="198"/>
      <c r="BE12" s="198"/>
      <c r="BF12" s="48"/>
      <c r="BG12" s="198"/>
      <c r="BH12" s="198"/>
      <c r="BI12" s="48"/>
      <c r="BJ12" s="198">
        <v>2350.1999999999998</v>
      </c>
      <c r="BK12" s="198">
        <v>1470.9645700000001</v>
      </c>
      <c r="BL12" s="48">
        <f t="shared" ref="BL12" si="90">BK12/BJ12*100</f>
        <v>62.588910305505919</v>
      </c>
      <c r="BM12" s="198"/>
      <c r="BN12" s="198"/>
      <c r="BO12" s="48"/>
      <c r="BP12" s="198"/>
      <c r="BQ12" s="198"/>
      <c r="BR12" s="48"/>
      <c r="BS12" s="198"/>
      <c r="BT12" s="198"/>
      <c r="BU12" s="48"/>
      <c r="BV12" s="198"/>
      <c r="BW12" s="198"/>
      <c r="BX12" s="48"/>
      <c r="BY12" s="198"/>
      <c r="BZ12" s="198"/>
      <c r="CA12" s="48"/>
      <c r="CB12" s="198">
        <v>2447.5</v>
      </c>
      <c r="CC12" s="198"/>
      <c r="CD12" s="48">
        <f t="shared" ref="CD12" si="91">CC12/CB12*100</f>
        <v>0</v>
      </c>
      <c r="CE12" s="198"/>
      <c r="CF12" s="198"/>
      <c r="CG12" s="48"/>
      <c r="CH12" s="198"/>
      <c r="CI12" s="198"/>
      <c r="CJ12" s="48"/>
      <c r="CK12" s="198"/>
      <c r="CL12" s="198"/>
      <c r="CM12" s="48"/>
      <c r="CN12" s="198"/>
      <c r="CO12" s="198"/>
      <c r="CP12" s="48"/>
      <c r="CQ12" s="198"/>
      <c r="CR12" s="198"/>
      <c r="CS12" s="48"/>
      <c r="CT12" s="198"/>
      <c r="CU12" s="198"/>
      <c r="CV12" s="48"/>
      <c r="CW12" s="198"/>
      <c r="CX12" s="198"/>
      <c r="CY12" s="198"/>
      <c r="CZ12" s="198"/>
      <c r="DA12" s="198"/>
      <c r="DB12" s="48"/>
      <c r="DC12" s="198"/>
      <c r="DD12" s="198"/>
      <c r="DE12" s="48"/>
      <c r="DF12" s="198"/>
      <c r="DG12" s="198"/>
      <c r="DH12" s="48"/>
      <c r="DI12" s="198"/>
      <c r="DJ12" s="198"/>
      <c r="DK12" s="48"/>
      <c r="DL12" s="198"/>
      <c r="DM12" s="198"/>
      <c r="DN12" s="48"/>
      <c r="DO12" s="198"/>
      <c r="DP12" s="198"/>
      <c r="DQ12" s="48"/>
      <c r="DR12" s="198"/>
      <c r="DS12" s="198"/>
      <c r="DT12" s="48"/>
      <c r="DU12" s="198"/>
      <c r="DV12" s="198"/>
      <c r="DW12" s="48"/>
      <c r="DX12" s="198"/>
      <c r="DY12" s="198"/>
      <c r="DZ12" s="48"/>
      <c r="EA12" s="198"/>
      <c r="EB12" s="198"/>
      <c r="EC12" s="48"/>
      <c r="ED12" s="198">
        <v>299.60000000000002</v>
      </c>
      <c r="EE12" s="198">
        <v>299.60000000000002</v>
      </c>
      <c r="EF12" s="48">
        <f t="shared" ref="EF12" si="92">EE12/ED12*100</f>
        <v>100</v>
      </c>
      <c r="EG12" s="198"/>
      <c r="EH12" s="198"/>
      <c r="EI12" s="48"/>
      <c r="EJ12" s="198">
        <v>140</v>
      </c>
      <c r="EK12" s="198">
        <v>140</v>
      </c>
      <c r="EL12" s="48">
        <f t="shared" si="76"/>
        <v>100</v>
      </c>
      <c r="EM12" s="198"/>
      <c r="EN12" s="198"/>
      <c r="EO12" s="48"/>
      <c r="EP12" s="198">
        <v>4955.74</v>
      </c>
      <c r="EQ12" s="198">
        <v>4955.74</v>
      </c>
      <c r="ER12" s="48">
        <f t="shared" si="79"/>
        <v>100</v>
      </c>
      <c r="ES12" s="198"/>
      <c r="ET12" s="198"/>
      <c r="EU12" s="48"/>
      <c r="EV12" s="198"/>
      <c r="EW12" s="198"/>
      <c r="EX12" s="48"/>
      <c r="EY12" s="198"/>
      <c r="EZ12" s="198"/>
      <c r="FA12" s="48"/>
      <c r="FB12" s="198"/>
      <c r="FC12" s="198"/>
      <c r="FD12" s="48"/>
    </row>
    <row r="13" spans="1:160" ht="15.75" x14ac:dyDescent="0.25">
      <c r="A13" s="26" t="s">
        <v>199</v>
      </c>
      <c r="B13" s="56">
        <f t="shared" ref="B13:B76" si="93">E13+H13+K13+N13+Q13+T13+W13+Z13+AC13+AF13+AI13+AL13+AO13+AR13+AU13+AX13+BA13+BD13+BG13+BJ13+BM13+BP13+BS13+BV13+BY13+CB13+CE13+CH13+CK13+CN13+CQ13+CT13+CW13+CZ13+DC13+DF13+DI13+DL13+DO13+DR13+DU13+DX13+EA13+ED13+EG13+EJ13+EM13+EP13+ES13+EV13+EY13+FB13</f>
        <v>0</v>
      </c>
      <c r="C13" s="56">
        <f t="shared" ref="C13:C76" si="94">F13+I13+L13+O13+R13+U13+X13+AA13+AD13+AG13+AJ13+AM13+AP13+AS13+AV13+AY13+BB13+BE13+BH13+BK13+BN13+BQ13+BT13+BW13+BZ13+CC13+CF13+CI13+CL13+CO13+CR13+CU13+CX13+DA13+DD13+DG13+DJ13+DM13+DP13+DS13+DV13+DY13+EB13+EE13+EH13+EK13+EN13+EQ13+ET13+EW13+EZ13+FC13</f>
        <v>0</v>
      </c>
      <c r="D13" s="54"/>
      <c r="E13" s="54"/>
      <c r="F13" s="54"/>
      <c r="G13" s="52"/>
      <c r="H13" s="54"/>
      <c r="I13" s="54"/>
      <c r="J13" s="54"/>
      <c r="K13" s="54"/>
      <c r="L13" s="54"/>
      <c r="M13" s="48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48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198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198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48"/>
      <c r="EM13" s="54"/>
      <c r="EN13" s="54"/>
      <c r="EO13" s="48"/>
      <c r="EP13" s="54"/>
      <c r="EQ13" s="54"/>
      <c r="ER13" s="48"/>
      <c r="ES13" s="54"/>
      <c r="ET13" s="54"/>
      <c r="EU13" s="48"/>
      <c r="EV13" s="54"/>
      <c r="EW13" s="54"/>
      <c r="EX13" s="48"/>
      <c r="EY13" s="54"/>
      <c r="EZ13" s="54"/>
      <c r="FA13" s="48"/>
      <c r="FB13" s="54"/>
      <c r="FC13" s="54"/>
      <c r="FD13" s="54"/>
    </row>
    <row r="14" spans="1:160" s="59" customFormat="1" ht="31.5" x14ac:dyDescent="0.25">
      <c r="A14" s="185" t="s">
        <v>201</v>
      </c>
      <c r="B14" s="73">
        <f t="shared" si="93"/>
        <v>83035</v>
      </c>
      <c r="C14" s="73">
        <f t="shared" si="94"/>
        <v>79920.052689999997</v>
      </c>
      <c r="D14" s="55">
        <f t="shared" si="31"/>
        <v>96.248633335340514</v>
      </c>
      <c r="E14" s="54">
        <f t="shared" ref="E14:AD14" si="95">E15+E16</f>
        <v>0</v>
      </c>
      <c r="F14" s="54">
        <f t="shared" ref="F14" si="96">F15+F16</f>
        <v>0</v>
      </c>
      <c r="G14" s="55"/>
      <c r="H14" s="54">
        <f t="shared" si="95"/>
        <v>70000</v>
      </c>
      <c r="I14" s="54">
        <f t="shared" si="95"/>
        <v>70000</v>
      </c>
      <c r="J14" s="73">
        <f t="shared" ref="J14" si="97">I14/H14*100</f>
        <v>100</v>
      </c>
      <c r="K14" s="54">
        <f t="shared" si="95"/>
        <v>1063.7</v>
      </c>
      <c r="L14" s="54">
        <f t="shared" ref="L14" si="98">L15+L16</f>
        <v>1063.7</v>
      </c>
      <c r="M14" s="54">
        <f t="shared" si="35"/>
        <v>100</v>
      </c>
      <c r="N14" s="54">
        <f t="shared" si="95"/>
        <v>550</v>
      </c>
      <c r="O14" s="54">
        <f t="shared" si="95"/>
        <v>352</v>
      </c>
      <c r="P14" s="54">
        <f t="shared" si="86"/>
        <v>64</v>
      </c>
      <c r="Q14" s="54">
        <f t="shared" ref="Q14:R14" si="99">Q15+Q16</f>
        <v>2082</v>
      </c>
      <c r="R14" s="54">
        <f t="shared" si="99"/>
        <v>1272.5999999999999</v>
      </c>
      <c r="S14" s="54">
        <f t="shared" ref="S14:S18" si="100">R14/Q14*100</f>
        <v>61.123919308357344</v>
      </c>
      <c r="T14" s="54">
        <f t="shared" ref="T14" si="101">T15+T16</f>
        <v>1137</v>
      </c>
      <c r="U14" s="54">
        <f t="shared" ref="U14" si="102">U15+U16</f>
        <v>727.68</v>
      </c>
      <c r="V14" s="54">
        <f t="shared" ref="V14:V15" si="103">U14/T14*100</f>
        <v>63.999999999999993</v>
      </c>
      <c r="W14" s="54">
        <f t="shared" ref="W14" si="104">W15+W16</f>
        <v>0</v>
      </c>
      <c r="X14" s="54">
        <f t="shared" ref="X14" si="105">X15+X16</f>
        <v>0</v>
      </c>
      <c r="Y14" s="54"/>
      <c r="Z14" s="54">
        <f t="shared" si="95"/>
        <v>0</v>
      </c>
      <c r="AA14" s="54">
        <f t="shared" ref="AA14" si="106">AA15+AA16</f>
        <v>0</v>
      </c>
      <c r="AB14" s="54">
        <f t="shared" si="95"/>
        <v>0</v>
      </c>
      <c r="AC14" s="54">
        <f t="shared" si="95"/>
        <v>0</v>
      </c>
      <c r="AD14" s="54">
        <f t="shared" si="95"/>
        <v>0</v>
      </c>
      <c r="AE14" s="54">
        <f t="shared" ref="AE14:AG14" si="107">AE15+AE16</f>
        <v>0</v>
      </c>
      <c r="AF14" s="54">
        <f t="shared" si="107"/>
        <v>0</v>
      </c>
      <c r="AG14" s="54">
        <f t="shared" si="107"/>
        <v>0</v>
      </c>
      <c r="AH14" s="54"/>
      <c r="AI14" s="54">
        <f t="shared" ref="AI14:AJ14" si="108">AI15+AI16</f>
        <v>1000</v>
      </c>
      <c r="AJ14" s="54">
        <f t="shared" si="108"/>
        <v>1000</v>
      </c>
      <c r="AK14" s="54">
        <f t="shared" ref="AK14:AK15" si="109">AJ14/AI14*100</f>
        <v>100</v>
      </c>
      <c r="AL14" s="54">
        <f t="shared" ref="AL14:AM14" si="110">AL15+AL16</f>
        <v>0</v>
      </c>
      <c r="AM14" s="54">
        <f t="shared" si="110"/>
        <v>0</v>
      </c>
      <c r="AN14" s="54"/>
      <c r="AO14" s="54">
        <f t="shared" ref="AO14:AP14" si="111">AO15+AO16</f>
        <v>0</v>
      </c>
      <c r="AP14" s="54">
        <f t="shared" si="111"/>
        <v>0</v>
      </c>
      <c r="AQ14" s="54"/>
      <c r="AR14" s="54">
        <f t="shared" ref="AR14:AS14" si="112">AR15+AR16</f>
        <v>0</v>
      </c>
      <c r="AS14" s="54">
        <f t="shared" si="112"/>
        <v>0</v>
      </c>
      <c r="AT14" s="54"/>
      <c r="AU14" s="54">
        <f t="shared" ref="AU14:AV14" si="113">AU15+AU16</f>
        <v>0</v>
      </c>
      <c r="AV14" s="54">
        <f t="shared" si="113"/>
        <v>0</v>
      </c>
      <c r="AW14" s="54"/>
      <c r="AX14" s="54">
        <f t="shared" ref="AX14:AY14" si="114">AX15+AX16</f>
        <v>100</v>
      </c>
      <c r="AY14" s="54">
        <f t="shared" si="114"/>
        <v>100</v>
      </c>
      <c r="AZ14" s="201">
        <f t="shared" si="49"/>
        <v>100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>
        <f t="shared" ref="BJ14:BK14" si="115">BJ15+BJ16</f>
        <v>2682.3</v>
      </c>
      <c r="BK14" s="54">
        <f t="shared" si="115"/>
        <v>1409.1</v>
      </c>
      <c r="BL14" s="54">
        <f t="shared" ref="BL14:BL15" si="116">BK14/BJ14*100</f>
        <v>52.533273683033208</v>
      </c>
      <c r="BM14" s="54"/>
      <c r="BN14" s="54"/>
      <c r="BO14" s="54"/>
      <c r="BP14" s="54">
        <f t="shared" ref="BP14:BQ14" si="117">BP15+BP16</f>
        <v>0</v>
      </c>
      <c r="BQ14" s="54">
        <f t="shared" si="117"/>
        <v>0</v>
      </c>
      <c r="BR14" s="54"/>
      <c r="BS14" s="54">
        <f t="shared" ref="BS14:BT14" si="118">BS15+BS16</f>
        <v>0</v>
      </c>
      <c r="BT14" s="54">
        <f t="shared" si="118"/>
        <v>0</v>
      </c>
      <c r="BU14" s="54"/>
      <c r="BV14" s="54">
        <f t="shared" ref="BV14:BW14" si="119">BV15+BV16</f>
        <v>0</v>
      </c>
      <c r="BW14" s="54">
        <f t="shared" si="119"/>
        <v>0</v>
      </c>
      <c r="BX14" s="54"/>
      <c r="BY14" s="54">
        <f t="shared" ref="BY14:BZ14" si="120">BY15+BY16</f>
        <v>0</v>
      </c>
      <c r="BZ14" s="54">
        <f t="shared" si="120"/>
        <v>0</v>
      </c>
      <c r="CA14" s="54"/>
      <c r="CB14" s="54">
        <f t="shared" ref="CB14:CC14" si="121">CB15+CB16</f>
        <v>4150</v>
      </c>
      <c r="CC14" s="54">
        <f t="shared" si="121"/>
        <v>3724.9726900000001</v>
      </c>
      <c r="CD14" s="54">
        <f t="shared" ref="CD14:CD15" si="122">CC14/CB14*100</f>
        <v>89.758378072289162</v>
      </c>
      <c r="CE14" s="54">
        <f t="shared" ref="CE14:CF14" si="123">CE15+CE16</f>
        <v>0</v>
      </c>
      <c r="CF14" s="54">
        <f t="shared" si="123"/>
        <v>0</v>
      </c>
      <c r="CG14" s="54"/>
      <c r="CH14" s="54">
        <f t="shared" ref="CH14:CI14" si="124">CH15+CH16</f>
        <v>0</v>
      </c>
      <c r="CI14" s="54">
        <f t="shared" si="124"/>
        <v>0</v>
      </c>
      <c r="CJ14" s="54"/>
      <c r="CK14" s="54">
        <f t="shared" ref="CK14:CL14" si="125">CK15+CK16</f>
        <v>0</v>
      </c>
      <c r="CL14" s="54">
        <f t="shared" si="125"/>
        <v>0</v>
      </c>
      <c r="CM14" s="54"/>
      <c r="CN14" s="54">
        <f t="shared" ref="CN14:CO14" si="126">CN15+CN16</f>
        <v>0</v>
      </c>
      <c r="CO14" s="54">
        <f t="shared" si="126"/>
        <v>0</v>
      </c>
      <c r="CP14" s="54"/>
      <c r="CQ14" s="54">
        <f t="shared" ref="CQ14:CR14" si="127">CQ15+CQ16</f>
        <v>0</v>
      </c>
      <c r="CR14" s="54">
        <f t="shared" si="127"/>
        <v>0</v>
      </c>
      <c r="CS14" s="54"/>
      <c r="CT14" s="54">
        <f t="shared" ref="CT14:CU14" si="128">CT15+CT16</f>
        <v>0</v>
      </c>
      <c r="CU14" s="54">
        <f t="shared" si="128"/>
        <v>0</v>
      </c>
      <c r="CV14" s="54"/>
      <c r="CW14" s="54">
        <f t="shared" ref="CW14:CX14" si="129">CW15+CW16</f>
        <v>0</v>
      </c>
      <c r="CX14" s="54">
        <f t="shared" si="129"/>
        <v>0</v>
      </c>
      <c r="CY14" s="201"/>
      <c r="CZ14" s="54">
        <f t="shared" ref="CZ14:DA14" si="130">CZ15+CZ16</f>
        <v>0</v>
      </c>
      <c r="DA14" s="54">
        <f t="shared" si="130"/>
        <v>0</v>
      </c>
      <c r="DB14" s="54"/>
      <c r="DC14" s="54">
        <f t="shared" ref="DC14:DD14" si="131">DC15+DC16</f>
        <v>0</v>
      </c>
      <c r="DD14" s="54">
        <f t="shared" si="131"/>
        <v>0</v>
      </c>
      <c r="DE14" s="54"/>
      <c r="DF14" s="54">
        <f t="shared" ref="DF14:DG14" si="132">DF15+DF16</f>
        <v>0</v>
      </c>
      <c r="DG14" s="54">
        <f t="shared" si="132"/>
        <v>0</v>
      </c>
      <c r="DH14" s="54"/>
      <c r="DI14" s="54">
        <f t="shared" ref="DI14:DJ14" si="133">DI15+DI16</f>
        <v>0</v>
      </c>
      <c r="DJ14" s="54">
        <f t="shared" si="133"/>
        <v>0</v>
      </c>
      <c r="DK14" s="54"/>
      <c r="DL14" s="54">
        <f t="shared" ref="DL14:DM14" si="134">DL15+DL16</f>
        <v>0</v>
      </c>
      <c r="DM14" s="54">
        <f t="shared" si="134"/>
        <v>0</v>
      </c>
      <c r="DN14" s="54"/>
      <c r="DO14" s="54">
        <f t="shared" ref="DO14:DP14" si="135">DO15+DO16</f>
        <v>0</v>
      </c>
      <c r="DP14" s="54">
        <f t="shared" si="135"/>
        <v>0</v>
      </c>
      <c r="DQ14" s="54"/>
      <c r="DR14" s="54">
        <f t="shared" ref="DR14:DS14" si="136">DR15+DR16</f>
        <v>0</v>
      </c>
      <c r="DS14" s="54">
        <f t="shared" si="136"/>
        <v>0</v>
      </c>
      <c r="DT14" s="54"/>
      <c r="DU14" s="54">
        <f t="shared" ref="DU14:DV14" si="137">DU15+DU16</f>
        <v>0</v>
      </c>
      <c r="DV14" s="54">
        <f t="shared" si="137"/>
        <v>0</v>
      </c>
      <c r="DW14" s="54"/>
      <c r="DX14" s="54">
        <f t="shared" ref="DX14:DY14" si="138">DX15+DX16</f>
        <v>0</v>
      </c>
      <c r="DY14" s="54">
        <f t="shared" si="138"/>
        <v>0</v>
      </c>
      <c r="DZ14" s="54"/>
      <c r="EA14" s="54">
        <f t="shared" ref="EA14:EB14" si="139">EA15+EA16</f>
        <v>0</v>
      </c>
      <c r="EB14" s="54">
        <f t="shared" si="139"/>
        <v>0</v>
      </c>
      <c r="EC14" s="54"/>
      <c r="ED14" s="54">
        <f t="shared" ref="ED14:EE14" si="140">ED15+ED16</f>
        <v>0</v>
      </c>
      <c r="EE14" s="54">
        <f t="shared" si="140"/>
        <v>0</v>
      </c>
      <c r="EF14" s="54"/>
      <c r="EG14" s="54">
        <f t="shared" ref="EG14:EH14" si="141">EG15+EG16</f>
        <v>70</v>
      </c>
      <c r="EH14" s="54">
        <f t="shared" si="141"/>
        <v>70</v>
      </c>
      <c r="EI14" s="54">
        <f t="shared" ref="EI14:EI15" si="142">EH14/EG14*100</f>
        <v>100</v>
      </c>
      <c r="EJ14" s="54">
        <f t="shared" ref="EJ14:EK14" si="143">EJ15+EJ16</f>
        <v>200</v>
      </c>
      <c r="EK14" s="54">
        <f t="shared" si="143"/>
        <v>200</v>
      </c>
      <c r="EL14" s="54">
        <f t="shared" ref="EL14:EL23" si="144">EK14/EJ14*100</f>
        <v>100</v>
      </c>
      <c r="EM14" s="54">
        <f t="shared" ref="EM14:EN14" si="145">EM15+EM16</f>
        <v>0</v>
      </c>
      <c r="EN14" s="54">
        <f t="shared" si="145"/>
        <v>0</v>
      </c>
      <c r="EO14" s="54"/>
      <c r="EP14" s="54">
        <f t="shared" ref="EP14:EQ14" si="146">EP15+EP16</f>
        <v>0</v>
      </c>
      <c r="EQ14" s="54">
        <f t="shared" si="146"/>
        <v>0</v>
      </c>
      <c r="ER14" s="54"/>
      <c r="ES14" s="54">
        <f t="shared" ref="ES14:ET14" si="147">ES15+ES16</f>
        <v>0</v>
      </c>
      <c r="ET14" s="54">
        <f t="shared" si="147"/>
        <v>0</v>
      </c>
      <c r="EU14" s="54"/>
      <c r="EV14" s="54">
        <f t="shared" ref="EV14:EW14" si="148">EV15+EV16</f>
        <v>0</v>
      </c>
      <c r="EW14" s="54">
        <f t="shared" si="148"/>
        <v>0</v>
      </c>
      <c r="EX14" s="54"/>
      <c r="EY14" s="54">
        <f t="shared" ref="EY14:EZ14" si="149">EY15+EY16</f>
        <v>0</v>
      </c>
      <c r="EZ14" s="54">
        <f t="shared" si="149"/>
        <v>0</v>
      </c>
      <c r="FA14" s="54"/>
      <c r="FB14" s="54">
        <f t="shared" ref="FB14:FC14" si="150">FB15+FB16</f>
        <v>0</v>
      </c>
      <c r="FC14" s="54">
        <f t="shared" si="150"/>
        <v>0</v>
      </c>
      <c r="FD14" s="54"/>
    </row>
    <row r="15" spans="1:160" ht="31.5" x14ac:dyDescent="0.25">
      <c r="A15" s="186" t="s">
        <v>200</v>
      </c>
      <c r="B15" s="56">
        <f t="shared" si="93"/>
        <v>12610</v>
      </c>
      <c r="C15" s="56">
        <f t="shared" si="94"/>
        <v>9920.0526900000004</v>
      </c>
      <c r="D15" s="52">
        <f t="shared" si="31"/>
        <v>78.668141871530537</v>
      </c>
      <c r="E15" s="52"/>
      <c r="F15" s="52"/>
      <c r="G15" s="52"/>
      <c r="H15" s="52"/>
      <c r="I15" s="52"/>
      <c r="J15" s="56"/>
      <c r="K15" s="52">
        <v>1063.7</v>
      </c>
      <c r="L15" s="52">
        <v>1063.7</v>
      </c>
      <c r="M15" s="48">
        <f t="shared" si="35"/>
        <v>100</v>
      </c>
      <c r="N15" s="52">
        <v>550</v>
      </c>
      <c r="O15" s="52">
        <v>352</v>
      </c>
      <c r="P15" s="48">
        <f t="shared" si="86"/>
        <v>64</v>
      </c>
      <c r="Q15" s="199">
        <v>2082</v>
      </c>
      <c r="R15" s="199">
        <v>1272.5999999999999</v>
      </c>
      <c r="S15" s="48">
        <f t="shared" si="100"/>
        <v>61.123919308357344</v>
      </c>
      <c r="T15" s="199">
        <v>1137</v>
      </c>
      <c r="U15" s="199">
        <v>727.68</v>
      </c>
      <c r="V15" s="48">
        <f t="shared" si="103"/>
        <v>63.999999999999993</v>
      </c>
      <c r="W15" s="198"/>
      <c r="X15" s="198"/>
      <c r="Y15" s="48"/>
      <c r="Z15" s="52"/>
      <c r="AA15" s="52"/>
      <c r="AB15" s="48"/>
      <c r="AC15" s="52"/>
      <c r="AD15" s="52"/>
      <c r="AE15" s="48"/>
      <c r="AF15" s="52"/>
      <c r="AG15" s="52"/>
      <c r="AH15" s="48"/>
      <c r="AI15" s="198">
        <v>1000</v>
      </c>
      <c r="AJ15" s="198">
        <v>1000</v>
      </c>
      <c r="AK15" s="48">
        <f t="shared" si="109"/>
        <v>100</v>
      </c>
      <c r="AL15" s="198"/>
      <c r="AM15" s="198"/>
      <c r="AN15" s="48"/>
      <c r="AO15" s="198"/>
      <c r="AP15" s="198"/>
      <c r="AQ15" s="48"/>
      <c r="AR15" s="198"/>
      <c r="AS15" s="200"/>
      <c r="AT15" s="48"/>
      <c r="AU15" s="198"/>
      <c r="AV15" s="198"/>
      <c r="AW15" s="48"/>
      <c r="AX15" s="198">
        <v>100</v>
      </c>
      <c r="AY15" s="198">
        <v>100</v>
      </c>
      <c r="AZ15" s="198">
        <f t="shared" si="49"/>
        <v>100</v>
      </c>
      <c r="BA15" s="198"/>
      <c r="BB15" s="198"/>
      <c r="BC15" s="48"/>
      <c r="BD15" s="198"/>
      <c r="BE15" s="198"/>
      <c r="BF15" s="48"/>
      <c r="BG15" s="198"/>
      <c r="BH15" s="198"/>
      <c r="BI15" s="48"/>
      <c r="BJ15" s="198">
        <v>2682.3</v>
      </c>
      <c r="BK15" s="198">
        <v>1409.1</v>
      </c>
      <c r="BL15" s="48">
        <f t="shared" si="116"/>
        <v>52.533273683033208</v>
      </c>
      <c r="BM15" s="198"/>
      <c r="BN15" s="198"/>
      <c r="BO15" s="48"/>
      <c r="BP15" s="198"/>
      <c r="BQ15" s="198"/>
      <c r="BR15" s="48"/>
      <c r="BS15" s="198"/>
      <c r="BT15" s="198"/>
      <c r="BU15" s="48"/>
      <c r="BV15" s="198"/>
      <c r="BW15" s="198"/>
      <c r="BX15" s="48"/>
      <c r="BY15" s="198"/>
      <c r="BZ15" s="198"/>
      <c r="CA15" s="48"/>
      <c r="CB15" s="198">
        <v>3725</v>
      </c>
      <c r="CC15" s="198">
        <v>3724.9726900000001</v>
      </c>
      <c r="CD15" s="48">
        <f t="shared" si="122"/>
        <v>99.999266845637578</v>
      </c>
      <c r="CE15" s="198"/>
      <c r="CF15" s="198"/>
      <c r="CG15" s="48"/>
      <c r="CH15" s="198"/>
      <c r="CI15" s="198"/>
      <c r="CJ15" s="48"/>
      <c r="CK15" s="198"/>
      <c r="CL15" s="198"/>
      <c r="CM15" s="48"/>
      <c r="CN15" s="198"/>
      <c r="CO15" s="198"/>
      <c r="CP15" s="48"/>
      <c r="CQ15" s="198"/>
      <c r="CR15" s="198"/>
      <c r="CS15" s="48"/>
      <c r="CT15" s="198"/>
      <c r="CU15" s="198"/>
      <c r="CV15" s="48"/>
      <c r="CW15" s="198"/>
      <c r="CX15" s="198"/>
      <c r="CY15" s="198"/>
      <c r="CZ15" s="198"/>
      <c r="DA15" s="198"/>
      <c r="DB15" s="48"/>
      <c r="DC15" s="198"/>
      <c r="DD15" s="198"/>
      <c r="DE15" s="48"/>
      <c r="DF15" s="198"/>
      <c r="DG15" s="198"/>
      <c r="DH15" s="48"/>
      <c r="DI15" s="198"/>
      <c r="DJ15" s="198"/>
      <c r="DK15" s="48"/>
      <c r="DL15" s="198"/>
      <c r="DM15" s="198"/>
      <c r="DN15" s="48"/>
      <c r="DO15" s="198"/>
      <c r="DP15" s="198"/>
      <c r="DQ15" s="48"/>
      <c r="DR15" s="198"/>
      <c r="DS15" s="198"/>
      <c r="DT15" s="48"/>
      <c r="DU15" s="198"/>
      <c r="DV15" s="198"/>
      <c r="DW15" s="48"/>
      <c r="DX15" s="198"/>
      <c r="DY15" s="198"/>
      <c r="DZ15" s="48"/>
      <c r="EA15" s="198"/>
      <c r="EB15" s="198"/>
      <c r="EC15" s="48"/>
      <c r="ED15" s="198"/>
      <c r="EE15" s="198"/>
      <c r="EF15" s="48"/>
      <c r="EG15" s="198">
        <v>70</v>
      </c>
      <c r="EH15" s="198">
        <v>70</v>
      </c>
      <c r="EI15" s="48">
        <f t="shared" si="142"/>
        <v>100</v>
      </c>
      <c r="EJ15" s="198">
        <v>200</v>
      </c>
      <c r="EK15" s="198">
        <v>200</v>
      </c>
      <c r="EL15" s="48">
        <f t="shared" si="144"/>
        <v>100</v>
      </c>
      <c r="EM15" s="198"/>
      <c r="EN15" s="198"/>
      <c r="EO15" s="48"/>
      <c r="EP15" s="198"/>
      <c r="EQ15" s="198"/>
      <c r="ER15" s="48"/>
      <c r="ES15" s="198"/>
      <c r="ET15" s="198"/>
      <c r="EU15" s="48"/>
      <c r="EV15" s="198"/>
      <c r="EW15" s="198"/>
      <c r="EX15" s="48"/>
      <c r="EY15" s="198"/>
      <c r="EZ15" s="198"/>
      <c r="FA15" s="48"/>
      <c r="FB15" s="198"/>
      <c r="FC15" s="198"/>
      <c r="FD15" s="48"/>
    </row>
    <row r="16" spans="1:160" ht="15.75" x14ac:dyDescent="0.25">
      <c r="A16" s="28" t="s">
        <v>202</v>
      </c>
      <c r="B16" s="56">
        <f t="shared" si="93"/>
        <v>70425</v>
      </c>
      <c r="C16" s="56">
        <f t="shared" si="94"/>
        <v>70000</v>
      </c>
      <c r="D16" s="52">
        <f t="shared" si="31"/>
        <v>99.396521121760742</v>
      </c>
      <c r="E16" s="73"/>
      <c r="F16" s="73"/>
      <c r="G16" s="52"/>
      <c r="H16" s="56">
        <v>70000</v>
      </c>
      <c r="I16" s="56">
        <v>70000</v>
      </c>
      <c r="J16" s="56">
        <f>I16/H16*100</f>
        <v>100</v>
      </c>
      <c r="K16" s="73"/>
      <c r="L16" s="73"/>
      <c r="M16" s="48"/>
      <c r="N16" s="73"/>
      <c r="O16" s="73"/>
      <c r="P16" s="48"/>
      <c r="Q16" s="73"/>
      <c r="R16" s="73"/>
      <c r="S16" s="48"/>
      <c r="T16" s="73"/>
      <c r="U16" s="73"/>
      <c r="V16" s="48"/>
      <c r="W16" s="73"/>
      <c r="X16" s="73"/>
      <c r="Y16" s="48"/>
      <c r="Z16" s="73"/>
      <c r="AA16" s="73"/>
      <c r="AB16" s="73"/>
      <c r="AC16" s="73"/>
      <c r="AD16" s="73"/>
      <c r="AE16" s="73"/>
      <c r="AF16" s="73"/>
      <c r="AG16" s="73"/>
      <c r="AH16" s="48"/>
      <c r="AI16" s="73"/>
      <c r="AJ16" s="73"/>
      <c r="AK16" s="48"/>
      <c r="AL16" s="73"/>
      <c r="AM16" s="73"/>
      <c r="AN16" s="48"/>
      <c r="AO16" s="56"/>
      <c r="AP16" s="56"/>
      <c r="AQ16" s="48"/>
      <c r="AR16" s="73"/>
      <c r="AS16" s="73"/>
      <c r="AT16" s="48"/>
      <c r="AU16" s="73"/>
      <c r="AV16" s="73"/>
      <c r="AW16" s="48"/>
      <c r="AX16" s="73"/>
      <c r="AY16" s="73"/>
      <c r="AZ16" s="198"/>
      <c r="BA16" s="73"/>
      <c r="BB16" s="73"/>
      <c r="BC16" s="48"/>
      <c r="BD16" s="73"/>
      <c r="BE16" s="73"/>
      <c r="BF16" s="48"/>
      <c r="BG16" s="73"/>
      <c r="BH16" s="73"/>
      <c r="BI16" s="48"/>
      <c r="BJ16" s="73"/>
      <c r="BK16" s="73"/>
      <c r="BL16" s="48"/>
      <c r="BM16" s="73"/>
      <c r="BN16" s="73"/>
      <c r="BO16" s="48"/>
      <c r="BP16" s="73"/>
      <c r="BQ16" s="73"/>
      <c r="BR16" s="48"/>
      <c r="BS16" s="73"/>
      <c r="BT16" s="73"/>
      <c r="BU16" s="48"/>
      <c r="BV16" s="73"/>
      <c r="BW16" s="73"/>
      <c r="BX16" s="48"/>
      <c r="BY16" s="73"/>
      <c r="BZ16" s="73"/>
      <c r="CA16" s="48"/>
      <c r="CB16" s="56">
        <v>425</v>
      </c>
      <c r="CC16" s="56">
        <v>0</v>
      </c>
      <c r="CD16" s="48"/>
      <c r="CE16" s="56"/>
      <c r="CF16" s="73"/>
      <c r="CG16" s="48"/>
      <c r="CH16" s="56"/>
      <c r="CI16" s="73"/>
      <c r="CJ16" s="48"/>
      <c r="CK16" s="56"/>
      <c r="CL16" s="73"/>
      <c r="CM16" s="48"/>
      <c r="CN16" s="56"/>
      <c r="CO16" s="73"/>
      <c r="CP16" s="48"/>
      <c r="CQ16" s="56"/>
      <c r="CR16" s="73"/>
      <c r="CS16" s="48"/>
      <c r="CT16" s="56"/>
      <c r="CU16" s="56"/>
      <c r="CV16" s="48"/>
      <c r="CW16" s="73"/>
      <c r="CX16" s="73"/>
      <c r="CY16" s="198"/>
      <c r="CZ16" s="56"/>
      <c r="DA16" s="73"/>
      <c r="DB16" s="48"/>
      <c r="DC16" s="56"/>
      <c r="DD16" s="56"/>
      <c r="DE16" s="48"/>
      <c r="DF16" s="56"/>
      <c r="DG16" s="73"/>
      <c r="DH16" s="48"/>
      <c r="DI16" s="56"/>
      <c r="DJ16" s="56"/>
      <c r="DK16" s="48"/>
      <c r="DL16" s="73"/>
      <c r="DM16" s="73"/>
      <c r="DN16" s="48"/>
      <c r="DO16" s="56"/>
      <c r="DP16" s="56"/>
      <c r="DQ16" s="48"/>
      <c r="DR16" s="56"/>
      <c r="DS16" s="56"/>
      <c r="DT16" s="48"/>
      <c r="DU16" s="56"/>
      <c r="DV16" s="56"/>
      <c r="DW16" s="48"/>
      <c r="DX16" s="56"/>
      <c r="DY16" s="56"/>
      <c r="DZ16" s="48"/>
      <c r="EA16" s="56"/>
      <c r="EB16" s="56"/>
      <c r="EC16" s="48"/>
      <c r="ED16" s="56"/>
      <c r="EE16" s="56"/>
      <c r="EF16" s="48"/>
      <c r="EG16" s="56"/>
      <c r="EH16" s="56">
        <v>0</v>
      </c>
      <c r="EI16" s="48"/>
      <c r="EJ16" s="56"/>
      <c r="EK16" s="56">
        <v>0</v>
      </c>
      <c r="EL16" s="48"/>
      <c r="EM16" s="56"/>
      <c r="EN16" s="56">
        <v>0</v>
      </c>
      <c r="EO16" s="48"/>
      <c r="EP16" s="56"/>
      <c r="EQ16" s="56">
        <v>0</v>
      </c>
      <c r="ER16" s="48"/>
      <c r="ES16" s="56"/>
      <c r="ET16" s="56">
        <v>0</v>
      </c>
      <c r="EU16" s="48"/>
      <c r="EV16" s="56"/>
      <c r="EW16" s="56">
        <v>0</v>
      </c>
      <c r="EX16" s="48"/>
      <c r="EY16" s="56"/>
      <c r="EZ16" s="56">
        <v>0</v>
      </c>
      <c r="FA16" s="48"/>
      <c r="FB16" s="56"/>
      <c r="FC16" s="73"/>
      <c r="FD16" s="48"/>
    </row>
    <row r="17" spans="1:160" s="59" customFormat="1" ht="31.5" x14ac:dyDescent="0.25">
      <c r="A17" s="185" t="s">
        <v>204</v>
      </c>
      <c r="B17" s="73">
        <f t="shared" si="93"/>
        <v>24948</v>
      </c>
      <c r="C17" s="73">
        <f t="shared" si="94"/>
        <v>16411.297460000002</v>
      </c>
      <c r="D17" s="55">
        <f t="shared" si="31"/>
        <v>65.782016434183106</v>
      </c>
      <c r="E17" s="73">
        <f t="shared" ref="E17:AD17" si="151">E18+E19+E20+E21</f>
        <v>9900</v>
      </c>
      <c r="F17" s="73">
        <f t="shared" ref="F17" si="152">F18+F19+F20+F21</f>
        <v>9219.4485000000004</v>
      </c>
      <c r="G17" s="55">
        <f t="shared" ref="G17:G18" si="153">F17/E17*100</f>
        <v>93.125742424242432</v>
      </c>
      <c r="H17" s="73">
        <f t="shared" si="151"/>
        <v>0</v>
      </c>
      <c r="I17" s="73">
        <f t="shared" si="151"/>
        <v>0</v>
      </c>
      <c r="J17" s="73">
        <f t="shared" si="151"/>
        <v>0</v>
      </c>
      <c r="K17" s="73">
        <f t="shared" si="151"/>
        <v>1063.7</v>
      </c>
      <c r="L17" s="73">
        <f t="shared" ref="L17" si="154">L18+L19+L20+L21</f>
        <v>754.4</v>
      </c>
      <c r="M17" s="54">
        <f t="shared" si="35"/>
        <v>70.9222525148068</v>
      </c>
      <c r="N17" s="73">
        <f t="shared" si="151"/>
        <v>0</v>
      </c>
      <c r="O17" s="73">
        <f t="shared" si="151"/>
        <v>0</v>
      </c>
      <c r="P17" s="54"/>
      <c r="Q17" s="73">
        <f t="shared" ref="Q17:R17" si="155">Q18+Q19+Q20+Q21</f>
        <v>4635</v>
      </c>
      <c r="R17" s="73">
        <f t="shared" si="155"/>
        <v>1890</v>
      </c>
      <c r="S17" s="54">
        <f t="shared" si="100"/>
        <v>40.776699029126213</v>
      </c>
      <c r="T17" s="73">
        <f t="shared" ref="T17" si="156">T18+T19+T20+T21</f>
        <v>991</v>
      </c>
      <c r="U17" s="73">
        <f t="shared" ref="U17" si="157">U18+U19+U20+U21</f>
        <v>500</v>
      </c>
      <c r="V17" s="54">
        <f t="shared" ref="V17:V18" si="158">U17/T17*100</f>
        <v>50.454086781029261</v>
      </c>
      <c r="W17" s="73">
        <f t="shared" ref="W17" si="159">W18+W19+W20+W21</f>
        <v>0</v>
      </c>
      <c r="X17" s="73">
        <f t="shared" ref="X17" si="160">X18+X19+X20+X21</f>
        <v>0</v>
      </c>
      <c r="Y17" s="54"/>
      <c r="Z17" s="73">
        <f t="shared" si="151"/>
        <v>0</v>
      </c>
      <c r="AA17" s="73">
        <f t="shared" ref="AA17" si="161">AA18+AA19+AA20+AA21</f>
        <v>0</v>
      </c>
      <c r="AB17" s="73">
        <f t="shared" si="151"/>
        <v>0</v>
      </c>
      <c r="AC17" s="73">
        <f t="shared" si="151"/>
        <v>0</v>
      </c>
      <c r="AD17" s="73">
        <f t="shared" si="151"/>
        <v>0</v>
      </c>
      <c r="AE17" s="73">
        <f t="shared" ref="AE17:AG17" si="162">AE18+AE19+AE20+AE21</f>
        <v>0</v>
      </c>
      <c r="AF17" s="73">
        <f t="shared" si="162"/>
        <v>0</v>
      </c>
      <c r="AG17" s="73">
        <f t="shared" si="162"/>
        <v>0</v>
      </c>
      <c r="AH17" s="54"/>
      <c r="AI17" s="73">
        <f t="shared" ref="AI17:AJ17" si="163">AI18+AI19+AI20+AI21</f>
        <v>1000</v>
      </c>
      <c r="AJ17" s="73">
        <f t="shared" si="163"/>
        <v>1000</v>
      </c>
      <c r="AK17" s="54">
        <f t="shared" ref="AK17:AK18" si="164">AJ17/AI17*100</f>
        <v>100</v>
      </c>
      <c r="AL17" s="73">
        <f t="shared" ref="AL17:AM17" si="165">AL18+AL19+AL20+AL21</f>
        <v>0</v>
      </c>
      <c r="AM17" s="73">
        <f t="shared" si="165"/>
        <v>0</v>
      </c>
      <c r="AN17" s="54"/>
      <c r="AO17" s="73">
        <f t="shared" ref="AO17:AP17" si="166">AO18+AO19+AO20+AO21</f>
        <v>0</v>
      </c>
      <c r="AP17" s="73">
        <f t="shared" si="166"/>
        <v>0</v>
      </c>
      <c r="AQ17" s="54"/>
      <c r="AR17" s="73">
        <f t="shared" ref="AR17:AS17" si="167">AR18+AR19+AR20+AR21</f>
        <v>0</v>
      </c>
      <c r="AS17" s="73">
        <f t="shared" si="167"/>
        <v>0</v>
      </c>
      <c r="AT17" s="54"/>
      <c r="AU17" s="73">
        <f t="shared" ref="AU17:AV17" si="168">AU18+AU19+AU20+AU21</f>
        <v>0</v>
      </c>
      <c r="AV17" s="73">
        <f t="shared" si="168"/>
        <v>0</v>
      </c>
      <c r="AW17" s="54"/>
      <c r="AX17" s="73">
        <f t="shared" ref="AX17:AY17" si="169">AX18+AX19+AX20+AX21</f>
        <v>100</v>
      </c>
      <c r="AY17" s="73">
        <f t="shared" si="169"/>
        <v>100</v>
      </c>
      <c r="AZ17" s="201">
        <f t="shared" si="49"/>
        <v>100</v>
      </c>
      <c r="BA17" s="73"/>
      <c r="BB17" s="73"/>
      <c r="BC17" s="54"/>
      <c r="BD17" s="73"/>
      <c r="BE17" s="73"/>
      <c r="BF17" s="54"/>
      <c r="BG17" s="73"/>
      <c r="BH17" s="73"/>
      <c r="BI17" s="54"/>
      <c r="BJ17" s="73">
        <f t="shared" ref="BJ17:BK17" si="170">BJ18+BJ19+BJ20+BJ21</f>
        <v>4598.3</v>
      </c>
      <c r="BK17" s="73">
        <f t="shared" si="170"/>
        <v>2497.4489600000002</v>
      </c>
      <c r="BL17" s="54">
        <f t="shared" ref="BL17:BL18" si="171">BK17/BJ17*100</f>
        <v>54.31244068460083</v>
      </c>
      <c r="BM17" s="73"/>
      <c r="BN17" s="73"/>
      <c r="BO17" s="54"/>
      <c r="BP17" s="73">
        <f t="shared" ref="BP17:BQ17" si="172">BP18+BP19+BP20+BP21</f>
        <v>0</v>
      </c>
      <c r="BQ17" s="73">
        <f t="shared" si="172"/>
        <v>0</v>
      </c>
      <c r="BR17" s="54"/>
      <c r="BS17" s="73">
        <f t="shared" ref="BS17:BT17" si="173">BS18+BS19+BS20+BS21</f>
        <v>0</v>
      </c>
      <c r="BT17" s="73">
        <f t="shared" si="173"/>
        <v>0</v>
      </c>
      <c r="BU17" s="54"/>
      <c r="BV17" s="73">
        <f t="shared" ref="BV17:BW17" si="174">BV18+BV19+BV20+BV21</f>
        <v>0</v>
      </c>
      <c r="BW17" s="73">
        <f t="shared" si="174"/>
        <v>0</v>
      </c>
      <c r="BX17" s="54"/>
      <c r="BY17" s="73">
        <f t="shared" ref="BY17:BZ17" si="175">BY18+BY19+BY20+BY21</f>
        <v>0</v>
      </c>
      <c r="BZ17" s="73">
        <f t="shared" si="175"/>
        <v>0</v>
      </c>
      <c r="CA17" s="54"/>
      <c r="CB17" s="73">
        <f t="shared" ref="CB17:CC17" si="176">CB18+CB19+CB20+CB21</f>
        <v>2210</v>
      </c>
      <c r="CC17" s="73">
        <f t="shared" si="176"/>
        <v>0</v>
      </c>
      <c r="CD17" s="54">
        <f t="shared" ref="CD17:CD18" si="177">CC17/CB17*100</f>
        <v>0</v>
      </c>
      <c r="CE17" s="73">
        <f t="shared" ref="CE17:CF17" si="178">CE18+CE19+CE20+CE21</f>
        <v>0</v>
      </c>
      <c r="CF17" s="73">
        <f t="shared" si="178"/>
        <v>0</v>
      </c>
      <c r="CG17" s="54"/>
      <c r="CH17" s="73">
        <f t="shared" ref="CH17:CI17" si="179">CH18+CH19+CH20+CH21</f>
        <v>0</v>
      </c>
      <c r="CI17" s="73">
        <f t="shared" si="179"/>
        <v>0</v>
      </c>
      <c r="CJ17" s="54"/>
      <c r="CK17" s="73">
        <f t="shared" ref="CK17:CL17" si="180">CK18+CK19+CK20+CK21</f>
        <v>0</v>
      </c>
      <c r="CL17" s="73">
        <f t="shared" si="180"/>
        <v>0</v>
      </c>
      <c r="CM17" s="54"/>
      <c r="CN17" s="73">
        <f t="shared" ref="CN17:CO17" si="181">CN18+CN19+CN20+CN21</f>
        <v>0</v>
      </c>
      <c r="CO17" s="73">
        <f t="shared" si="181"/>
        <v>0</v>
      </c>
      <c r="CP17" s="54"/>
      <c r="CQ17" s="73">
        <f t="shared" ref="CQ17:CR17" si="182">CQ18+CQ19+CQ20+CQ21</f>
        <v>0</v>
      </c>
      <c r="CR17" s="73">
        <f t="shared" si="182"/>
        <v>0</v>
      </c>
      <c r="CS17" s="54"/>
      <c r="CT17" s="73">
        <f t="shared" ref="CT17:CU17" si="183">CT18+CT19+CT20+CT21</f>
        <v>0</v>
      </c>
      <c r="CU17" s="73">
        <f t="shared" si="183"/>
        <v>0</v>
      </c>
      <c r="CV17" s="54"/>
      <c r="CW17" s="73">
        <f t="shared" ref="CW17:CX17" si="184">CW18+CW19+CW20+CW21</f>
        <v>0</v>
      </c>
      <c r="CX17" s="73">
        <f t="shared" si="184"/>
        <v>0</v>
      </c>
      <c r="CY17" s="201"/>
      <c r="CZ17" s="73">
        <f t="shared" ref="CZ17:DA17" si="185">CZ18+CZ19+CZ20+CZ21</f>
        <v>0</v>
      </c>
      <c r="DA17" s="73">
        <f t="shared" si="185"/>
        <v>0</v>
      </c>
      <c r="DB17" s="54"/>
      <c r="DC17" s="73"/>
      <c r="DD17" s="73"/>
      <c r="DE17" s="54"/>
      <c r="DF17" s="73">
        <f t="shared" ref="DF17:DG17" si="186">DF18+DF19+DF20+DF21</f>
        <v>0</v>
      </c>
      <c r="DG17" s="73">
        <f t="shared" si="186"/>
        <v>0</v>
      </c>
      <c r="DH17" s="54"/>
      <c r="DI17" s="73"/>
      <c r="DJ17" s="73"/>
      <c r="DK17" s="54"/>
      <c r="DL17" s="73">
        <f t="shared" ref="DL17:DM17" si="187">DL18+DL19+DL20+DL21</f>
        <v>0</v>
      </c>
      <c r="DM17" s="73">
        <f t="shared" si="187"/>
        <v>0</v>
      </c>
      <c r="DN17" s="54"/>
      <c r="DO17" s="73"/>
      <c r="DP17" s="73"/>
      <c r="DQ17" s="54"/>
      <c r="DR17" s="73"/>
      <c r="DS17" s="73"/>
      <c r="DT17" s="54"/>
      <c r="DU17" s="73"/>
      <c r="DV17" s="73"/>
      <c r="DW17" s="54"/>
      <c r="DX17" s="73"/>
      <c r="DY17" s="73"/>
      <c r="DZ17" s="54"/>
      <c r="EA17" s="73"/>
      <c r="EB17" s="73"/>
      <c r="EC17" s="54"/>
      <c r="ED17" s="73">
        <f t="shared" ref="ED17:EE17" si="188">ED18+ED19+ED20+ED21</f>
        <v>0</v>
      </c>
      <c r="EE17" s="73">
        <f t="shared" si="188"/>
        <v>0</v>
      </c>
      <c r="EF17" s="54"/>
      <c r="EG17" s="73">
        <f t="shared" ref="EG17:EH17" si="189">EG18+EG19+EG20+EG21</f>
        <v>0</v>
      </c>
      <c r="EH17" s="73">
        <f t="shared" si="189"/>
        <v>0</v>
      </c>
      <c r="EI17" s="54"/>
      <c r="EJ17" s="73">
        <f t="shared" ref="EJ17:EK17" si="190">EJ18+EJ19+EJ20+EJ21</f>
        <v>450</v>
      </c>
      <c r="EK17" s="73">
        <f t="shared" si="190"/>
        <v>450</v>
      </c>
      <c r="EL17" s="54">
        <f t="shared" si="144"/>
        <v>100</v>
      </c>
      <c r="EM17" s="73">
        <f t="shared" ref="EM17:EN17" si="191">EM18+EM19+EM20+EM21</f>
        <v>0</v>
      </c>
      <c r="EN17" s="73">
        <f t="shared" si="191"/>
        <v>0</v>
      </c>
      <c r="EO17" s="54"/>
      <c r="EP17" s="73">
        <f t="shared" ref="EP17:EQ17" si="192">EP18+EP19+EP20+EP21</f>
        <v>0</v>
      </c>
      <c r="EQ17" s="73">
        <f t="shared" si="192"/>
        <v>0</v>
      </c>
      <c r="ER17" s="54"/>
      <c r="ES17" s="73">
        <f t="shared" ref="ES17:ET17" si="193">ES18+ES19+ES20+ES21</f>
        <v>0</v>
      </c>
      <c r="ET17" s="73">
        <f t="shared" si="193"/>
        <v>0</v>
      </c>
      <c r="EU17" s="54"/>
      <c r="EV17" s="73">
        <f t="shared" ref="EV17:EW17" si="194">EV18+EV19+EV20+EV21</f>
        <v>0</v>
      </c>
      <c r="EW17" s="73">
        <f t="shared" si="194"/>
        <v>0</v>
      </c>
      <c r="EX17" s="54"/>
      <c r="EY17" s="73">
        <f t="shared" ref="EY17:EZ17" si="195">EY18+EY19+EY20+EY21</f>
        <v>0</v>
      </c>
      <c r="EZ17" s="73">
        <f t="shared" si="195"/>
        <v>0</v>
      </c>
      <c r="FA17" s="54"/>
      <c r="FB17" s="73">
        <f t="shared" ref="FB17:FC17" si="196">FB18+FB19+FB20+FB21</f>
        <v>0</v>
      </c>
      <c r="FC17" s="73">
        <f t="shared" si="196"/>
        <v>0</v>
      </c>
      <c r="FD17" s="54"/>
    </row>
    <row r="18" spans="1:160" ht="31.5" x14ac:dyDescent="0.25">
      <c r="A18" s="186" t="s">
        <v>203</v>
      </c>
      <c r="B18" s="56">
        <f t="shared" si="93"/>
        <v>24748</v>
      </c>
      <c r="C18" s="56">
        <f t="shared" si="94"/>
        <v>16411.297460000002</v>
      </c>
      <c r="D18" s="52">
        <f t="shared" si="31"/>
        <v>66.313631242928722</v>
      </c>
      <c r="E18" s="52">
        <v>9900</v>
      </c>
      <c r="F18" s="52">
        <v>9219.4485000000004</v>
      </c>
      <c r="G18" s="52">
        <f t="shared" si="153"/>
        <v>93.125742424242432</v>
      </c>
      <c r="H18" s="52"/>
      <c r="I18" s="52"/>
      <c r="J18" s="48"/>
      <c r="K18" s="52">
        <v>1063.7</v>
      </c>
      <c r="L18" s="52">
        <v>754.4</v>
      </c>
      <c r="M18" s="48">
        <f t="shared" ref="M18:M186" si="197">L18/K18*100</f>
        <v>70.9222525148068</v>
      </c>
      <c r="N18" s="52"/>
      <c r="O18" s="52"/>
      <c r="P18" s="48"/>
      <c r="Q18" s="199">
        <v>4635</v>
      </c>
      <c r="R18" s="199">
        <v>1890</v>
      </c>
      <c r="S18" s="48">
        <f t="shared" si="100"/>
        <v>40.776699029126213</v>
      </c>
      <c r="T18" s="198">
        <v>991</v>
      </c>
      <c r="U18" s="198">
        <v>500</v>
      </c>
      <c r="V18" s="48">
        <f t="shared" si="158"/>
        <v>50.454086781029261</v>
      </c>
      <c r="W18" s="198"/>
      <c r="X18" s="198"/>
      <c r="Y18" s="48"/>
      <c r="Z18" s="52"/>
      <c r="AA18" s="52"/>
      <c r="AB18" s="48"/>
      <c r="AC18" s="52"/>
      <c r="AD18" s="52"/>
      <c r="AE18" s="48"/>
      <c r="AF18" s="52"/>
      <c r="AG18" s="52"/>
      <c r="AH18" s="48"/>
      <c r="AI18" s="198">
        <v>1000</v>
      </c>
      <c r="AJ18" s="198">
        <v>1000</v>
      </c>
      <c r="AK18" s="48">
        <f t="shared" si="164"/>
        <v>100</v>
      </c>
      <c r="AL18" s="198"/>
      <c r="AM18" s="198"/>
      <c r="AN18" s="48"/>
      <c r="AO18" s="198"/>
      <c r="AP18" s="198"/>
      <c r="AQ18" s="48"/>
      <c r="AR18" s="198"/>
      <c r="AS18" s="200"/>
      <c r="AT18" s="48"/>
      <c r="AU18" s="198"/>
      <c r="AV18" s="198"/>
      <c r="AW18" s="48"/>
      <c r="AX18" s="198">
        <v>100</v>
      </c>
      <c r="AY18" s="198">
        <v>100</v>
      </c>
      <c r="AZ18" s="198">
        <f t="shared" si="49"/>
        <v>100</v>
      </c>
      <c r="BA18" s="198"/>
      <c r="BB18" s="198"/>
      <c r="BC18" s="48"/>
      <c r="BD18" s="198"/>
      <c r="BE18" s="198"/>
      <c r="BF18" s="48"/>
      <c r="BG18" s="198"/>
      <c r="BH18" s="198"/>
      <c r="BI18" s="48"/>
      <c r="BJ18" s="198">
        <v>4598.3</v>
      </c>
      <c r="BK18" s="198">
        <v>2497.4489600000002</v>
      </c>
      <c r="BL18" s="48">
        <f t="shared" si="171"/>
        <v>54.31244068460083</v>
      </c>
      <c r="BM18" s="198"/>
      <c r="BN18" s="198"/>
      <c r="BO18" s="48"/>
      <c r="BP18" s="198"/>
      <c r="BQ18" s="198"/>
      <c r="BR18" s="48"/>
      <c r="BS18" s="198"/>
      <c r="BT18" s="198"/>
      <c r="BU18" s="48"/>
      <c r="BV18" s="198"/>
      <c r="BW18" s="198"/>
      <c r="BX18" s="48"/>
      <c r="BY18" s="198"/>
      <c r="BZ18" s="198"/>
      <c r="CA18" s="48"/>
      <c r="CB18" s="198">
        <v>2010</v>
      </c>
      <c r="CC18" s="198"/>
      <c r="CD18" s="48">
        <f t="shared" si="177"/>
        <v>0</v>
      </c>
      <c r="CE18" s="198"/>
      <c r="CF18" s="198"/>
      <c r="CG18" s="48"/>
      <c r="CH18" s="198"/>
      <c r="CI18" s="198"/>
      <c r="CJ18" s="48"/>
      <c r="CK18" s="198"/>
      <c r="CL18" s="198"/>
      <c r="CM18" s="48"/>
      <c r="CN18" s="198"/>
      <c r="CO18" s="198"/>
      <c r="CP18" s="48"/>
      <c r="CQ18" s="198"/>
      <c r="CR18" s="198"/>
      <c r="CS18" s="48"/>
      <c r="CT18" s="198"/>
      <c r="CU18" s="198"/>
      <c r="CV18" s="48"/>
      <c r="CW18" s="198"/>
      <c r="CX18" s="198"/>
      <c r="CY18" s="198"/>
      <c r="CZ18" s="198"/>
      <c r="DA18" s="198"/>
      <c r="DB18" s="48"/>
      <c r="DC18" s="198"/>
      <c r="DD18" s="198"/>
      <c r="DE18" s="48"/>
      <c r="DF18" s="198"/>
      <c r="DG18" s="198"/>
      <c r="DH18" s="48"/>
      <c r="DI18" s="198"/>
      <c r="DJ18" s="198"/>
      <c r="DK18" s="48"/>
      <c r="DL18" s="198"/>
      <c r="DM18" s="198"/>
      <c r="DN18" s="48"/>
      <c r="DO18" s="198"/>
      <c r="DP18" s="198"/>
      <c r="DQ18" s="48"/>
      <c r="DR18" s="198"/>
      <c r="DS18" s="198"/>
      <c r="DT18" s="48"/>
      <c r="DU18" s="198"/>
      <c r="DV18" s="198"/>
      <c r="DW18" s="48"/>
      <c r="DX18" s="198"/>
      <c r="DY18" s="198"/>
      <c r="DZ18" s="48"/>
      <c r="EA18" s="198"/>
      <c r="EB18" s="198"/>
      <c r="EC18" s="48"/>
      <c r="ED18" s="198"/>
      <c r="EE18" s="198"/>
      <c r="EF18" s="48"/>
      <c r="EG18" s="198"/>
      <c r="EH18" s="198"/>
      <c r="EI18" s="48"/>
      <c r="EJ18" s="198">
        <v>450</v>
      </c>
      <c r="EK18" s="198">
        <v>450</v>
      </c>
      <c r="EL18" s="48">
        <f t="shared" si="144"/>
        <v>100</v>
      </c>
      <c r="EM18" s="198"/>
      <c r="EN18" s="198"/>
      <c r="EO18" s="48"/>
      <c r="EP18" s="198"/>
      <c r="EQ18" s="198"/>
      <c r="ER18" s="48"/>
      <c r="ES18" s="198"/>
      <c r="ET18" s="198"/>
      <c r="EU18" s="48"/>
      <c r="EV18" s="198"/>
      <c r="EW18" s="198"/>
      <c r="EX18" s="48"/>
      <c r="EY18" s="198"/>
      <c r="EZ18" s="198"/>
      <c r="FA18" s="48"/>
      <c r="FB18" s="198"/>
      <c r="FC18" s="198"/>
      <c r="FD18" s="48"/>
    </row>
    <row r="19" spans="1:160" ht="15.75" x14ac:dyDescent="0.25">
      <c r="A19" s="28" t="s">
        <v>205</v>
      </c>
      <c r="B19" s="56">
        <f t="shared" si="93"/>
        <v>200</v>
      </c>
      <c r="C19" s="56">
        <f t="shared" si="94"/>
        <v>0</v>
      </c>
      <c r="D19" s="52">
        <f t="shared" si="31"/>
        <v>0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48"/>
      <c r="Q19" s="73"/>
      <c r="R19" s="73"/>
      <c r="S19" s="48"/>
      <c r="T19" s="73"/>
      <c r="U19" s="73"/>
      <c r="V19" s="48"/>
      <c r="W19" s="73"/>
      <c r="X19" s="73"/>
      <c r="Y19" s="48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48"/>
      <c r="AL19" s="73"/>
      <c r="AM19" s="73"/>
      <c r="AN19" s="48"/>
      <c r="AO19" s="73"/>
      <c r="AP19" s="73"/>
      <c r="AQ19" s="48"/>
      <c r="AR19" s="73"/>
      <c r="AS19" s="73"/>
      <c r="AT19" s="48"/>
      <c r="AU19" s="73"/>
      <c r="AV19" s="73"/>
      <c r="AW19" s="48"/>
      <c r="AX19" s="56"/>
      <c r="AY19" s="73"/>
      <c r="AZ19" s="198"/>
      <c r="BA19" s="73"/>
      <c r="BB19" s="73"/>
      <c r="BC19" s="48"/>
      <c r="BD19" s="73"/>
      <c r="BE19" s="73"/>
      <c r="BF19" s="48"/>
      <c r="BG19" s="73"/>
      <c r="BH19" s="73"/>
      <c r="BI19" s="48"/>
      <c r="BJ19" s="73"/>
      <c r="BK19" s="73"/>
      <c r="BL19" s="48"/>
      <c r="BM19" s="73"/>
      <c r="BN19" s="73"/>
      <c r="BO19" s="48"/>
      <c r="BP19" s="73"/>
      <c r="BQ19" s="73"/>
      <c r="BR19" s="48"/>
      <c r="BS19" s="73"/>
      <c r="BT19" s="73"/>
      <c r="BU19" s="48"/>
      <c r="BV19" s="73"/>
      <c r="BW19" s="73"/>
      <c r="BX19" s="48"/>
      <c r="BY19" s="73"/>
      <c r="BZ19" s="73"/>
      <c r="CA19" s="48"/>
      <c r="CB19" s="56">
        <v>200</v>
      </c>
      <c r="CC19" s="73"/>
      <c r="CD19" s="48"/>
      <c r="CE19" s="73"/>
      <c r="CF19" s="73"/>
      <c r="CG19" s="48"/>
      <c r="CH19" s="73"/>
      <c r="CI19" s="73"/>
      <c r="CJ19" s="48"/>
      <c r="CK19" s="73"/>
      <c r="CL19" s="73"/>
      <c r="CM19" s="48"/>
      <c r="CN19" s="73"/>
      <c r="CO19" s="73"/>
      <c r="CP19" s="48"/>
      <c r="CQ19" s="73"/>
      <c r="CR19" s="73"/>
      <c r="CS19" s="48"/>
      <c r="CT19" s="56"/>
      <c r="CU19" s="73"/>
      <c r="CV19" s="48"/>
      <c r="CW19" s="56"/>
      <c r="CX19" s="73"/>
      <c r="CY19" s="198"/>
      <c r="CZ19" s="73"/>
      <c r="DA19" s="73"/>
      <c r="DB19" s="48"/>
      <c r="DC19" s="56"/>
      <c r="DD19" s="73"/>
      <c r="DE19" s="48"/>
      <c r="DF19" s="73"/>
      <c r="DG19" s="73"/>
      <c r="DH19" s="48"/>
      <c r="DI19" s="56"/>
      <c r="DJ19" s="73"/>
      <c r="DK19" s="48"/>
      <c r="DL19" s="73"/>
      <c r="DM19" s="73"/>
      <c r="DN19" s="48"/>
      <c r="DO19" s="56"/>
      <c r="DP19" s="73"/>
      <c r="DQ19" s="48"/>
      <c r="DR19" s="56"/>
      <c r="DS19" s="73"/>
      <c r="DT19" s="48"/>
      <c r="DU19" s="56"/>
      <c r="DV19" s="73"/>
      <c r="DW19" s="48"/>
      <c r="DX19" s="56"/>
      <c r="DY19" s="73"/>
      <c r="DZ19" s="48"/>
      <c r="EA19" s="56"/>
      <c r="EB19" s="73"/>
      <c r="EC19" s="48"/>
      <c r="ED19" s="56"/>
      <c r="EE19" s="73"/>
      <c r="EF19" s="48"/>
      <c r="EG19" s="56"/>
      <c r="EH19" s="73"/>
      <c r="EI19" s="48"/>
      <c r="EJ19" s="56"/>
      <c r="EK19" s="73"/>
      <c r="EL19" s="48"/>
      <c r="EM19" s="56"/>
      <c r="EN19" s="73"/>
      <c r="EO19" s="48"/>
      <c r="EP19" s="56"/>
      <c r="EQ19" s="73"/>
      <c r="ER19" s="48"/>
      <c r="ES19" s="56"/>
      <c r="ET19" s="73"/>
      <c r="EU19" s="48"/>
      <c r="EV19" s="56"/>
      <c r="EW19" s="73"/>
      <c r="EX19" s="48"/>
      <c r="EY19" s="56"/>
      <c r="EZ19" s="73"/>
      <c r="FA19" s="48"/>
      <c r="FB19" s="73"/>
      <c r="FC19" s="73"/>
      <c r="FD19" s="48"/>
    </row>
    <row r="20" spans="1:160" ht="15.75" x14ac:dyDescent="0.25">
      <c r="A20" s="28" t="s">
        <v>206</v>
      </c>
      <c r="B20" s="56">
        <f t="shared" si="93"/>
        <v>0</v>
      </c>
      <c r="C20" s="56">
        <f t="shared" si="94"/>
        <v>0</v>
      </c>
      <c r="D20" s="56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48"/>
      <c r="Q20" s="73"/>
      <c r="R20" s="73"/>
      <c r="S20" s="48"/>
      <c r="T20" s="73"/>
      <c r="U20" s="73"/>
      <c r="V20" s="48"/>
      <c r="W20" s="73"/>
      <c r="X20" s="73"/>
      <c r="Y20" s="48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48"/>
      <c r="AL20" s="73"/>
      <c r="AM20" s="73"/>
      <c r="AN20" s="48"/>
      <c r="AO20" s="73"/>
      <c r="AP20" s="73"/>
      <c r="AQ20" s="48"/>
      <c r="AR20" s="73"/>
      <c r="AS20" s="73"/>
      <c r="AT20" s="48"/>
      <c r="AU20" s="73"/>
      <c r="AV20" s="73"/>
      <c r="AW20" s="48"/>
      <c r="AX20" s="73"/>
      <c r="AY20" s="73"/>
      <c r="AZ20" s="198"/>
      <c r="BA20" s="73"/>
      <c r="BB20" s="73"/>
      <c r="BC20" s="48"/>
      <c r="BD20" s="73"/>
      <c r="BE20" s="73"/>
      <c r="BF20" s="48"/>
      <c r="BG20" s="73"/>
      <c r="BH20" s="73"/>
      <c r="BI20" s="48"/>
      <c r="BJ20" s="73"/>
      <c r="BK20" s="73"/>
      <c r="BL20" s="48"/>
      <c r="BM20" s="73"/>
      <c r="BN20" s="73"/>
      <c r="BO20" s="48"/>
      <c r="BP20" s="73"/>
      <c r="BQ20" s="73"/>
      <c r="BR20" s="48"/>
      <c r="BS20" s="73"/>
      <c r="BT20" s="73"/>
      <c r="BU20" s="48"/>
      <c r="BV20" s="73"/>
      <c r="BW20" s="73"/>
      <c r="BX20" s="48"/>
      <c r="BY20" s="73"/>
      <c r="BZ20" s="73"/>
      <c r="CA20" s="48"/>
      <c r="CB20" s="73"/>
      <c r="CC20" s="73"/>
      <c r="CD20" s="48"/>
      <c r="CE20" s="73"/>
      <c r="CF20" s="73"/>
      <c r="CG20" s="48"/>
      <c r="CH20" s="73"/>
      <c r="CI20" s="73"/>
      <c r="CJ20" s="48"/>
      <c r="CK20" s="73"/>
      <c r="CL20" s="73"/>
      <c r="CM20" s="48"/>
      <c r="CN20" s="73"/>
      <c r="CO20" s="73"/>
      <c r="CP20" s="48"/>
      <c r="CQ20" s="73"/>
      <c r="CR20" s="73"/>
      <c r="CS20" s="48"/>
      <c r="CT20" s="73"/>
      <c r="CU20" s="73"/>
      <c r="CV20" s="48"/>
      <c r="CW20" s="73"/>
      <c r="CX20" s="73"/>
      <c r="CY20" s="198"/>
      <c r="CZ20" s="73"/>
      <c r="DA20" s="73"/>
      <c r="DB20" s="48"/>
      <c r="DC20" s="73"/>
      <c r="DD20" s="73"/>
      <c r="DE20" s="48"/>
      <c r="DF20" s="73"/>
      <c r="DG20" s="73"/>
      <c r="DH20" s="48"/>
      <c r="DI20" s="73"/>
      <c r="DJ20" s="73"/>
      <c r="DK20" s="48"/>
      <c r="DL20" s="73"/>
      <c r="DM20" s="73"/>
      <c r="DN20" s="48"/>
      <c r="DO20" s="73"/>
      <c r="DP20" s="73"/>
      <c r="DQ20" s="48"/>
      <c r="DR20" s="73"/>
      <c r="DS20" s="73"/>
      <c r="DT20" s="48"/>
      <c r="DU20" s="73"/>
      <c r="DV20" s="73"/>
      <c r="DW20" s="48"/>
      <c r="DX20" s="73"/>
      <c r="DY20" s="73"/>
      <c r="DZ20" s="48"/>
      <c r="EA20" s="73"/>
      <c r="EB20" s="73"/>
      <c r="EC20" s="48"/>
      <c r="ED20" s="73"/>
      <c r="EE20" s="73"/>
      <c r="EF20" s="48"/>
      <c r="EG20" s="73"/>
      <c r="EH20" s="73"/>
      <c r="EI20" s="48"/>
      <c r="EJ20" s="73"/>
      <c r="EK20" s="73"/>
      <c r="EL20" s="48"/>
      <c r="EM20" s="73"/>
      <c r="EN20" s="73"/>
      <c r="EO20" s="48"/>
      <c r="EP20" s="73"/>
      <c r="EQ20" s="73"/>
      <c r="ER20" s="48"/>
      <c r="ES20" s="73"/>
      <c r="ET20" s="73"/>
      <c r="EU20" s="48"/>
      <c r="EV20" s="73"/>
      <c r="EW20" s="73"/>
      <c r="EX20" s="48"/>
      <c r="EY20" s="73"/>
      <c r="EZ20" s="73"/>
      <c r="FA20" s="48"/>
      <c r="FB20" s="73"/>
      <c r="FC20" s="73"/>
      <c r="FD20" s="48"/>
    </row>
    <row r="21" spans="1:160" ht="15.75" x14ac:dyDescent="0.25">
      <c r="A21" s="28" t="s">
        <v>207</v>
      </c>
      <c r="B21" s="56">
        <f t="shared" si="93"/>
        <v>0</v>
      </c>
      <c r="C21" s="56">
        <f t="shared" si="94"/>
        <v>0</v>
      </c>
      <c r="D21" s="56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48"/>
      <c r="Q21" s="73"/>
      <c r="R21" s="73"/>
      <c r="S21" s="48"/>
      <c r="T21" s="73"/>
      <c r="U21" s="73"/>
      <c r="V21" s="48"/>
      <c r="W21" s="73"/>
      <c r="X21" s="73"/>
      <c r="Y21" s="48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48"/>
      <c r="AL21" s="73"/>
      <c r="AM21" s="73"/>
      <c r="AN21" s="48"/>
      <c r="AO21" s="73"/>
      <c r="AP21" s="73"/>
      <c r="AQ21" s="48"/>
      <c r="AR21" s="73"/>
      <c r="AS21" s="73"/>
      <c r="AT21" s="48"/>
      <c r="AU21" s="73"/>
      <c r="AV21" s="73"/>
      <c r="AW21" s="48"/>
      <c r="AX21" s="73"/>
      <c r="AY21" s="73"/>
      <c r="AZ21" s="198"/>
      <c r="BA21" s="73"/>
      <c r="BB21" s="73"/>
      <c r="BC21" s="48"/>
      <c r="BD21" s="73"/>
      <c r="BE21" s="73"/>
      <c r="BF21" s="48"/>
      <c r="BG21" s="73"/>
      <c r="BH21" s="73"/>
      <c r="BI21" s="48"/>
      <c r="BJ21" s="73"/>
      <c r="BK21" s="73"/>
      <c r="BL21" s="48"/>
      <c r="BM21" s="73"/>
      <c r="BN21" s="73"/>
      <c r="BO21" s="48"/>
      <c r="BP21" s="73"/>
      <c r="BQ21" s="73"/>
      <c r="BR21" s="48"/>
      <c r="BS21" s="73"/>
      <c r="BT21" s="73"/>
      <c r="BU21" s="48"/>
      <c r="BV21" s="73"/>
      <c r="BW21" s="73"/>
      <c r="BX21" s="48"/>
      <c r="BY21" s="73"/>
      <c r="BZ21" s="73"/>
      <c r="CA21" s="48"/>
      <c r="CB21" s="73"/>
      <c r="CC21" s="73"/>
      <c r="CD21" s="48"/>
      <c r="CE21" s="73"/>
      <c r="CF21" s="73"/>
      <c r="CG21" s="48"/>
      <c r="CH21" s="73"/>
      <c r="CI21" s="73"/>
      <c r="CJ21" s="48"/>
      <c r="CK21" s="73"/>
      <c r="CL21" s="73"/>
      <c r="CM21" s="48"/>
      <c r="CN21" s="73"/>
      <c r="CO21" s="73"/>
      <c r="CP21" s="48"/>
      <c r="CQ21" s="73"/>
      <c r="CR21" s="73"/>
      <c r="CS21" s="48"/>
      <c r="CT21" s="73"/>
      <c r="CU21" s="73"/>
      <c r="CV21" s="48"/>
      <c r="CW21" s="73"/>
      <c r="CX21" s="73"/>
      <c r="CY21" s="198"/>
      <c r="CZ21" s="73"/>
      <c r="DA21" s="73"/>
      <c r="DB21" s="48"/>
      <c r="DC21" s="73"/>
      <c r="DD21" s="73"/>
      <c r="DE21" s="48"/>
      <c r="DF21" s="73"/>
      <c r="DG21" s="73"/>
      <c r="DH21" s="48"/>
      <c r="DI21" s="73"/>
      <c r="DJ21" s="73"/>
      <c r="DK21" s="48"/>
      <c r="DL21" s="73"/>
      <c r="DM21" s="73"/>
      <c r="DN21" s="48"/>
      <c r="DO21" s="73"/>
      <c r="DP21" s="73"/>
      <c r="DQ21" s="48"/>
      <c r="DR21" s="73"/>
      <c r="DS21" s="73"/>
      <c r="DT21" s="48"/>
      <c r="DU21" s="73"/>
      <c r="DV21" s="73"/>
      <c r="DW21" s="48"/>
      <c r="DX21" s="73"/>
      <c r="DY21" s="73"/>
      <c r="DZ21" s="48"/>
      <c r="EA21" s="73"/>
      <c r="EB21" s="73"/>
      <c r="EC21" s="48"/>
      <c r="ED21" s="73"/>
      <c r="EE21" s="73"/>
      <c r="EF21" s="48"/>
      <c r="EG21" s="73"/>
      <c r="EH21" s="73"/>
      <c r="EI21" s="48"/>
      <c r="EJ21" s="73"/>
      <c r="EK21" s="73"/>
      <c r="EL21" s="48"/>
      <c r="EM21" s="73"/>
      <c r="EN21" s="73"/>
      <c r="EO21" s="48"/>
      <c r="EP21" s="73"/>
      <c r="EQ21" s="73"/>
      <c r="ER21" s="48"/>
      <c r="ES21" s="73"/>
      <c r="ET21" s="73"/>
      <c r="EU21" s="48"/>
      <c r="EV21" s="73"/>
      <c r="EW21" s="73"/>
      <c r="EX21" s="48"/>
      <c r="EY21" s="73"/>
      <c r="EZ21" s="73"/>
      <c r="FA21" s="48"/>
      <c r="FB21" s="73"/>
      <c r="FC21" s="73"/>
      <c r="FD21" s="48"/>
    </row>
    <row r="22" spans="1:160" s="59" customFormat="1" ht="31.5" x14ac:dyDescent="0.25">
      <c r="A22" s="187" t="s">
        <v>212</v>
      </c>
      <c r="B22" s="73">
        <f t="shared" si="93"/>
        <v>14911.6</v>
      </c>
      <c r="C22" s="73">
        <f t="shared" si="94"/>
        <v>7429.9341800000002</v>
      </c>
      <c r="D22" s="55">
        <f t="shared" si="31"/>
        <v>49.826538936130262</v>
      </c>
      <c r="E22" s="55">
        <f t="shared" ref="E22:AD22" si="198">E23+E24+E26</f>
        <v>0</v>
      </c>
      <c r="F22" s="55">
        <f t="shared" ref="F22" si="199">F23+F24+F26</f>
        <v>0</v>
      </c>
      <c r="G22" s="55">
        <f t="shared" si="198"/>
        <v>0</v>
      </c>
      <c r="H22" s="55">
        <f t="shared" si="198"/>
        <v>0</v>
      </c>
      <c r="I22" s="55">
        <f t="shared" si="198"/>
        <v>0</v>
      </c>
      <c r="J22" s="55">
        <f t="shared" si="198"/>
        <v>0</v>
      </c>
      <c r="K22" s="55">
        <f t="shared" si="198"/>
        <v>744.7</v>
      </c>
      <c r="L22" s="55">
        <f t="shared" ref="L22" si="200">L23+L24+L26</f>
        <v>543.70000000000005</v>
      </c>
      <c r="M22" s="54">
        <f t="shared" si="197"/>
        <v>73.00926547603062</v>
      </c>
      <c r="N22" s="55">
        <f t="shared" si="198"/>
        <v>800</v>
      </c>
      <c r="O22" s="55">
        <f t="shared" si="198"/>
        <v>171.69301999999999</v>
      </c>
      <c r="P22" s="54">
        <f t="shared" si="86"/>
        <v>21.461627499999999</v>
      </c>
      <c r="Q22" s="55">
        <f t="shared" ref="Q22:R22" si="201">Q23+Q24+Q26</f>
        <v>2748</v>
      </c>
      <c r="R22" s="55">
        <f t="shared" si="201"/>
        <v>1008.4</v>
      </c>
      <c r="S22" s="54">
        <f t="shared" ref="S22:S23" si="202">R22/Q22*100</f>
        <v>36.695778748180494</v>
      </c>
      <c r="T22" s="55">
        <f t="shared" ref="T22" si="203">T23+T24+T26</f>
        <v>244</v>
      </c>
      <c r="U22" s="55">
        <f t="shared" ref="U22" si="204">U23+U24+U26</f>
        <v>65.900000000000006</v>
      </c>
      <c r="V22" s="54">
        <f t="shared" ref="V22:V23" si="205">U22/T22*100</f>
        <v>27.008196721311478</v>
      </c>
      <c r="W22" s="55">
        <f t="shared" ref="W22" si="206">W23+W24+W26</f>
        <v>0</v>
      </c>
      <c r="X22" s="55">
        <f t="shared" ref="X22" si="207">X23+X24+X26</f>
        <v>0</v>
      </c>
      <c r="Y22" s="54"/>
      <c r="Z22" s="55">
        <f t="shared" si="198"/>
        <v>0</v>
      </c>
      <c r="AA22" s="55">
        <f t="shared" ref="AA22" si="208">AA23+AA24+AA26</f>
        <v>0</v>
      </c>
      <c r="AB22" s="55">
        <f t="shared" si="198"/>
        <v>0</v>
      </c>
      <c r="AC22" s="55">
        <f t="shared" si="198"/>
        <v>0</v>
      </c>
      <c r="AD22" s="55">
        <f t="shared" si="198"/>
        <v>0</v>
      </c>
      <c r="AE22" s="55">
        <f t="shared" ref="AE22:AG22" si="209">AE23+AE24+AE26</f>
        <v>0</v>
      </c>
      <c r="AF22" s="55">
        <f t="shared" si="209"/>
        <v>0</v>
      </c>
      <c r="AG22" s="55">
        <f t="shared" si="209"/>
        <v>0</v>
      </c>
      <c r="AH22" s="54"/>
      <c r="AI22" s="55">
        <f>AI23+AI24+AI26+AI25</f>
        <v>1500</v>
      </c>
      <c r="AJ22" s="55">
        <f>AJ23+AJ24+AJ26+AJ25</f>
        <v>1500</v>
      </c>
      <c r="AK22" s="54">
        <f t="shared" ref="AK22" si="210">AJ22/AI22*100</f>
        <v>100</v>
      </c>
      <c r="AL22" s="55">
        <f t="shared" ref="AL22:AM22" si="211">AL23+AL24+AL26</f>
        <v>0</v>
      </c>
      <c r="AM22" s="55">
        <f t="shared" si="211"/>
        <v>0</v>
      </c>
      <c r="AN22" s="54"/>
      <c r="AO22" s="55">
        <f t="shared" ref="AO22:AP22" si="212">AO23+AO24+AO26</f>
        <v>0</v>
      </c>
      <c r="AP22" s="55">
        <f t="shared" si="212"/>
        <v>0</v>
      </c>
      <c r="AQ22" s="54"/>
      <c r="AR22" s="55">
        <f t="shared" ref="AR22:AS22" si="213">AR23+AR24+AR26</f>
        <v>0</v>
      </c>
      <c r="AS22" s="55">
        <f t="shared" si="213"/>
        <v>0</v>
      </c>
      <c r="AT22" s="54"/>
      <c r="AU22" s="55">
        <f t="shared" ref="AU22:AV22" si="214">AU23+AU24+AU26</f>
        <v>0</v>
      </c>
      <c r="AV22" s="55">
        <f t="shared" si="214"/>
        <v>0</v>
      </c>
      <c r="AW22" s="54"/>
      <c r="AX22" s="55">
        <f t="shared" ref="AX22:AY22" si="215">AX23+AX24+AX26</f>
        <v>100</v>
      </c>
      <c r="AY22" s="55">
        <f t="shared" si="215"/>
        <v>100</v>
      </c>
      <c r="AZ22" s="201">
        <f>AY22/AX22*100</f>
        <v>100</v>
      </c>
      <c r="BA22" s="55"/>
      <c r="BB22" s="55"/>
      <c r="BC22" s="54"/>
      <c r="BD22" s="55"/>
      <c r="BE22" s="55"/>
      <c r="BF22" s="54"/>
      <c r="BG22" s="55"/>
      <c r="BH22" s="55"/>
      <c r="BI22" s="54"/>
      <c r="BJ22" s="55">
        <f t="shared" ref="BJ22:BK22" si="216">BJ23+BJ24+BJ26</f>
        <v>4087.4</v>
      </c>
      <c r="BK22" s="55">
        <f t="shared" si="216"/>
        <v>2478.1533100000001</v>
      </c>
      <c r="BL22" s="54">
        <f t="shared" ref="BL22:BL23" si="217">BK22/BJ22*100</f>
        <v>60.629087194793762</v>
      </c>
      <c r="BM22" s="55"/>
      <c r="BN22" s="55"/>
      <c r="BO22" s="54"/>
      <c r="BP22" s="55">
        <f t="shared" ref="BP22:BQ22" si="218">BP23+BP24+BP26</f>
        <v>0</v>
      </c>
      <c r="BQ22" s="55">
        <f t="shared" si="218"/>
        <v>0</v>
      </c>
      <c r="BR22" s="54"/>
      <c r="BS22" s="55">
        <f t="shared" ref="BS22:BT22" si="219">BS23+BS24+BS26</f>
        <v>0</v>
      </c>
      <c r="BT22" s="55">
        <f t="shared" si="219"/>
        <v>0</v>
      </c>
      <c r="BU22" s="54"/>
      <c r="BV22" s="55">
        <f t="shared" ref="BV22:BW22" si="220">BV23+BV24+BV26</f>
        <v>0</v>
      </c>
      <c r="BW22" s="55">
        <f t="shared" si="220"/>
        <v>0</v>
      </c>
      <c r="BX22" s="54"/>
      <c r="BY22" s="55">
        <f t="shared" ref="BY22:BZ22" si="221">BY23+BY24+BY26</f>
        <v>0</v>
      </c>
      <c r="BZ22" s="55">
        <f t="shared" si="221"/>
        <v>0</v>
      </c>
      <c r="CA22" s="54"/>
      <c r="CB22" s="55">
        <f t="shared" ref="CB22:CC22" si="222">CB23+CB24+CB26</f>
        <v>4507.5</v>
      </c>
      <c r="CC22" s="55">
        <f t="shared" si="222"/>
        <v>1382.0878500000001</v>
      </c>
      <c r="CD22" s="54">
        <f t="shared" ref="CD22:CD23" si="223">CC22/CB22*100</f>
        <v>30.661960066555743</v>
      </c>
      <c r="CE22" s="55">
        <f t="shared" ref="CE22:CF22" si="224">CE23+CE24+CE26</f>
        <v>0</v>
      </c>
      <c r="CF22" s="55">
        <f t="shared" si="224"/>
        <v>0</v>
      </c>
      <c r="CG22" s="54"/>
      <c r="CH22" s="55">
        <f t="shared" ref="CH22:CI22" si="225">CH23+CH24+CH26</f>
        <v>0</v>
      </c>
      <c r="CI22" s="55">
        <f t="shared" si="225"/>
        <v>0</v>
      </c>
      <c r="CJ22" s="54"/>
      <c r="CK22" s="55">
        <f t="shared" ref="CK22:CL22" si="226">CK23+CK24+CK26</f>
        <v>0</v>
      </c>
      <c r="CL22" s="55">
        <f t="shared" si="226"/>
        <v>0</v>
      </c>
      <c r="CM22" s="54"/>
      <c r="CN22" s="55">
        <f t="shared" ref="CN22:CO22" si="227">CN23+CN24+CN26</f>
        <v>0</v>
      </c>
      <c r="CO22" s="55">
        <f t="shared" si="227"/>
        <v>0</v>
      </c>
      <c r="CP22" s="54"/>
      <c r="CQ22" s="55">
        <f t="shared" ref="CQ22:CR22" si="228">CQ23+CQ24+CQ26</f>
        <v>0</v>
      </c>
      <c r="CR22" s="55">
        <f t="shared" si="228"/>
        <v>0</v>
      </c>
      <c r="CS22" s="54"/>
      <c r="CT22" s="55">
        <f t="shared" ref="CT22:CU22" si="229">CT23+CT24+CT26</f>
        <v>0</v>
      </c>
      <c r="CU22" s="55">
        <f t="shared" si="229"/>
        <v>0</v>
      </c>
      <c r="CV22" s="54"/>
      <c r="CW22" s="55">
        <f t="shared" ref="CW22:CX22" si="230">CW23+CW24+CW26</f>
        <v>0</v>
      </c>
      <c r="CX22" s="55">
        <f t="shared" si="230"/>
        <v>0</v>
      </c>
      <c r="CY22" s="201"/>
      <c r="CZ22" s="55">
        <f t="shared" ref="CZ22:DA22" si="231">CZ23+CZ24+CZ26</f>
        <v>0</v>
      </c>
      <c r="DA22" s="55">
        <f t="shared" si="231"/>
        <v>0</v>
      </c>
      <c r="DB22" s="54"/>
      <c r="DC22" s="55">
        <f t="shared" ref="DC22:DD22" si="232">DC23+DC24+DC26</f>
        <v>0</v>
      </c>
      <c r="DD22" s="55">
        <f t="shared" si="232"/>
        <v>0</v>
      </c>
      <c r="DE22" s="54"/>
      <c r="DF22" s="55">
        <f t="shared" ref="DF22:DG22" si="233">DF23+DF24+DF26</f>
        <v>0</v>
      </c>
      <c r="DG22" s="55">
        <f t="shared" si="233"/>
        <v>0</v>
      </c>
      <c r="DH22" s="54"/>
      <c r="DI22" s="55">
        <f t="shared" ref="DI22:DJ22" si="234">DI23+DI24+DI26</f>
        <v>0</v>
      </c>
      <c r="DJ22" s="55">
        <f t="shared" si="234"/>
        <v>0</v>
      </c>
      <c r="DK22" s="54"/>
      <c r="DL22" s="55">
        <f t="shared" ref="DL22:DM22" si="235">DL23+DL24+DL26</f>
        <v>0</v>
      </c>
      <c r="DM22" s="55">
        <f t="shared" si="235"/>
        <v>0</v>
      </c>
      <c r="DN22" s="54"/>
      <c r="DO22" s="55">
        <f t="shared" ref="DO22:DP22" si="236">DO23+DO24+DO26</f>
        <v>0</v>
      </c>
      <c r="DP22" s="55">
        <f t="shared" si="236"/>
        <v>0</v>
      </c>
      <c r="DQ22" s="54"/>
      <c r="DR22" s="55">
        <f t="shared" ref="DR22:DS22" si="237">DR23+DR24+DR26</f>
        <v>0</v>
      </c>
      <c r="DS22" s="55">
        <f t="shared" si="237"/>
        <v>0</v>
      </c>
      <c r="DT22" s="54"/>
      <c r="DU22" s="55">
        <f t="shared" ref="DU22:DV22" si="238">DU23+DU24+DU26</f>
        <v>0</v>
      </c>
      <c r="DV22" s="55">
        <f t="shared" si="238"/>
        <v>0</v>
      </c>
      <c r="DW22" s="54"/>
      <c r="DX22" s="55">
        <f t="shared" ref="DX22:DY22" si="239">DX23+DX24+DX26</f>
        <v>0</v>
      </c>
      <c r="DY22" s="55">
        <f t="shared" si="239"/>
        <v>0</v>
      </c>
      <c r="DZ22" s="54"/>
      <c r="EA22" s="55">
        <f t="shared" ref="EA22:EB22" si="240">EA23+EA24+EA26</f>
        <v>0</v>
      </c>
      <c r="EB22" s="55">
        <f t="shared" si="240"/>
        <v>0</v>
      </c>
      <c r="EC22" s="54"/>
      <c r="ED22" s="55">
        <f t="shared" ref="ED22:EE22" si="241">ED23+ED24+ED26</f>
        <v>0</v>
      </c>
      <c r="EE22" s="55">
        <f t="shared" si="241"/>
        <v>0</v>
      </c>
      <c r="EF22" s="54"/>
      <c r="EG22" s="55">
        <f t="shared" ref="EG22:EH22" si="242">EG23+EG24+EG26</f>
        <v>0</v>
      </c>
      <c r="EH22" s="55">
        <f t="shared" si="242"/>
        <v>0</v>
      </c>
      <c r="EI22" s="54"/>
      <c r="EJ22" s="55">
        <f t="shared" ref="EJ22:EK22" si="243">EJ23+EJ24+EJ26</f>
        <v>180</v>
      </c>
      <c r="EK22" s="55">
        <f t="shared" si="243"/>
        <v>180</v>
      </c>
      <c r="EL22" s="54">
        <f t="shared" si="144"/>
        <v>100</v>
      </c>
      <c r="EM22" s="55">
        <f t="shared" ref="EM22:EN22" si="244">EM23+EM24+EM26</f>
        <v>0</v>
      </c>
      <c r="EN22" s="55">
        <f t="shared" si="244"/>
        <v>0</v>
      </c>
      <c r="EO22" s="54"/>
      <c r="EP22" s="55">
        <f t="shared" ref="EP22:EQ22" si="245">EP23+EP24+EP26</f>
        <v>0</v>
      </c>
      <c r="EQ22" s="55">
        <f t="shared" si="245"/>
        <v>0</v>
      </c>
      <c r="ER22" s="54"/>
      <c r="ES22" s="55">
        <f t="shared" ref="ES22:ET22" si="246">ES23+ES24+ES26</f>
        <v>0</v>
      </c>
      <c r="ET22" s="55">
        <f t="shared" si="246"/>
        <v>0</v>
      </c>
      <c r="EU22" s="54"/>
      <c r="EV22" s="55">
        <f t="shared" ref="EV22:EW22" si="247">EV23+EV24+EV26</f>
        <v>0</v>
      </c>
      <c r="EW22" s="55">
        <f t="shared" si="247"/>
        <v>0</v>
      </c>
      <c r="EX22" s="54"/>
      <c r="EY22" s="55">
        <f t="shared" ref="EY22:EZ22" si="248">EY23+EY24+EY26</f>
        <v>0</v>
      </c>
      <c r="EZ22" s="55">
        <f t="shared" si="248"/>
        <v>0</v>
      </c>
      <c r="FA22" s="54"/>
      <c r="FB22" s="55">
        <f t="shared" ref="FB22:FC22" si="249">FB23+FB24+FB26</f>
        <v>0</v>
      </c>
      <c r="FC22" s="55">
        <f t="shared" si="249"/>
        <v>0</v>
      </c>
      <c r="FD22" s="54"/>
    </row>
    <row r="23" spans="1:160" ht="31.5" customHeight="1" x14ac:dyDescent="0.25">
      <c r="A23" s="186" t="s">
        <v>211</v>
      </c>
      <c r="B23" s="56">
        <f t="shared" si="93"/>
        <v>13411.6</v>
      </c>
      <c r="C23" s="56">
        <f t="shared" si="94"/>
        <v>5929.9341800000002</v>
      </c>
      <c r="D23" s="52">
        <f t="shared" si="31"/>
        <v>44.214964508336067</v>
      </c>
      <c r="E23" s="52"/>
      <c r="F23" s="52"/>
      <c r="G23" s="52"/>
      <c r="H23" s="52"/>
      <c r="I23" s="52"/>
      <c r="J23" s="48"/>
      <c r="K23" s="52">
        <v>744.7</v>
      </c>
      <c r="L23" s="52">
        <v>543.70000000000005</v>
      </c>
      <c r="M23" s="48">
        <f t="shared" si="197"/>
        <v>73.00926547603062</v>
      </c>
      <c r="N23" s="52">
        <v>800</v>
      </c>
      <c r="O23" s="52">
        <v>171.69301999999999</v>
      </c>
      <c r="P23" s="48">
        <f t="shared" si="86"/>
        <v>21.461627499999999</v>
      </c>
      <c r="Q23" s="199">
        <v>2748</v>
      </c>
      <c r="R23" s="199">
        <v>1008.4</v>
      </c>
      <c r="S23" s="48">
        <f t="shared" si="202"/>
        <v>36.695778748180494</v>
      </c>
      <c r="T23" s="198">
        <v>244</v>
      </c>
      <c r="U23" s="198">
        <v>65.900000000000006</v>
      </c>
      <c r="V23" s="48">
        <f t="shared" si="205"/>
        <v>27.008196721311478</v>
      </c>
      <c r="W23" s="198"/>
      <c r="X23" s="198"/>
      <c r="Y23" s="48"/>
      <c r="Z23" s="52"/>
      <c r="AA23" s="52"/>
      <c r="AB23" s="48"/>
      <c r="AC23" s="52"/>
      <c r="AD23" s="52"/>
      <c r="AE23" s="48"/>
      <c r="AF23" s="52"/>
      <c r="AG23" s="52"/>
      <c r="AH23" s="48"/>
      <c r="AI23" s="198"/>
      <c r="AJ23" s="198"/>
      <c r="AK23" s="48"/>
      <c r="AL23" s="198"/>
      <c r="AM23" s="198"/>
      <c r="AN23" s="48"/>
      <c r="AO23" s="198"/>
      <c r="AP23" s="198"/>
      <c r="AQ23" s="48"/>
      <c r="AR23" s="198"/>
      <c r="AS23" s="200"/>
      <c r="AT23" s="48"/>
      <c r="AU23" s="198"/>
      <c r="AV23" s="198"/>
      <c r="AW23" s="48"/>
      <c r="AX23" s="198">
        <v>100</v>
      </c>
      <c r="AY23" s="198">
        <v>100</v>
      </c>
      <c r="AZ23" s="198">
        <f t="shared" si="49"/>
        <v>100</v>
      </c>
      <c r="BA23" s="198"/>
      <c r="BB23" s="198"/>
      <c r="BC23" s="48"/>
      <c r="BD23" s="198"/>
      <c r="BE23" s="198"/>
      <c r="BF23" s="48"/>
      <c r="BG23" s="198"/>
      <c r="BH23" s="198"/>
      <c r="BI23" s="48"/>
      <c r="BJ23" s="198">
        <v>4087.4</v>
      </c>
      <c r="BK23" s="198">
        <v>2478.1533100000001</v>
      </c>
      <c r="BL23" s="48">
        <f t="shared" si="217"/>
        <v>60.629087194793762</v>
      </c>
      <c r="BM23" s="198"/>
      <c r="BN23" s="198"/>
      <c r="BO23" s="48"/>
      <c r="BP23" s="198"/>
      <c r="BQ23" s="198"/>
      <c r="BR23" s="48"/>
      <c r="BS23" s="198"/>
      <c r="BT23" s="198"/>
      <c r="BU23" s="48"/>
      <c r="BV23" s="198"/>
      <c r="BW23" s="198"/>
      <c r="BX23" s="48"/>
      <c r="BY23" s="198"/>
      <c r="BZ23" s="198"/>
      <c r="CA23" s="48"/>
      <c r="CB23" s="198">
        <v>4507.5</v>
      </c>
      <c r="CC23" s="198">
        <v>1382.0878500000001</v>
      </c>
      <c r="CD23" s="48">
        <f t="shared" si="223"/>
        <v>30.661960066555743</v>
      </c>
      <c r="CE23" s="198"/>
      <c r="CF23" s="198"/>
      <c r="CG23" s="48"/>
      <c r="CH23" s="198"/>
      <c r="CI23" s="198"/>
      <c r="CJ23" s="48"/>
      <c r="CK23" s="198"/>
      <c r="CL23" s="198"/>
      <c r="CM23" s="48"/>
      <c r="CN23" s="198"/>
      <c r="CO23" s="198"/>
      <c r="CP23" s="48"/>
      <c r="CQ23" s="198"/>
      <c r="CR23" s="198"/>
      <c r="CS23" s="48"/>
      <c r="CT23" s="198"/>
      <c r="CU23" s="198"/>
      <c r="CV23" s="48"/>
      <c r="CW23" s="198"/>
      <c r="CX23" s="198"/>
      <c r="CY23" s="198"/>
      <c r="CZ23" s="198"/>
      <c r="DA23" s="198"/>
      <c r="DB23" s="48"/>
      <c r="DC23" s="198"/>
      <c r="DD23" s="198"/>
      <c r="DE23" s="48"/>
      <c r="DF23" s="198"/>
      <c r="DG23" s="198"/>
      <c r="DH23" s="48"/>
      <c r="DI23" s="198"/>
      <c r="DJ23" s="198"/>
      <c r="DK23" s="48"/>
      <c r="DL23" s="198"/>
      <c r="DM23" s="198"/>
      <c r="DN23" s="48"/>
      <c r="DO23" s="198"/>
      <c r="DP23" s="198"/>
      <c r="DQ23" s="48"/>
      <c r="DR23" s="198"/>
      <c r="DS23" s="198"/>
      <c r="DT23" s="48"/>
      <c r="DU23" s="198"/>
      <c r="DV23" s="198"/>
      <c r="DW23" s="48"/>
      <c r="DX23" s="198"/>
      <c r="DY23" s="198"/>
      <c r="DZ23" s="48"/>
      <c r="EA23" s="198"/>
      <c r="EB23" s="198"/>
      <c r="EC23" s="48"/>
      <c r="ED23" s="198"/>
      <c r="EE23" s="198"/>
      <c r="EF23" s="48"/>
      <c r="EG23" s="198"/>
      <c r="EH23" s="198"/>
      <c r="EI23" s="48"/>
      <c r="EJ23" s="198">
        <v>180</v>
      </c>
      <c r="EK23" s="198">
        <v>180</v>
      </c>
      <c r="EL23" s="48">
        <f t="shared" si="144"/>
        <v>100</v>
      </c>
      <c r="EM23" s="198"/>
      <c r="EN23" s="198"/>
      <c r="EO23" s="48"/>
      <c r="EP23" s="198"/>
      <c r="EQ23" s="198"/>
      <c r="ER23" s="48"/>
      <c r="ES23" s="198"/>
      <c r="ET23" s="198"/>
      <c r="EU23" s="48"/>
      <c r="EV23" s="198"/>
      <c r="EW23" s="198"/>
      <c r="EX23" s="48"/>
      <c r="EY23" s="198"/>
      <c r="EZ23" s="198"/>
      <c r="FA23" s="48"/>
      <c r="FB23" s="198"/>
      <c r="FC23" s="198"/>
      <c r="FD23" s="48"/>
    </row>
    <row r="24" spans="1:160" ht="18.75" customHeight="1" x14ac:dyDescent="0.25">
      <c r="A24" s="28" t="s">
        <v>210</v>
      </c>
      <c r="B24" s="56">
        <f t="shared" si="93"/>
        <v>0</v>
      </c>
      <c r="C24" s="56">
        <f t="shared" si="94"/>
        <v>0</v>
      </c>
      <c r="D24" s="52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48"/>
      <c r="Q24" s="73"/>
      <c r="R24" s="73"/>
      <c r="S24" s="48"/>
      <c r="T24" s="73"/>
      <c r="U24" s="73"/>
      <c r="V24" s="48"/>
      <c r="W24" s="73"/>
      <c r="X24" s="73"/>
      <c r="Y24" s="48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48"/>
      <c r="AL24" s="73"/>
      <c r="AM24" s="73"/>
      <c r="AN24" s="48"/>
      <c r="AO24" s="73"/>
      <c r="AP24" s="73"/>
      <c r="AQ24" s="48"/>
      <c r="AR24" s="56"/>
      <c r="AS24" s="73"/>
      <c r="AT24" s="48"/>
      <c r="AU24" s="73"/>
      <c r="AV24" s="73"/>
      <c r="AW24" s="48"/>
      <c r="AX24" s="73"/>
      <c r="AY24" s="73"/>
      <c r="AZ24" s="198"/>
      <c r="BA24" s="73"/>
      <c r="BB24" s="73"/>
      <c r="BC24" s="48"/>
      <c r="BD24" s="73"/>
      <c r="BE24" s="73"/>
      <c r="BF24" s="48"/>
      <c r="BG24" s="73"/>
      <c r="BH24" s="73"/>
      <c r="BI24" s="48"/>
      <c r="BJ24" s="73"/>
      <c r="BK24" s="73"/>
      <c r="BL24" s="48"/>
      <c r="BM24" s="73"/>
      <c r="BN24" s="73"/>
      <c r="BO24" s="48"/>
      <c r="BP24" s="73"/>
      <c r="BQ24" s="73"/>
      <c r="BR24" s="48"/>
      <c r="BS24" s="73"/>
      <c r="BT24" s="73"/>
      <c r="BU24" s="48"/>
      <c r="BV24" s="73"/>
      <c r="BW24" s="73"/>
      <c r="BX24" s="48"/>
      <c r="BY24" s="73"/>
      <c r="BZ24" s="73"/>
      <c r="CA24" s="48"/>
      <c r="CB24" s="73"/>
      <c r="CC24" s="73"/>
      <c r="CD24" s="48"/>
      <c r="CE24" s="73"/>
      <c r="CF24" s="73"/>
      <c r="CG24" s="48"/>
      <c r="CH24" s="73"/>
      <c r="CI24" s="73"/>
      <c r="CJ24" s="48"/>
      <c r="CK24" s="73"/>
      <c r="CL24" s="73"/>
      <c r="CM24" s="48"/>
      <c r="CN24" s="73"/>
      <c r="CO24" s="73"/>
      <c r="CP24" s="48"/>
      <c r="CQ24" s="73"/>
      <c r="CR24" s="73"/>
      <c r="CS24" s="48"/>
      <c r="CT24" s="73"/>
      <c r="CU24" s="73"/>
      <c r="CV24" s="48"/>
      <c r="CW24" s="73"/>
      <c r="CX24" s="73"/>
      <c r="CY24" s="198"/>
      <c r="CZ24" s="73"/>
      <c r="DA24" s="73"/>
      <c r="DB24" s="48"/>
      <c r="DC24" s="73"/>
      <c r="DD24" s="73"/>
      <c r="DE24" s="48"/>
      <c r="DF24" s="73"/>
      <c r="DG24" s="73"/>
      <c r="DH24" s="48"/>
      <c r="DI24" s="73"/>
      <c r="DJ24" s="73"/>
      <c r="DK24" s="48"/>
      <c r="DL24" s="73"/>
      <c r="DM24" s="73"/>
      <c r="DN24" s="48"/>
      <c r="DO24" s="73"/>
      <c r="DP24" s="73"/>
      <c r="DQ24" s="48"/>
      <c r="DR24" s="73"/>
      <c r="DS24" s="73"/>
      <c r="DT24" s="48"/>
      <c r="DU24" s="73"/>
      <c r="DV24" s="73"/>
      <c r="DW24" s="48"/>
      <c r="DX24" s="73"/>
      <c r="DY24" s="73"/>
      <c r="DZ24" s="48"/>
      <c r="EA24" s="73"/>
      <c r="EB24" s="73"/>
      <c r="EC24" s="48"/>
      <c r="ED24" s="73"/>
      <c r="EE24" s="73"/>
      <c r="EF24" s="48"/>
      <c r="EG24" s="73"/>
      <c r="EH24" s="73"/>
      <c r="EI24" s="48"/>
      <c r="EJ24" s="73"/>
      <c r="EK24" s="73"/>
      <c r="EL24" s="48"/>
      <c r="EM24" s="73"/>
      <c r="EN24" s="73"/>
      <c r="EO24" s="48"/>
      <c r="EP24" s="73"/>
      <c r="EQ24" s="73"/>
      <c r="ER24" s="48"/>
      <c r="ES24" s="73"/>
      <c r="ET24" s="73"/>
      <c r="EU24" s="48"/>
      <c r="EV24" s="73"/>
      <c r="EW24" s="73"/>
      <c r="EX24" s="48"/>
      <c r="EY24" s="73"/>
      <c r="EZ24" s="73"/>
      <c r="FA24" s="48"/>
      <c r="FB24" s="73"/>
      <c r="FC24" s="73"/>
      <c r="FD24" s="48"/>
    </row>
    <row r="25" spans="1:160" ht="18.75" customHeight="1" x14ac:dyDescent="0.25">
      <c r="A25" s="28" t="s">
        <v>302</v>
      </c>
      <c r="B25" s="56">
        <f t="shared" si="93"/>
        <v>1500</v>
      </c>
      <c r="C25" s="56">
        <f t="shared" si="94"/>
        <v>1500</v>
      </c>
      <c r="D25" s="52">
        <f t="shared" si="31"/>
        <v>100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48"/>
      <c r="Q25" s="73"/>
      <c r="R25" s="73"/>
      <c r="S25" s="48"/>
      <c r="T25" s="73"/>
      <c r="U25" s="73"/>
      <c r="V25" s="48"/>
      <c r="W25" s="73"/>
      <c r="X25" s="73"/>
      <c r="Y25" s="48"/>
      <c r="Z25" s="73"/>
      <c r="AA25" s="73"/>
      <c r="AB25" s="73"/>
      <c r="AC25" s="73"/>
      <c r="AD25" s="73"/>
      <c r="AE25" s="73"/>
      <c r="AF25" s="73"/>
      <c r="AG25" s="73"/>
      <c r="AH25" s="73"/>
      <c r="AI25" s="56">
        <v>1500</v>
      </c>
      <c r="AJ25" s="56">
        <v>1500</v>
      </c>
      <c r="AK25" s="48">
        <f>AJ25/AI25*100</f>
        <v>100</v>
      </c>
      <c r="AL25" s="73"/>
      <c r="AM25" s="73"/>
      <c r="AN25" s="48"/>
      <c r="AO25" s="73"/>
      <c r="AP25" s="73"/>
      <c r="AQ25" s="48"/>
      <c r="AR25" s="56"/>
      <c r="AS25" s="73"/>
      <c r="AT25" s="48"/>
      <c r="AU25" s="73"/>
      <c r="AV25" s="73"/>
      <c r="AW25" s="48"/>
      <c r="AX25" s="73"/>
      <c r="AY25" s="73"/>
      <c r="AZ25" s="198"/>
      <c r="BA25" s="73"/>
      <c r="BB25" s="73"/>
      <c r="BC25" s="48"/>
      <c r="BD25" s="73"/>
      <c r="BE25" s="73"/>
      <c r="BF25" s="48"/>
      <c r="BG25" s="73"/>
      <c r="BH25" s="73"/>
      <c r="BI25" s="48"/>
      <c r="BJ25" s="73"/>
      <c r="BK25" s="73"/>
      <c r="BL25" s="48"/>
      <c r="BM25" s="73"/>
      <c r="BN25" s="73"/>
      <c r="BO25" s="48"/>
      <c r="BP25" s="73"/>
      <c r="BQ25" s="73"/>
      <c r="BR25" s="48"/>
      <c r="BS25" s="73"/>
      <c r="BT25" s="73"/>
      <c r="BU25" s="48"/>
      <c r="BV25" s="73"/>
      <c r="BW25" s="73"/>
      <c r="BX25" s="48"/>
      <c r="BY25" s="73"/>
      <c r="BZ25" s="73"/>
      <c r="CA25" s="48"/>
      <c r="CB25" s="73"/>
      <c r="CC25" s="73"/>
      <c r="CD25" s="48"/>
      <c r="CE25" s="73"/>
      <c r="CF25" s="73"/>
      <c r="CG25" s="48"/>
      <c r="CH25" s="73"/>
      <c r="CI25" s="73"/>
      <c r="CJ25" s="48"/>
      <c r="CK25" s="73"/>
      <c r="CL25" s="73"/>
      <c r="CM25" s="48"/>
      <c r="CN25" s="73"/>
      <c r="CO25" s="73"/>
      <c r="CP25" s="48"/>
      <c r="CQ25" s="73"/>
      <c r="CR25" s="73"/>
      <c r="CS25" s="48"/>
      <c r="CT25" s="73"/>
      <c r="CU25" s="73"/>
      <c r="CV25" s="48"/>
      <c r="CW25" s="73"/>
      <c r="CX25" s="73"/>
      <c r="CY25" s="198"/>
      <c r="CZ25" s="73"/>
      <c r="DA25" s="73"/>
      <c r="DB25" s="48"/>
      <c r="DC25" s="73"/>
      <c r="DD25" s="73"/>
      <c r="DE25" s="48"/>
      <c r="DF25" s="73"/>
      <c r="DG25" s="73"/>
      <c r="DH25" s="48"/>
      <c r="DI25" s="73"/>
      <c r="DJ25" s="73"/>
      <c r="DK25" s="48"/>
      <c r="DL25" s="73"/>
      <c r="DM25" s="73"/>
      <c r="DN25" s="48"/>
      <c r="DO25" s="73"/>
      <c r="DP25" s="73"/>
      <c r="DQ25" s="48"/>
      <c r="DR25" s="73"/>
      <c r="DS25" s="73"/>
      <c r="DT25" s="48"/>
      <c r="DU25" s="73"/>
      <c r="DV25" s="73"/>
      <c r="DW25" s="48"/>
      <c r="DX25" s="73"/>
      <c r="DY25" s="73"/>
      <c r="DZ25" s="48"/>
      <c r="EA25" s="73"/>
      <c r="EB25" s="73"/>
      <c r="EC25" s="48"/>
      <c r="ED25" s="73"/>
      <c r="EE25" s="73"/>
      <c r="EF25" s="48"/>
      <c r="EG25" s="73"/>
      <c r="EH25" s="73"/>
      <c r="EI25" s="48"/>
      <c r="EJ25" s="73"/>
      <c r="EK25" s="73"/>
      <c r="EL25" s="48"/>
      <c r="EM25" s="73"/>
      <c r="EN25" s="73"/>
      <c r="EO25" s="48"/>
      <c r="EP25" s="73"/>
      <c r="EQ25" s="73"/>
      <c r="ER25" s="48"/>
      <c r="ES25" s="73"/>
      <c r="ET25" s="73"/>
      <c r="EU25" s="48"/>
      <c r="EV25" s="73"/>
      <c r="EW25" s="73"/>
      <c r="EX25" s="48"/>
      <c r="EY25" s="73"/>
      <c r="EZ25" s="73"/>
      <c r="FA25" s="48"/>
      <c r="FB25" s="73"/>
      <c r="FC25" s="73"/>
      <c r="FD25" s="48"/>
    </row>
    <row r="26" spans="1:160" ht="18.75" customHeight="1" x14ac:dyDescent="0.25">
      <c r="A26" s="28" t="s">
        <v>217</v>
      </c>
      <c r="B26" s="56">
        <f t="shared" si="93"/>
        <v>0</v>
      </c>
      <c r="C26" s="56">
        <f t="shared" si="94"/>
        <v>0</v>
      </c>
      <c r="D26" s="52"/>
      <c r="E26" s="56"/>
      <c r="F26" s="56"/>
      <c r="G26" s="73"/>
      <c r="H26" s="73"/>
      <c r="I26" s="73"/>
      <c r="J26" s="73"/>
      <c r="K26" s="73"/>
      <c r="L26" s="73"/>
      <c r="M26" s="73"/>
      <c r="N26" s="73"/>
      <c r="O26" s="73"/>
      <c r="P26" s="48"/>
      <c r="Q26" s="73"/>
      <c r="R26" s="73"/>
      <c r="S26" s="48"/>
      <c r="T26" s="73"/>
      <c r="U26" s="73"/>
      <c r="V26" s="48"/>
      <c r="W26" s="73"/>
      <c r="X26" s="73"/>
      <c r="Y26" s="48"/>
      <c r="Z26" s="73"/>
      <c r="AA26" s="73"/>
      <c r="AB26" s="73"/>
      <c r="AC26" s="73"/>
      <c r="AD26" s="73"/>
      <c r="AE26" s="73"/>
      <c r="AF26" s="73"/>
      <c r="AG26" s="73"/>
      <c r="AH26" s="73"/>
      <c r="AI26" s="56"/>
      <c r="AJ26" s="56"/>
      <c r="AK26" s="48"/>
      <c r="AL26" s="56"/>
      <c r="AM26" s="73"/>
      <c r="AN26" s="48"/>
      <c r="AO26" s="56"/>
      <c r="AP26" s="73"/>
      <c r="AQ26" s="48"/>
      <c r="AR26" s="73"/>
      <c r="AS26" s="73"/>
      <c r="AT26" s="48"/>
      <c r="AU26" s="56"/>
      <c r="AV26" s="73"/>
      <c r="AW26" s="48"/>
      <c r="AX26" s="56"/>
      <c r="AY26" s="73"/>
      <c r="AZ26" s="198"/>
      <c r="BA26" s="56"/>
      <c r="BB26" s="73"/>
      <c r="BC26" s="48"/>
      <c r="BD26" s="56"/>
      <c r="BE26" s="73"/>
      <c r="BF26" s="48"/>
      <c r="BG26" s="56"/>
      <c r="BH26" s="73"/>
      <c r="BI26" s="48"/>
      <c r="BJ26" s="56"/>
      <c r="BK26" s="73"/>
      <c r="BL26" s="48"/>
      <c r="BM26" s="56"/>
      <c r="BN26" s="73"/>
      <c r="BO26" s="48"/>
      <c r="BP26" s="56"/>
      <c r="BQ26" s="73"/>
      <c r="BR26" s="48"/>
      <c r="BS26" s="56"/>
      <c r="BT26" s="73"/>
      <c r="BU26" s="48"/>
      <c r="BV26" s="56"/>
      <c r="BW26" s="73"/>
      <c r="BX26" s="48"/>
      <c r="BY26" s="56"/>
      <c r="BZ26" s="73"/>
      <c r="CA26" s="48"/>
      <c r="CB26" s="56"/>
      <c r="CC26" s="73"/>
      <c r="CD26" s="48"/>
      <c r="CE26" s="56"/>
      <c r="CF26" s="73"/>
      <c r="CG26" s="48"/>
      <c r="CH26" s="56"/>
      <c r="CI26" s="73"/>
      <c r="CJ26" s="48"/>
      <c r="CK26" s="56"/>
      <c r="CL26" s="73"/>
      <c r="CM26" s="48"/>
      <c r="CN26" s="56"/>
      <c r="CO26" s="73"/>
      <c r="CP26" s="48"/>
      <c r="CQ26" s="56"/>
      <c r="CR26" s="73"/>
      <c r="CS26" s="48"/>
      <c r="CT26" s="56"/>
      <c r="CU26" s="73"/>
      <c r="CV26" s="48"/>
      <c r="CW26" s="56"/>
      <c r="CX26" s="73"/>
      <c r="CY26" s="198"/>
      <c r="CZ26" s="56"/>
      <c r="DA26" s="73"/>
      <c r="DB26" s="48"/>
      <c r="DC26" s="56"/>
      <c r="DD26" s="73"/>
      <c r="DE26" s="48"/>
      <c r="DF26" s="56"/>
      <c r="DG26" s="73"/>
      <c r="DH26" s="48"/>
      <c r="DI26" s="56"/>
      <c r="DJ26" s="73"/>
      <c r="DK26" s="48"/>
      <c r="DL26" s="56"/>
      <c r="DM26" s="73"/>
      <c r="DN26" s="48"/>
      <c r="DO26" s="56"/>
      <c r="DP26" s="73"/>
      <c r="DQ26" s="48"/>
      <c r="DR26" s="56"/>
      <c r="DS26" s="73"/>
      <c r="DT26" s="48"/>
      <c r="DU26" s="56"/>
      <c r="DV26" s="73"/>
      <c r="DW26" s="48"/>
      <c r="DX26" s="56"/>
      <c r="DY26" s="73"/>
      <c r="DZ26" s="48"/>
      <c r="EA26" s="56"/>
      <c r="EB26" s="73"/>
      <c r="EC26" s="48"/>
      <c r="ED26" s="56"/>
      <c r="EE26" s="73"/>
      <c r="EF26" s="48"/>
      <c r="EG26" s="56"/>
      <c r="EH26" s="73"/>
      <c r="EI26" s="48"/>
      <c r="EJ26" s="56"/>
      <c r="EK26" s="73"/>
      <c r="EL26" s="48"/>
      <c r="EM26" s="56"/>
      <c r="EN26" s="73"/>
      <c r="EO26" s="48"/>
      <c r="EP26" s="56"/>
      <c r="EQ26" s="73"/>
      <c r="ER26" s="48"/>
      <c r="ES26" s="56"/>
      <c r="ET26" s="73"/>
      <c r="EU26" s="48"/>
      <c r="EV26" s="56"/>
      <c r="EW26" s="73"/>
      <c r="EX26" s="48"/>
      <c r="EY26" s="56"/>
      <c r="EZ26" s="73"/>
      <c r="FA26" s="48"/>
      <c r="FB26" s="56"/>
      <c r="FC26" s="73"/>
      <c r="FD26" s="48"/>
    </row>
    <row r="27" spans="1:160" s="59" customFormat="1" ht="33" customHeight="1" x14ac:dyDescent="0.25">
      <c r="A27" s="185" t="s">
        <v>216</v>
      </c>
      <c r="B27" s="73">
        <f t="shared" si="93"/>
        <v>202686.34688999999</v>
      </c>
      <c r="C27" s="73">
        <f t="shared" si="94"/>
        <v>23111.360859999997</v>
      </c>
      <c r="D27" s="55">
        <f t="shared" si="31"/>
        <v>11.402524745558109</v>
      </c>
      <c r="E27" s="55">
        <f t="shared" ref="E27:AD27" si="250">E28+E29+E30</f>
        <v>0</v>
      </c>
      <c r="F27" s="55">
        <f t="shared" ref="F27" si="251">F28+F29+F30</f>
        <v>0</v>
      </c>
      <c r="G27" s="55"/>
      <c r="H27" s="55">
        <f t="shared" si="250"/>
        <v>0</v>
      </c>
      <c r="I27" s="55">
        <f t="shared" si="250"/>
        <v>0</v>
      </c>
      <c r="J27" s="55">
        <f t="shared" si="250"/>
        <v>0</v>
      </c>
      <c r="K27" s="55">
        <f t="shared" si="250"/>
        <v>1071.9000000000001</v>
      </c>
      <c r="L27" s="55">
        <f t="shared" ref="L27" si="252">L28+L29+L30</f>
        <v>511.9</v>
      </c>
      <c r="M27" s="54">
        <f t="shared" si="197"/>
        <v>47.756320552290319</v>
      </c>
      <c r="N27" s="55">
        <f t="shared" si="250"/>
        <v>7799</v>
      </c>
      <c r="O27" s="55">
        <f t="shared" si="250"/>
        <v>3198.4298799999997</v>
      </c>
      <c r="P27" s="54">
        <f t="shared" si="86"/>
        <v>41.01076907295807</v>
      </c>
      <c r="Q27" s="55">
        <f t="shared" ref="Q27:R27" si="253">Q28+Q29+Q30</f>
        <v>21223</v>
      </c>
      <c r="R27" s="55">
        <f t="shared" si="253"/>
        <v>7116.5</v>
      </c>
      <c r="S27" s="54">
        <f t="shared" ref="S27:S28" si="254">R27/Q27*100</f>
        <v>33.532017151203881</v>
      </c>
      <c r="T27" s="55">
        <f t="shared" ref="T27" si="255">T28+T29+T30</f>
        <v>1700</v>
      </c>
      <c r="U27" s="55">
        <f t="shared" ref="U27" si="256">U28+U29+U30</f>
        <v>762.5</v>
      </c>
      <c r="V27" s="54">
        <f t="shared" ref="V27:V28" si="257">U27/T27*100</f>
        <v>44.852941176470587</v>
      </c>
      <c r="W27" s="55">
        <f t="shared" ref="W27" si="258">W28+W29+W30</f>
        <v>2158</v>
      </c>
      <c r="X27" s="55">
        <f t="shared" ref="X27" si="259">X28+X29+X30</f>
        <v>272.23884999999996</v>
      </c>
      <c r="Y27" s="54">
        <f t="shared" ref="Y27:Y28" si="260">X27/W27*100</f>
        <v>12.615331325301202</v>
      </c>
      <c r="Z27" s="55">
        <f t="shared" si="250"/>
        <v>0</v>
      </c>
      <c r="AA27" s="55">
        <f t="shared" ref="AA27" si="261">AA28+AA29+AA30</f>
        <v>0</v>
      </c>
      <c r="AB27" s="55">
        <f t="shared" si="250"/>
        <v>0</v>
      </c>
      <c r="AC27" s="55">
        <f t="shared" si="250"/>
        <v>0</v>
      </c>
      <c r="AD27" s="55">
        <f t="shared" si="250"/>
        <v>0</v>
      </c>
      <c r="AE27" s="55">
        <f t="shared" ref="AE27:AG27" si="262">AE28+AE29+AE30</f>
        <v>0</v>
      </c>
      <c r="AF27" s="55">
        <f t="shared" si="262"/>
        <v>0</v>
      </c>
      <c r="AG27" s="55">
        <f t="shared" si="262"/>
        <v>0</v>
      </c>
      <c r="AH27" s="54"/>
      <c r="AI27" s="55">
        <f t="shared" ref="AI27:AJ27" si="263">AI28+AI29+AI30</f>
        <v>2000</v>
      </c>
      <c r="AJ27" s="55">
        <f t="shared" si="263"/>
        <v>1409.8177000000001</v>
      </c>
      <c r="AK27" s="54">
        <f t="shared" ref="AK27:AK28" si="264">AJ27/AI27*100</f>
        <v>70.490885000000006</v>
      </c>
      <c r="AL27" s="55">
        <f t="shared" ref="AL27:AM27" si="265">AL28+AL29+AL30</f>
        <v>0</v>
      </c>
      <c r="AM27" s="55">
        <f t="shared" si="265"/>
        <v>0</v>
      </c>
      <c r="AN27" s="54"/>
      <c r="AO27" s="55">
        <f t="shared" ref="AO27:AP27" si="266">AO28+AO29+AO30</f>
        <v>0</v>
      </c>
      <c r="AP27" s="55">
        <f t="shared" si="266"/>
        <v>0</v>
      </c>
      <c r="AQ27" s="54"/>
      <c r="AR27" s="55">
        <f t="shared" ref="AR27:AS27" si="267">AR28+AR29+AR30</f>
        <v>0</v>
      </c>
      <c r="AS27" s="55">
        <f t="shared" si="267"/>
        <v>0</v>
      </c>
      <c r="AT27" s="54"/>
      <c r="AU27" s="55">
        <f t="shared" ref="AU27:AV27" si="268">AU28+AU29+AU30</f>
        <v>0</v>
      </c>
      <c r="AV27" s="55">
        <f t="shared" si="268"/>
        <v>0</v>
      </c>
      <c r="AW27" s="54"/>
      <c r="AX27" s="55">
        <f t="shared" ref="AX27:AY27" si="269">AX28+AX29+AX30</f>
        <v>100</v>
      </c>
      <c r="AY27" s="55">
        <f t="shared" si="269"/>
        <v>100</v>
      </c>
      <c r="AZ27" s="201">
        <f t="shared" si="49"/>
        <v>100</v>
      </c>
      <c r="BA27" s="55"/>
      <c r="BB27" s="55"/>
      <c r="BC27" s="54"/>
      <c r="BD27" s="55"/>
      <c r="BE27" s="55"/>
      <c r="BF27" s="54"/>
      <c r="BG27" s="55"/>
      <c r="BH27" s="55"/>
      <c r="BI27" s="54"/>
      <c r="BJ27" s="55">
        <f>BJ28+BJ29+BJ30</f>
        <v>13283.9</v>
      </c>
      <c r="BK27" s="55">
        <f>BK28+BK29+BK30</f>
        <v>7829.9744299999993</v>
      </c>
      <c r="BL27" s="54">
        <f t="shared" ref="BL27:BL28" si="270">BK27/BJ27*100</f>
        <v>58.943340660498798</v>
      </c>
      <c r="BM27" s="55">
        <f>SUM(BM28:BM31)</f>
        <v>225</v>
      </c>
      <c r="BN27" s="55">
        <f>SUM(BN28:BN31)</f>
        <v>225</v>
      </c>
      <c r="BO27" s="54">
        <f t="shared" ref="BO27" si="271">BN27/BM27*100</f>
        <v>100</v>
      </c>
      <c r="BP27" s="55"/>
      <c r="BQ27" s="55"/>
      <c r="BR27" s="54"/>
      <c r="BS27" s="55">
        <f>SUM(BS28:BS30)</f>
        <v>40538.699999999997</v>
      </c>
      <c r="BT27" s="55">
        <f>SUM(BT28:BT30)</f>
        <v>0</v>
      </c>
      <c r="BU27" s="54"/>
      <c r="BV27" s="55">
        <f>BV28+BV29+BV30</f>
        <v>53400</v>
      </c>
      <c r="BW27" s="55"/>
      <c r="BX27" s="54">
        <f t="shared" ref="BX27:BX28" si="272">BW27/BV27*100</f>
        <v>0</v>
      </c>
      <c r="BY27" s="55">
        <f>BY28+BY29+BY30</f>
        <v>46600</v>
      </c>
      <c r="BZ27" s="55"/>
      <c r="CA27" s="54">
        <f t="shared" ref="CA27:CA29" si="273">BZ27/BY27*100</f>
        <v>0</v>
      </c>
      <c r="CB27" s="55">
        <f>CB28+CB29+CB30</f>
        <v>0</v>
      </c>
      <c r="CC27" s="55">
        <f>CC28+CC29+CC30</f>
        <v>0</v>
      </c>
      <c r="CD27" s="54"/>
      <c r="CE27" s="55">
        <f>CE28+CE29+CE30</f>
        <v>0</v>
      </c>
      <c r="CF27" s="55">
        <f>CF28+CF29+CF30</f>
        <v>0</v>
      </c>
      <c r="CG27" s="54"/>
      <c r="CH27" s="55">
        <f>CH28+CH29+CH30</f>
        <v>0</v>
      </c>
      <c r="CI27" s="55">
        <f>CI28+CI29+CI30</f>
        <v>0</v>
      </c>
      <c r="CJ27" s="54"/>
      <c r="CK27" s="55">
        <f>CK28+CK29+CK30</f>
        <v>0</v>
      </c>
      <c r="CL27" s="55">
        <f>CL28+CL29+CL30</f>
        <v>0</v>
      </c>
      <c r="CM27" s="54"/>
      <c r="CN27" s="55">
        <f>CN28+CN29+CN30</f>
        <v>0</v>
      </c>
      <c r="CO27" s="55">
        <f>CO28+CO29+CO30</f>
        <v>0</v>
      </c>
      <c r="CP27" s="54"/>
      <c r="CQ27" s="55">
        <f>CQ28+CQ29+CQ30</f>
        <v>0</v>
      </c>
      <c r="CR27" s="55">
        <f>CR28+CR29+CR30</f>
        <v>0</v>
      </c>
      <c r="CS27" s="54"/>
      <c r="CT27" s="55">
        <f>CT28+CT29+CT30</f>
        <v>0</v>
      </c>
      <c r="CU27" s="55">
        <f>CU28+CU29+CU30</f>
        <v>0</v>
      </c>
      <c r="CV27" s="54"/>
      <c r="CW27" s="55">
        <f t="shared" ref="CW27:CX27" si="274">CW28+CW29+CW30</f>
        <v>10901.846890000001</v>
      </c>
      <c r="CX27" s="55">
        <f t="shared" si="274"/>
        <v>0</v>
      </c>
      <c r="CY27" s="201">
        <f t="shared" ref="CY27:CY28" si="275">CX27/CW27*100</f>
        <v>0</v>
      </c>
      <c r="CZ27" s="55">
        <f>CZ28+CZ29+CZ30</f>
        <v>0</v>
      </c>
      <c r="DA27" s="55">
        <f>DA28+DA29+DA30</f>
        <v>0</v>
      </c>
      <c r="DB27" s="54"/>
      <c r="DC27" s="55">
        <f>DC28+DC29+DC30</f>
        <v>0</v>
      </c>
      <c r="DD27" s="55">
        <f>DD28+DD29+DD30</f>
        <v>0</v>
      </c>
      <c r="DE27" s="54"/>
      <c r="DF27" s="55">
        <f>DF28+DF29+DF30</f>
        <v>0</v>
      </c>
      <c r="DG27" s="55">
        <f>DG28+DG29+DG30</f>
        <v>0</v>
      </c>
      <c r="DH27" s="54"/>
      <c r="DI27" s="55">
        <f>DI28+DI29+DI30</f>
        <v>0</v>
      </c>
      <c r="DJ27" s="55">
        <f>DJ28+DJ29+DJ30</f>
        <v>0</v>
      </c>
      <c r="DK27" s="54"/>
      <c r="DL27" s="55">
        <f>DL28+DL29+DL30</f>
        <v>0</v>
      </c>
      <c r="DM27" s="55">
        <f>DM28+DM29+DM30</f>
        <v>0</v>
      </c>
      <c r="DN27" s="54"/>
      <c r="DO27" s="55">
        <f>DO28+DO29+DO30</f>
        <v>0</v>
      </c>
      <c r="DP27" s="55">
        <f>DP28+DP29+DP30</f>
        <v>0</v>
      </c>
      <c r="DQ27" s="54"/>
      <c r="DR27" s="55">
        <f>DR28+DR29+DR30</f>
        <v>0</v>
      </c>
      <c r="DS27" s="55">
        <f>DS28+DS29+DS30</f>
        <v>0</v>
      </c>
      <c r="DT27" s="54"/>
      <c r="DU27" s="55">
        <f>DU28+DU29+DU30</f>
        <v>0</v>
      </c>
      <c r="DV27" s="55">
        <f>DV28+DV29+DV30</f>
        <v>0</v>
      </c>
      <c r="DW27" s="54"/>
      <c r="DX27" s="55">
        <f>DX28+DX29+DX30</f>
        <v>0</v>
      </c>
      <c r="DY27" s="55">
        <f>DY28+DY29+DY30</f>
        <v>0</v>
      </c>
      <c r="DZ27" s="54"/>
      <c r="EA27" s="55">
        <f>EA28+EA29+EA30</f>
        <v>0</v>
      </c>
      <c r="EB27" s="55">
        <f>EB28+EB29+EB30</f>
        <v>0</v>
      </c>
      <c r="EC27" s="54"/>
      <c r="ED27" s="55">
        <f>ED28+ED29+ED30</f>
        <v>0</v>
      </c>
      <c r="EE27" s="55">
        <f>EE28+EE29+EE30</f>
        <v>0</v>
      </c>
      <c r="EF27" s="54"/>
      <c r="EG27" s="55">
        <f>EG28+EG29+EG30</f>
        <v>540</v>
      </c>
      <c r="EH27" s="55">
        <f>EH28+EH29+EH30</f>
        <v>540</v>
      </c>
      <c r="EI27" s="54">
        <f>EH27/EG27*100</f>
        <v>100</v>
      </c>
      <c r="EJ27" s="55">
        <f>EJ28+EJ29+EJ30</f>
        <v>75</v>
      </c>
      <c r="EK27" s="55">
        <f>EK28+EK29+EK30</f>
        <v>75</v>
      </c>
      <c r="EL27" s="54">
        <f>EK27/EJ27*100</f>
        <v>100</v>
      </c>
      <c r="EM27" s="55">
        <f>EM28+EM29+EM30</f>
        <v>0</v>
      </c>
      <c r="EN27" s="55">
        <f>EN28+EN29+EN30</f>
        <v>0</v>
      </c>
      <c r="EO27" s="54"/>
      <c r="EP27" s="55">
        <f>EP28+EP29+EP30</f>
        <v>0</v>
      </c>
      <c r="EQ27" s="55">
        <f>EQ28+EQ29+EQ30</f>
        <v>0</v>
      </c>
      <c r="ER27" s="54"/>
      <c r="ES27" s="55">
        <f>ES28+ES29+ES30</f>
        <v>0</v>
      </c>
      <c r="ET27" s="55">
        <f>ET28+ET29+ET30</f>
        <v>0</v>
      </c>
      <c r="EU27" s="54"/>
      <c r="EV27" s="55">
        <f>EV28+EV29+EV30</f>
        <v>0</v>
      </c>
      <c r="EW27" s="55">
        <f>EW28+EW29+EW30</f>
        <v>0</v>
      </c>
      <c r="EX27" s="54"/>
      <c r="EY27" s="55">
        <f>EY28+EY29+EY30</f>
        <v>1070</v>
      </c>
      <c r="EZ27" s="55">
        <f>EZ28+EZ29+EZ30</f>
        <v>1070</v>
      </c>
      <c r="FA27" s="54">
        <f>EZ27/EY27*100</f>
        <v>100</v>
      </c>
      <c r="FB27" s="55">
        <f>FB28+FB29+FB30</f>
        <v>0</v>
      </c>
      <c r="FC27" s="55">
        <f>FC28+FC29+FC30</f>
        <v>0</v>
      </c>
      <c r="FD27" s="54"/>
    </row>
    <row r="28" spans="1:160" ht="31.5" x14ac:dyDescent="0.25">
      <c r="A28" s="186" t="s">
        <v>215</v>
      </c>
      <c r="B28" s="56">
        <f t="shared" si="93"/>
        <v>114907.64689</v>
      </c>
      <c r="C28" s="56">
        <f t="shared" si="94"/>
        <v>22471.360859999997</v>
      </c>
      <c r="D28" s="52">
        <f t="shared" si="31"/>
        <v>19.556018653407477</v>
      </c>
      <c r="E28" s="52"/>
      <c r="F28" s="52"/>
      <c r="G28" s="52"/>
      <c r="H28" s="52"/>
      <c r="I28" s="52"/>
      <c r="J28" s="48"/>
      <c r="K28" s="52">
        <v>1071.9000000000001</v>
      </c>
      <c r="L28" s="52">
        <v>511.9</v>
      </c>
      <c r="M28" s="48">
        <f t="shared" si="197"/>
        <v>47.756320552290319</v>
      </c>
      <c r="N28" s="52">
        <v>7799</v>
      </c>
      <c r="O28" s="52">
        <v>3198.4298799999997</v>
      </c>
      <c r="P28" s="48">
        <f t="shared" si="86"/>
        <v>41.01076907295807</v>
      </c>
      <c r="Q28" s="199">
        <v>21223</v>
      </c>
      <c r="R28" s="199">
        <v>7116.5</v>
      </c>
      <c r="S28" s="48">
        <f t="shared" si="254"/>
        <v>33.532017151203881</v>
      </c>
      <c r="T28" s="198">
        <v>1700</v>
      </c>
      <c r="U28" s="198">
        <v>762.5</v>
      </c>
      <c r="V28" s="48">
        <f t="shared" si="257"/>
        <v>44.852941176470587</v>
      </c>
      <c r="W28" s="198">
        <v>2158</v>
      </c>
      <c r="X28" s="198">
        <v>272.23884999999996</v>
      </c>
      <c r="Y28" s="48">
        <f t="shared" si="260"/>
        <v>12.615331325301202</v>
      </c>
      <c r="Z28" s="52"/>
      <c r="AA28" s="52"/>
      <c r="AB28" s="48"/>
      <c r="AC28" s="52"/>
      <c r="AD28" s="52"/>
      <c r="AE28" s="48"/>
      <c r="AF28" s="20"/>
      <c r="AG28" s="52"/>
      <c r="AH28" s="48"/>
      <c r="AI28" s="198">
        <v>2000</v>
      </c>
      <c r="AJ28" s="198">
        <v>1409.8177000000001</v>
      </c>
      <c r="AK28" s="48">
        <f t="shared" si="264"/>
        <v>70.490885000000006</v>
      </c>
      <c r="AL28" s="198"/>
      <c r="AM28" s="198"/>
      <c r="AN28" s="48"/>
      <c r="AO28" s="198"/>
      <c r="AP28" s="198"/>
      <c r="AQ28" s="48"/>
      <c r="AR28" s="198"/>
      <c r="AS28" s="200"/>
      <c r="AT28" s="48"/>
      <c r="AU28" s="198"/>
      <c r="AV28" s="198"/>
      <c r="AW28" s="48"/>
      <c r="AX28" s="198">
        <v>100</v>
      </c>
      <c r="AY28" s="198">
        <v>100</v>
      </c>
      <c r="AZ28" s="198">
        <f t="shared" si="49"/>
        <v>100</v>
      </c>
      <c r="BA28" s="198"/>
      <c r="BB28" s="198"/>
      <c r="BC28" s="48"/>
      <c r="BD28" s="198"/>
      <c r="BE28" s="198"/>
      <c r="BF28" s="48"/>
      <c r="BG28" s="198"/>
      <c r="BH28" s="198"/>
      <c r="BI28" s="48"/>
      <c r="BJ28" s="198">
        <v>13283.9</v>
      </c>
      <c r="BK28" s="198">
        <v>7829.9744299999993</v>
      </c>
      <c r="BL28" s="48">
        <f t="shared" si="270"/>
        <v>58.943340660498798</v>
      </c>
      <c r="BM28" s="198"/>
      <c r="BN28" s="198"/>
      <c r="BO28" s="48"/>
      <c r="BP28" s="198"/>
      <c r="BQ28" s="198"/>
      <c r="BR28" s="48"/>
      <c r="BS28" s="198"/>
      <c r="BT28" s="198"/>
      <c r="BU28" s="48"/>
      <c r="BV28" s="198">
        <v>53400</v>
      </c>
      <c r="BW28" s="198">
        <v>0</v>
      </c>
      <c r="BX28" s="48">
        <f t="shared" si="272"/>
        <v>0</v>
      </c>
      <c r="BY28" s="198"/>
      <c r="BZ28" s="198">
        <v>0</v>
      </c>
      <c r="CA28" s="48"/>
      <c r="CB28" s="198"/>
      <c r="CC28" s="198"/>
      <c r="CD28" s="48"/>
      <c r="CE28" s="198"/>
      <c r="CF28" s="198"/>
      <c r="CG28" s="48"/>
      <c r="CH28" s="198"/>
      <c r="CI28" s="198"/>
      <c r="CJ28" s="48"/>
      <c r="CK28" s="198"/>
      <c r="CL28" s="198"/>
      <c r="CM28" s="48"/>
      <c r="CN28" s="198"/>
      <c r="CO28" s="198"/>
      <c r="CP28" s="48"/>
      <c r="CQ28" s="198"/>
      <c r="CR28" s="198"/>
      <c r="CS28" s="48"/>
      <c r="CT28" s="198"/>
      <c r="CU28" s="198"/>
      <c r="CV28" s="48"/>
      <c r="CW28" s="198">
        <v>10901.846890000001</v>
      </c>
      <c r="CX28" s="198"/>
      <c r="CY28" s="198">
        <f t="shared" si="275"/>
        <v>0</v>
      </c>
      <c r="CZ28" s="198"/>
      <c r="DA28" s="198"/>
      <c r="DB28" s="48"/>
      <c r="DC28" s="198"/>
      <c r="DD28" s="198"/>
      <c r="DE28" s="48"/>
      <c r="DF28" s="198"/>
      <c r="DG28" s="198"/>
      <c r="DH28" s="48"/>
      <c r="DI28" s="198"/>
      <c r="DJ28" s="198"/>
      <c r="DK28" s="48"/>
      <c r="DL28" s="198"/>
      <c r="DM28" s="198"/>
      <c r="DN28" s="48"/>
      <c r="DO28" s="198"/>
      <c r="DP28" s="198"/>
      <c r="DQ28" s="48"/>
      <c r="DR28" s="198"/>
      <c r="DS28" s="198"/>
      <c r="DT28" s="48"/>
      <c r="DU28" s="198"/>
      <c r="DV28" s="198"/>
      <c r="DW28" s="48"/>
      <c r="DX28" s="198"/>
      <c r="DY28" s="198"/>
      <c r="DZ28" s="48"/>
      <c r="EA28" s="198"/>
      <c r="EB28" s="198"/>
      <c r="EC28" s="48"/>
      <c r="ED28" s="198"/>
      <c r="EE28" s="198"/>
      <c r="EF28" s="48"/>
      <c r="EG28" s="198">
        <v>300</v>
      </c>
      <c r="EH28" s="198">
        <v>300</v>
      </c>
      <c r="EI28" s="48">
        <f>EH28/EG28*100</f>
        <v>100</v>
      </c>
      <c r="EJ28" s="198">
        <v>75</v>
      </c>
      <c r="EK28" s="198">
        <v>75</v>
      </c>
      <c r="EL28" s="48">
        <f>EK28/EJ28*100</f>
        <v>100</v>
      </c>
      <c r="EM28" s="198"/>
      <c r="EN28" s="198"/>
      <c r="EO28" s="48"/>
      <c r="EP28" s="198"/>
      <c r="EQ28" s="198"/>
      <c r="ER28" s="48"/>
      <c r="ES28" s="198"/>
      <c r="ET28" s="198"/>
      <c r="EU28" s="48"/>
      <c r="EV28" s="198"/>
      <c r="EW28" s="198"/>
      <c r="EX28" s="48"/>
      <c r="EY28" s="198">
        <v>895</v>
      </c>
      <c r="EZ28" s="198">
        <v>895</v>
      </c>
      <c r="FA28" s="48">
        <f>EZ28/EY28*100</f>
        <v>100</v>
      </c>
      <c r="FB28" s="198"/>
      <c r="FC28" s="198"/>
      <c r="FD28" s="48"/>
    </row>
    <row r="29" spans="1:160" ht="15.75" x14ac:dyDescent="0.25">
      <c r="A29" s="28" t="s">
        <v>213</v>
      </c>
      <c r="B29" s="56">
        <f t="shared" si="93"/>
        <v>69536.5</v>
      </c>
      <c r="C29" s="56">
        <f t="shared" si="94"/>
        <v>415</v>
      </c>
      <c r="D29" s="52">
        <f t="shared" si="31"/>
        <v>0.59680887016171369</v>
      </c>
      <c r="E29" s="73"/>
      <c r="F29" s="73"/>
      <c r="G29" s="52"/>
      <c r="H29" s="56"/>
      <c r="I29" s="73"/>
      <c r="J29" s="73"/>
      <c r="K29" s="56"/>
      <c r="L29" s="56"/>
      <c r="M29" s="73"/>
      <c r="N29" s="56"/>
      <c r="O29" s="73"/>
      <c r="P29" s="48"/>
      <c r="Q29" s="56"/>
      <c r="R29" s="73"/>
      <c r="S29" s="48"/>
      <c r="T29" s="56"/>
      <c r="U29" s="56"/>
      <c r="V29" s="48"/>
      <c r="W29" s="56"/>
      <c r="X29" s="56"/>
      <c r="Y29" s="48"/>
      <c r="Z29" s="56"/>
      <c r="AA29" s="56"/>
      <c r="AB29" s="73"/>
      <c r="AC29" s="56"/>
      <c r="AD29" s="73"/>
      <c r="AE29" s="73"/>
      <c r="AF29" s="56"/>
      <c r="AG29" s="73"/>
      <c r="AH29" s="73"/>
      <c r="AI29" s="56"/>
      <c r="AJ29" s="73"/>
      <c r="AK29" s="48"/>
      <c r="AL29" s="56"/>
      <c r="AM29" s="73"/>
      <c r="AN29" s="48"/>
      <c r="AO29" s="56"/>
      <c r="AP29" s="73"/>
      <c r="AQ29" s="48"/>
      <c r="AR29" s="56"/>
      <c r="AS29" s="56"/>
      <c r="AT29" s="48"/>
      <c r="AU29" s="56"/>
      <c r="AV29" s="73"/>
      <c r="AW29" s="48"/>
      <c r="AX29" s="56"/>
      <c r="AY29" s="73"/>
      <c r="AZ29" s="198"/>
      <c r="BA29" s="56"/>
      <c r="BB29" s="73"/>
      <c r="BC29" s="48"/>
      <c r="BD29" s="56"/>
      <c r="BE29" s="73"/>
      <c r="BF29" s="48"/>
      <c r="BG29" s="56"/>
      <c r="BH29" s="73"/>
      <c r="BI29" s="48"/>
      <c r="BJ29" s="56"/>
      <c r="BK29" s="73"/>
      <c r="BL29" s="48"/>
      <c r="BM29" s="56"/>
      <c r="BN29" s="73"/>
      <c r="BO29" s="48"/>
      <c r="BP29" s="56"/>
      <c r="BQ29" s="73"/>
      <c r="BR29" s="48"/>
      <c r="BS29" s="56">
        <v>22521.5</v>
      </c>
      <c r="BT29" s="73"/>
      <c r="BU29" s="48"/>
      <c r="BV29" s="56"/>
      <c r="BW29" s="73"/>
      <c r="BX29" s="48"/>
      <c r="BY29" s="56">
        <v>46600</v>
      </c>
      <c r="BZ29" s="73"/>
      <c r="CA29" s="48">
        <f t="shared" si="273"/>
        <v>0</v>
      </c>
      <c r="CB29" s="56"/>
      <c r="CC29" s="73"/>
      <c r="CD29" s="48"/>
      <c r="CE29" s="56"/>
      <c r="CF29" s="73"/>
      <c r="CG29" s="48"/>
      <c r="CH29" s="56"/>
      <c r="CI29" s="73"/>
      <c r="CJ29" s="48"/>
      <c r="CK29" s="56"/>
      <c r="CL29" s="73"/>
      <c r="CM29" s="48"/>
      <c r="CN29" s="56"/>
      <c r="CO29" s="73"/>
      <c r="CP29" s="48"/>
      <c r="CQ29" s="56"/>
      <c r="CR29" s="73"/>
      <c r="CS29" s="48"/>
      <c r="CT29" s="56"/>
      <c r="CU29" s="73"/>
      <c r="CV29" s="48"/>
      <c r="CW29" s="56"/>
      <c r="CX29" s="73"/>
      <c r="CY29" s="198"/>
      <c r="CZ29" s="56"/>
      <c r="DA29" s="73"/>
      <c r="DB29" s="48"/>
      <c r="DC29" s="56"/>
      <c r="DD29" s="73"/>
      <c r="DE29" s="48"/>
      <c r="DF29" s="56"/>
      <c r="DG29" s="73"/>
      <c r="DH29" s="48"/>
      <c r="DI29" s="56"/>
      <c r="DJ29" s="73"/>
      <c r="DK29" s="48"/>
      <c r="DL29" s="56"/>
      <c r="DM29" s="73"/>
      <c r="DN29" s="48"/>
      <c r="DO29" s="56"/>
      <c r="DP29" s="73"/>
      <c r="DQ29" s="48"/>
      <c r="DR29" s="56"/>
      <c r="DS29" s="73"/>
      <c r="DT29" s="48"/>
      <c r="DU29" s="56"/>
      <c r="DV29" s="73"/>
      <c r="DW29" s="48"/>
      <c r="DX29" s="56"/>
      <c r="DY29" s="73"/>
      <c r="DZ29" s="48"/>
      <c r="EA29" s="56"/>
      <c r="EB29" s="73"/>
      <c r="EC29" s="48"/>
      <c r="ED29" s="56"/>
      <c r="EE29" s="73"/>
      <c r="EF29" s="48"/>
      <c r="EG29" s="56">
        <v>240</v>
      </c>
      <c r="EH29" s="56">
        <v>240</v>
      </c>
      <c r="EI29" s="48">
        <f>EH29/EG29*100</f>
        <v>100</v>
      </c>
      <c r="EJ29" s="56"/>
      <c r="EK29" s="56"/>
      <c r="EL29" s="48"/>
      <c r="EM29" s="56"/>
      <c r="EN29" s="56"/>
      <c r="EO29" s="48"/>
      <c r="EP29" s="56"/>
      <c r="EQ29" s="56"/>
      <c r="ER29" s="48"/>
      <c r="ES29" s="56"/>
      <c r="ET29" s="56"/>
      <c r="EU29" s="48"/>
      <c r="EV29" s="56"/>
      <c r="EW29" s="56"/>
      <c r="EX29" s="48"/>
      <c r="EY29" s="56">
        <v>175</v>
      </c>
      <c r="EZ29" s="56">
        <v>175</v>
      </c>
      <c r="FA29" s="48"/>
      <c r="FB29" s="56"/>
      <c r="FC29" s="73"/>
      <c r="FD29" s="48"/>
    </row>
    <row r="30" spans="1:160" ht="15.75" x14ac:dyDescent="0.25">
      <c r="A30" s="28" t="s">
        <v>214</v>
      </c>
      <c r="B30" s="56">
        <f t="shared" si="93"/>
        <v>18017.2</v>
      </c>
      <c r="C30" s="56">
        <f t="shared" si="94"/>
        <v>0</v>
      </c>
      <c r="D30" s="56"/>
      <c r="E30" s="73"/>
      <c r="F30" s="73"/>
      <c r="G30" s="52"/>
      <c r="H30" s="56"/>
      <c r="I30" s="73"/>
      <c r="J30" s="73"/>
      <c r="K30" s="56"/>
      <c r="L30" s="56"/>
      <c r="M30" s="73"/>
      <c r="N30" s="56"/>
      <c r="O30" s="73"/>
      <c r="P30" s="48"/>
      <c r="Q30" s="56"/>
      <c r="R30" s="73"/>
      <c r="S30" s="48"/>
      <c r="T30" s="56"/>
      <c r="U30" s="56"/>
      <c r="V30" s="48"/>
      <c r="W30" s="56"/>
      <c r="X30" s="56"/>
      <c r="Y30" s="48"/>
      <c r="Z30" s="56"/>
      <c r="AA30" s="56"/>
      <c r="AB30" s="73"/>
      <c r="AC30" s="56"/>
      <c r="AD30" s="73"/>
      <c r="AE30" s="73"/>
      <c r="AF30" s="56"/>
      <c r="AG30" s="73"/>
      <c r="AH30" s="73"/>
      <c r="AI30" s="56"/>
      <c r="AJ30" s="73"/>
      <c r="AK30" s="48"/>
      <c r="AL30" s="56"/>
      <c r="AM30" s="73"/>
      <c r="AN30" s="48"/>
      <c r="AO30" s="56"/>
      <c r="AP30" s="73"/>
      <c r="AQ30" s="48"/>
      <c r="AR30" s="56"/>
      <c r="AS30" s="73"/>
      <c r="AT30" s="48"/>
      <c r="AU30" s="56"/>
      <c r="AV30" s="73"/>
      <c r="AW30" s="48"/>
      <c r="AX30" s="56"/>
      <c r="AY30" s="73"/>
      <c r="AZ30" s="198"/>
      <c r="BA30" s="56"/>
      <c r="BB30" s="73"/>
      <c r="BC30" s="48"/>
      <c r="BD30" s="56"/>
      <c r="BE30" s="73"/>
      <c r="BF30" s="48"/>
      <c r="BG30" s="56"/>
      <c r="BH30" s="73"/>
      <c r="BI30" s="48"/>
      <c r="BJ30" s="56"/>
      <c r="BK30" s="73"/>
      <c r="BL30" s="48"/>
      <c r="BM30" s="56"/>
      <c r="BN30" s="73"/>
      <c r="BO30" s="48"/>
      <c r="BP30" s="56"/>
      <c r="BQ30" s="73"/>
      <c r="BR30" s="48"/>
      <c r="BS30" s="56">
        <v>18017.2</v>
      </c>
      <c r="BT30" s="73"/>
      <c r="BU30" s="48"/>
      <c r="BV30" s="56"/>
      <c r="BW30" s="73"/>
      <c r="BX30" s="48"/>
      <c r="BY30" s="56"/>
      <c r="BZ30" s="73"/>
      <c r="CA30" s="48"/>
      <c r="CB30" s="56"/>
      <c r="CC30" s="73"/>
      <c r="CD30" s="48"/>
      <c r="CE30" s="56"/>
      <c r="CF30" s="73"/>
      <c r="CG30" s="48"/>
      <c r="CH30" s="56"/>
      <c r="CI30" s="73"/>
      <c r="CJ30" s="48"/>
      <c r="CK30" s="56"/>
      <c r="CL30" s="73"/>
      <c r="CM30" s="48"/>
      <c r="CN30" s="56"/>
      <c r="CO30" s="73"/>
      <c r="CP30" s="48"/>
      <c r="CQ30" s="56"/>
      <c r="CR30" s="73"/>
      <c r="CS30" s="48"/>
      <c r="CT30" s="56"/>
      <c r="CU30" s="73"/>
      <c r="CV30" s="48"/>
      <c r="CW30" s="56"/>
      <c r="CX30" s="73"/>
      <c r="CY30" s="198"/>
      <c r="CZ30" s="56"/>
      <c r="DA30" s="73"/>
      <c r="DB30" s="48"/>
      <c r="DC30" s="56"/>
      <c r="DD30" s="73"/>
      <c r="DE30" s="48"/>
      <c r="DF30" s="56"/>
      <c r="DG30" s="73"/>
      <c r="DH30" s="48"/>
      <c r="DI30" s="56"/>
      <c r="DJ30" s="73"/>
      <c r="DK30" s="48"/>
      <c r="DL30" s="56"/>
      <c r="DM30" s="73"/>
      <c r="DN30" s="48"/>
      <c r="DO30" s="56"/>
      <c r="DP30" s="73"/>
      <c r="DQ30" s="48"/>
      <c r="DR30" s="56"/>
      <c r="DS30" s="73"/>
      <c r="DT30" s="48"/>
      <c r="DU30" s="56"/>
      <c r="DV30" s="73"/>
      <c r="DW30" s="48"/>
      <c r="DX30" s="56"/>
      <c r="DY30" s="73"/>
      <c r="DZ30" s="48"/>
      <c r="EA30" s="56"/>
      <c r="EB30" s="73"/>
      <c r="EC30" s="48"/>
      <c r="ED30" s="56"/>
      <c r="EE30" s="73"/>
      <c r="EF30" s="48"/>
      <c r="EG30" s="56"/>
      <c r="EH30" s="73"/>
      <c r="EI30" s="48"/>
      <c r="EJ30" s="56"/>
      <c r="EK30" s="73"/>
      <c r="EL30" s="48"/>
      <c r="EM30" s="56"/>
      <c r="EN30" s="73"/>
      <c r="EO30" s="48"/>
      <c r="EP30" s="56"/>
      <c r="EQ30" s="73"/>
      <c r="ER30" s="48"/>
      <c r="ES30" s="56"/>
      <c r="ET30" s="73"/>
      <c r="EU30" s="48"/>
      <c r="EV30" s="56"/>
      <c r="EW30" s="73"/>
      <c r="EX30" s="48"/>
      <c r="EY30" s="56"/>
      <c r="EZ30" s="73"/>
      <c r="FA30" s="48"/>
      <c r="FB30" s="56"/>
      <c r="FC30" s="73"/>
      <c r="FD30" s="48"/>
    </row>
    <row r="31" spans="1:160" ht="15.75" x14ac:dyDescent="0.25">
      <c r="A31" s="28" t="s">
        <v>561</v>
      </c>
      <c r="B31" s="56">
        <f t="shared" si="93"/>
        <v>225</v>
      </c>
      <c r="C31" s="56">
        <f t="shared" si="94"/>
        <v>225</v>
      </c>
      <c r="D31" s="56"/>
      <c r="E31" s="73"/>
      <c r="F31" s="73"/>
      <c r="G31" s="52"/>
      <c r="H31" s="56"/>
      <c r="I31" s="73"/>
      <c r="J31" s="73"/>
      <c r="K31" s="56"/>
      <c r="L31" s="56"/>
      <c r="M31" s="73"/>
      <c r="N31" s="56"/>
      <c r="O31" s="73"/>
      <c r="P31" s="48"/>
      <c r="Q31" s="56"/>
      <c r="R31" s="73"/>
      <c r="S31" s="48"/>
      <c r="T31" s="56"/>
      <c r="U31" s="56"/>
      <c r="V31" s="48"/>
      <c r="W31" s="56"/>
      <c r="X31" s="56"/>
      <c r="Y31" s="48"/>
      <c r="Z31" s="56"/>
      <c r="AA31" s="56"/>
      <c r="AB31" s="73"/>
      <c r="AC31" s="56"/>
      <c r="AD31" s="73"/>
      <c r="AE31" s="73"/>
      <c r="AF31" s="56"/>
      <c r="AG31" s="73"/>
      <c r="AH31" s="73"/>
      <c r="AI31" s="56"/>
      <c r="AJ31" s="73"/>
      <c r="AK31" s="48"/>
      <c r="AL31" s="56"/>
      <c r="AM31" s="73"/>
      <c r="AN31" s="48"/>
      <c r="AO31" s="56"/>
      <c r="AP31" s="73"/>
      <c r="AQ31" s="48"/>
      <c r="AR31" s="56"/>
      <c r="AS31" s="73"/>
      <c r="AT31" s="48"/>
      <c r="AU31" s="56"/>
      <c r="AV31" s="73"/>
      <c r="AW31" s="48"/>
      <c r="AX31" s="56"/>
      <c r="AY31" s="73"/>
      <c r="AZ31" s="198"/>
      <c r="BA31" s="56"/>
      <c r="BB31" s="73"/>
      <c r="BC31" s="48"/>
      <c r="BD31" s="56"/>
      <c r="BE31" s="73"/>
      <c r="BF31" s="48"/>
      <c r="BG31" s="56"/>
      <c r="BH31" s="73"/>
      <c r="BI31" s="48"/>
      <c r="BJ31" s="56"/>
      <c r="BK31" s="73"/>
      <c r="BL31" s="48"/>
      <c r="BM31" s="56">
        <v>225</v>
      </c>
      <c r="BN31" s="56">
        <v>225</v>
      </c>
      <c r="BO31" s="48">
        <f>BN31/BM31*100</f>
        <v>100</v>
      </c>
      <c r="BP31" s="56"/>
      <c r="BQ31" s="73"/>
      <c r="BR31" s="48"/>
      <c r="BS31" s="56"/>
      <c r="BT31" s="73"/>
      <c r="BU31" s="48"/>
      <c r="BV31" s="56"/>
      <c r="BW31" s="73"/>
      <c r="BX31" s="48"/>
      <c r="BY31" s="56"/>
      <c r="BZ31" s="73"/>
      <c r="CA31" s="48"/>
      <c r="CB31" s="56"/>
      <c r="CC31" s="73"/>
      <c r="CD31" s="48"/>
      <c r="CE31" s="56"/>
      <c r="CF31" s="73"/>
      <c r="CG31" s="48"/>
      <c r="CH31" s="56"/>
      <c r="CI31" s="73"/>
      <c r="CJ31" s="48"/>
      <c r="CK31" s="56"/>
      <c r="CL31" s="73"/>
      <c r="CM31" s="48"/>
      <c r="CN31" s="56"/>
      <c r="CO31" s="73"/>
      <c r="CP31" s="48"/>
      <c r="CQ31" s="56"/>
      <c r="CR31" s="73"/>
      <c r="CS31" s="48"/>
      <c r="CT31" s="56"/>
      <c r="CU31" s="73"/>
      <c r="CV31" s="48"/>
      <c r="CW31" s="56"/>
      <c r="CX31" s="73"/>
      <c r="CY31" s="198"/>
      <c r="CZ31" s="56"/>
      <c r="DA31" s="73"/>
      <c r="DB31" s="48"/>
      <c r="DC31" s="56"/>
      <c r="DD31" s="73"/>
      <c r="DE31" s="48"/>
      <c r="DF31" s="56"/>
      <c r="DG31" s="73"/>
      <c r="DH31" s="48"/>
      <c r="DI31" s="56"/>
      <c r="DJ31" s="73"/>
      <c r="DK31" s="48"/>
      <c r="DL31" s="56"/>
      <c r="DM31" s="73"/>
      <c r="DN31" s="48"/>
      <c r="DO31" s="56"/>
      <c r="DP31" s="73"/>
      <c r="DQ31" s="48"/>
      <c r="DR31" s="56"/>
      <c r="DS31" s="73"/>
      <c r="DT31" s="48"/>
      <c r="DU31" s="56"/>
      <c r="DV31" s="73"/>
      <c r="DW31" s="48"/>
      <c r="DX31" s="56"/>
      <c r="DY31" s="73"/>
      <c r="DZ31" s="48"/>
      <c r="EA31" s="56"/>
      <c r="EB31" s="73"/>
      <c r="EC31" s="48"/>
      <c r="ED31" s="56"/>
      <c r="EE31" s="73"/>
      <c r="EF31" s="48"/>
      <c r="EG31" s="56"/>
      <c r="EH31" s="73"/>
      <c r="EI31" s="48"/>
      <c r="EJ31" s="56"/>
      <c r="EK31" s="73"/>
      <c r="EL31" s="48"/>
      <c r="EM31" s="56"/>
      <c r="EN31" s="73"/>
      <c r="EO31" s="48"/>
      <c r="EP31" s="56"/>
      <c r="EQ31" s="73"/>
      <c r="ER31" s="48"/>
      <c r="ES31" s="56"/>
      <c r="ET31" s="73"/>
      <c r="EU31" s="48"/>
      <c r="EV31" s="56"/>
      <c r="EW31" s="73"/>
      <c r="EX31" s="48"/>
      <c r="EY31" s="56"/>
      <c r="EZ31" s="73"/>
      <c r="FA31" s="48"/>
      <c r="FB31" s="56"/>
      <c r="FC31" s="73"/>
      <c r="FD31" s="48"/>
    </row>
    <row r="32" spans="1:160" s="59" customFormat="1" ht="31.5" x14ac:dyDescent="0.25">
      <c r="A32" s="185" t="s">
        <v>225</v>
      </c>
      <c r="B32" s="73">
        <f t="shared" si="93"/>
        <v>135272.58743000001</v>
      </c>
      <c r="C32" s="73">
        <f t="shared" si="94"/>
        <v>68819.279179999998</v>
      </c>
      <c r="D32" s="55">
        <f t="shared" si="31"/>
        <v>50.874519728996944</v>
      </c>
      <c r="E32" s="55">
        <f t="shared" ref="E32:AD32" si="276">E33+E34+E35+E36+E37+E38+E39</f>
        <v>8750</v>
      </c>
      <c r="F32" s="55">
        <f t="shared" ref="F32" si="277">F33+F34+F35+F36+F37+F38+F39</f>
        <v>8750</v>
      </c>
      <c r="G32" s="55">
        <f t="shared" ref="G32:G33" si="278">F32/E32*100</f>
        <v>100</v>
      </c>
      <c r="H32" s="55">
        <f t="shared" si="276"/>
        <v>95000</v>
      </c>
      <c r="I32" s="55">
        <f t="shared" si="276"/>
        <v>48146.619709999999</v>
      </c>
      <c r="J32" s="73">
        <f t="shared" ref="J32" si="279">I32/H32*100</f>
        <v>50.680652326315787</v>
      </c>
      <c r="K32" s="55">
        <f t="shared" si="276"/>
        <v>812.4</v>
      </c>
      <c r="L32" s="55">
        <f t="shared" ref="L32" si="280">L33+L34+L35+L36+L37+L38+L39</f>
        <v>200</v>
      </c>
      <c r="M32" s="54">
        <f t="shared" si="197"/>
        <v>24.618414574101429</v>
      </c>
      <c r="N32" s="55">
        <f t="shared" si="276"/>
        <v>3066</v>
      </c>
      <c r="O32" s="55">
        <f t="shared" si="276"/>
        <v>1011.80853</v>
      </c>
      <c r="P32" s="54">
        <f t="shared" si="86"/>
        <v>33.000930528375733</v>
      </c>
      <c r="Q32" s="55">
        <f t="shared" ref="Q32:R32" si="281">Q33+Q34+Q35+Q36+Q37+Q38+Q39</f>
        <v>9726</v>
      </c>
      <c r="R32" s="55">
        <f t="shared" si="281"/>
        <v>3223.5</v>
      </c>
      <c r="S32" s="54">
        <f t="shared" ref="S32:S33" si="282">R32/Q32*100</f>
        <v>33.143121529919803</v>
      </c>
      <c r="T32" s="55">
        <f t="shared" ref="T32" si="283">T33+T34+T35+T36+T37+T38+T39</f>
        <v>3100</v>
      </c>
      <c r="U32" s="55">
        <f t="shared" ref="U32" si="284">U33+U34+U35+U36+U37+U38+U39</f>
        <v>0</v>
      </c>
      <c r="V32" s="54">
        <f t="shared" ref="V32:V33" si="285">U32/T32*100</f>
        <v>0</v>
      </c>
      <c r="W32" s="55">
        <f t="shared" ref="W32" si="286">W33+W34+W35+W36+W37+W38+W39</f>
        <v>0</v>
      </c>
      <c r="X32" s="55">
        <f t="shared" ref="X32" si="287">X33+X34+X35+X36+X37+X38+X39</f>
        <v>0</v>
      </c>
      <c r="Y32" s="54"/>
      <c r="Z32" s="55">
        <f t="shared" si="276"/>
        <v>0</v>
      </c>
      <c r="AA32" s="55">
        <f t="shared" ref="AA32" si="288">AA33+AA34+AA35+AA36+AA37+AA38+AA39</f>
        <v>0</v>
      </c>
      <c r="AB32" s="55">
        <f t="shared" si="276"/>
        <v>0</v>
      </c>
      <c r="AC32" s="55">
        <f t="shared" si="276"/>
        <v>0</v>
      </c>
      <c r="AD32" s="55">
        <f t="shared" si="276"/>
        <v>0</v>
      </c>
      <c r="AE32" s="55">
        <f t="shared" ref="AE32:AG32" si="289">AE33+AE34+AE35+AE36+AE37+AE38+AE39</f>
        <v>0</v>
      </c>
      <c r="AF32" s="55">
        <f t="shared" si="289"/>
        <v>0</v>
      </c>
      <c r="AG32" s="55">
        <f t="shared" si="289"/>
        <v>0</v>
      </c>
      <c r="AH32" s="54"/>
      <c r="AI32" s="55">
        <f t="shared" ref="AI32:AJ32" si="290">AI33+AI34+AI35+AI36+AI37+AI38+AI39</f>
        <v>2000</v>
      </c>
      <c r="AJ32" s="55">
        <f t="shared" si="290"/>
        <v>2000</v>
      </c>
      <c r="AK32" s="54">
        <f t="shared" ref="AK32:AK33" si="291">AJ32/AI32*100</f>
        <v>100</v>
      </c>
      <c r="AL32" s="55">
        <f t="shared" ref="AL32:AM32" si="292">AL33+AL34+AL35+AL36+AL37+AL38+AL39</f>
        <v>0</v>
      </c>
      <c r="AM32" s="55">
        <f t="shared" si="292"/>
        <v>0</v>
      </c>
      <c r="AN32" s="54"/>
      <c r="AO32" s="55">
        <f t="shared" ref="AO32:AP32" si="293">AO33+AO34+AO35+AO36+AO37+AO38+AO39</f>
        <v>0</v>
      </c>
      <c r="AP32" s="55">
        <f t="shared" si="293"/>
        <v>0</v>
      </c>
      <c r="AQ32" s="54"/>
      <c r="AR32" s="55">
        <f t="shared" ref="AR32:AS32" si="294">AR33+AR34+AR35+AR36+AR37+AR38+AR39</f>
        <v>0</v>
      </c>
      <c r="AS32" s="55">
        <f t="shared" si="294"/>
        <v>0</v>
      </c>
      <c r="AT32" s="54"/>
      <c r="AU32" s="55">
        <f t="shared" ref="AU32:AV32" si="295">AU33+AU34+AU35+AU36+AU37+AU38+AU39</f>
        <v>0</v>
      </c>
      <c r="AV32" s="55">
        <f t="shared" si="295"/>
        <v>0</v>
      </c>
      <c r="AW32" s="54"/>
      <c r="AX32" s="55">
        <f t="shared" ref="AX32:AY32" si="296">AX33+AX34+AX35+AX36+AX37+AX38+AX39</f>
        <v>100</v>
      </c>
      <c r="AY32" s="55">
        <f t="shared" si="296"/>
        <v>100</v>
      </c>
      <c r="AZ32" s="201">
        <f t="shared" si="49"/>
        <v>100</v>
      </c>
      <c r="BA32" s="55"/>
      <c r="BB32" s="55"/>
      <c r="BC32" s="54"/>
      <c r="BD32" s="55"/>
      <c r="BE32" s="55"/>
      <c r="BF32" s="54"/>
      <c r="BG32" s="55"/>
      <c r="BH32" s="55"/>
      <c r="BI32" s="54"/>
      <c r="BJ32" s="55">
        <f t="shared" ref="BJ32:BK32" si="297">BJ33+BJ34+BJ35+BJ36+BJ37+BJ38+BJ39</f>
        <v>8685.7000000000007</v>
      </c>
      <c r="BK32" s="55">
        <f t="shared" si="297"/>
        <v>4278.6041399999995</v>
      </c>
      <c r="BL32" s="54">
        <f t="shared" ref="BL32:BL33" si="298">BK32/BJ32*100</f>
        <v>49.260326053167844</v>
      </c>
      <c r="BM32" s="55"/>
      <c r="BN32" s="55"/>
      <c r="BO32" s="54"/>
      <c r="BP32" s="55">
        <f t="shared" ref="BP32:BQ32" si="299">BP33+BP34+BP35+BP36+BP37+BP38+BP39</f>
        <v>0</v>
      </c>
      <c r="BQ32" s="55">
        <f t="shared" si="299"/>
        <v>0</v>
      </c>
      <c r="BR32" s="54"/>
      <c r="BS32" s="55">
        <f t="shared" ref="BS32:BT32" si="300">BS33+BS34+BS35+BS36+BS37+BS38+BS39</f>
        <v>0</v>
      </c>
      <c r="BT32" s="55">
        <f t="shared" si="300"/>
        <v>0</v>
      </c>
      <c r="BU32" s="54"/>
      <c r="BV32" s="55">
        <f t="shared" ref="BV32:BW32" si="301">BV33+BV34+BV35+BV36+BV37+BV38+BV39</f>
        <v>0</v>
      </c>
      <c r="BW32" s="55">
        <f t="shared" si="301"/>
        <v>0</v>
      </c>
      <c r="BX32" s="54"/>
      <c r="BY32" s="55">
        <f t="shared" ref="BY32:BZ32" si="302">BY33+BY34+BY35+BY36+BY37+BY38+BY39</f>
        <v>0</v>
      </c>
      <c r="BZ32" s="55">
        <f t="shared" si="302"/>
        <v>0</v>
      </c>
      <c r="CA32" s="54"/>
      <c r="CB32" s="55">
        <f t="shared" ref="CB32:CC32" si="303">CB33+CB34+CB35+CB36+CB37+CB38+CB39</f>
        <v>2570</v>
      </c>
      <c r="CC32" s="55">
        <f t="shared" si="303"/>
        <v>648.74680000000001</v>
      </c>
      <c r="CD32" s="54">
        <f t="shared" ref="CD32:CD36" si="304">CC32/CB32*100</f>
        <v>25.243066147859921</v>
      </c>
      <c r="CE32" s="55">
        <f t="shared" ref="CE32:CF32" si="305">CE33+CE34+CE35+CE36+CE37+CE38+CE39</f>
        <v>0</v>
      </c>
      <c r="CF32" s="55">
        <f t="shared" si="305"/>
        <v>0</v>
      </c>
      <c r="CG32" s="54"/>
      <c r="CH32" s="55">
        <f t="shared" ref="CH32:CI32" si="306">CH33+CH34+CH35+CH36+CH37+CH38+CH39</f>
        <v>0</v>
      </c>
      <c r="CI32" s="55">
        <f t="shared" si="306"/>
        <v>0</v>
      </c>
      <c r="CJ32" s="54"/>
      <c r="CK32" s="55">
        <f t="shared" ref="CK32:CL32" si="307">CK33+CK34+CK35+CK36+CK37+CK38+CK39</f>
        <v>0</v>
      </c>
      <c r="CL32" s="55">
        <f t="shared" si="307"/>
        <v>0</v>
      </c>
      <c r="CM32" s="54"/>
      <c r="CN32" s="55">
        <f t="shared" ref="CN32:CO32" si="308">CN33+CN34+CN35+CN36+CN37+CN38+CN39</f>
        <v>0</v>
      </c>
      <c r="CO32" s="55">
        <f t="shared" si="308"/>
        <v>0</v>
      </c>
      <c r="CP32" s="54"/>
      <c r="CQ32" s="55">
        <f t="shared" ref="CQ32:CR32" si="309">CQ33+CQ34+CQ35+CQ36+CQ37+CQ38+CQ39</f>
        <v>0</v>
      </c>
      <c r="CR32" s="55">
        <f t="shared" si="309"/>
        <v>0</v>
      </c>
      <c r="CS32" s="54"/>
      <c r="CT32" s="55">
        <f t="shared" ref="CT32:CU32" si="310">CT33+CT34+CT35+CT36+CT37+CT38+CT39</f>
        <v>0</v>
      </c>
      <c r="CU32" s="55">
        <f t="shared" si="310"/>
        <v>0</v>
      </c>
      <c r="CV32" s="54"/>
      <c r="CW32" s="55">
        <f t="shared" ref="CW32:CX32" si="311">CW33+CW34+CW35+CW36+CW37+CW38+CW39</f>
        <v>0</v>
      </c>
      <c r="CX32" s="55">
        <f t="shared" si="311"/>
        <v>0</v>
      </c>
      <c r="CY32" s="201"/>
      <c r="CZ32" s="55">
        <f t="shared" ref="CZ32:DA32" si="312">CZ33+CZ34+CZ35+CZ36+CZ37+CZ38+CZ39</f>
        <v>0</v>
      </c>
      <c r="DA32" s="55">
        <f t="shared" si="312"/>
        <v>0</v>
      </c>
      <c r="DB32" s="54"/>
      <c r="DC32" s="55">
        <f t="shared" ref="DC32:DD32" si="313">DC33+DC34+DC35+DC36+DC37+DC38+DC39</f>
        <v>0</v>
      </c>
      <c r="DD32" s="55">
        <f t="shared" si="313"/>
        <v>0</v>
      </c>
      <c r="DE32" s="54"/>
      <c r="DF32" s="55">
        <f t="shared" ref="DF32:DG32" si="314">DF33+DF34+DF35+DF36+DF37+DF38+DF39</f>
        <v>0</v>
      </c>
      <c r="DG32" s="55">
        <f t="shared" si="314"/>
        <v>0</v>
      </c>
      <c r="DH32" s="54"/>
      <c r="DI32" s="55">
        <f t="shared" ref="DI32:DJ32" si="315">DI33+DI34+DI35+DI36+DI37+DI38+DI39</f>
        <v>0</v>
      </c>
      <c r="DJ32" s="55">
        <f t="shared" si="315"/>
        <v>0</v>
      </c>
      <c r="DK32" s="54"/>
      <c r="DL32" s="55">
        <f t="shared" ref="DL32:DM32" si="316">DL33+DL34+DL35+DL36+DL37+DL38+DL39</f>
        <v>0</v>
      </c>
      <c r="DM32" s="55">
        <f t="shared" si="316"/>
        <v>0</v>
      </c>
      <c r="DN32" s="54"/>
      <c r="DO32" s="55">
        <f t="shared" ref="DO32:DP32" si="317">DO33+DO34+DO35+DO36+DO37+DO38+DO39</f>
        <v>0</v>
      </c>
      <c r="DP32" s="55">
        <f t="shared" si="317"/>
        <v>0</v>
      </c>
      <c r="DQ32" s="54"/>
      <c r="DR32" s="55">
        <f t="shared" ref="DR32:DS32" si="318">DR33+DR34+DR35+DR36+DR37+DR38+DR39</f>
        <v>0</v>
      </c>
      <c r="DS32" s="55">
        <f t="shared" si="318"/>
        <v>0</v>
      </c>
      <c r="DT32" s="54"/>
      <c r="DU32" s="55">
        <f t="shared" ref="DU32:DV32" si="319">DU33+DU34+DU35+DU36+DU37+DU38+DU39</f>
        <v>0</v>
      </c>
      <c r="DV32" s="55">
        <f t="shared" si="319"/>
        <v>0</v>
      </c>
      <c r="DW32" s="54"/>
      <c r="DX32" s="55">
        <f t="shared" ref="DX32:DY32" si="320">DX33+DX34+DX35+DX36+DX37+DX38+DX39</f>
        <v>1002.48743</v>
      </c>
      <c r="DY32" s="55">
        <f t="shared" si="320"/>
        <v>0</v>
      </c>
      <c r="DZ32" s="54"/>
      <c r="EA32" s="55">
        <f t="shared" ref="EA32:EB32" si="321">EA33+EA34+EA35+EA36+EA37+EA38+EA39</f>
        <v>0</v>
      </c>
      <c r="EB32" s="55">
        <f t="shared" si="321"/>
        <v>0</v>
      </c>
      <c r="EC32" s="54"/>
      <c r="ED32" s="55">
        <f t="shared" ref="ED32:EE32" si="322">ED33+ED34+ED35+ED36+ED37+ED38+ED39</f>
        <v>0</v>
      </c>
      <c r="EE32" s="55">
        <f t="shared" si="322"/>
        <v>0</v>
      </c>
      <c r="EF32" s="54"/>
      <c r="EG32" s="55">
        <f t="shared" ref="EG32:EH32" si="323">EG33+EG34+EG35+EG36+EG37+EG38+EG39</f>
        <v>240</v>
      </c>
      <c r="EH32" s="55">
        <f t="shared" si="323"/>
        <v>240</v>
      </c>
      <c r="EI32" s="54">
        <f t="shared" ref="EI32:EI34" si="324">EH32/EG32*100</f>
        <v>100</v>
      </c>
      <c r="EJ32" s="55">
        <f t="shared" ref="EJ32:EK32" si="325">EJ33+EJ34+EJ35+EJ36+EJ37+EJ38+EJ39</f>
        <v>100</v>
      </c>
      <c r="EK32" s="55">
        <f t="shared" si="325"/>
        <v>100</v>
      </c>
      <c r="EL32" s="54">
        <f t="shared" ref="EL32:EL33" si="326">EK32/EJ32*100</f>
        <v>100</v>
      </c>
      <c r="EM32" s="55">
        <f t="shared" ref="EM32:EN32" si="327">EM33+EM34+EM35+EM36+EM37+EM38+EM39</f>
        <v>0</v>
      </c>
      <c r="EN32" s="55">
        <f t="shared" si="327"/>
        <v>0</v>
      </c>
      <c r="EO32" s="54"/>
      <c r="EP32" s="55">
        <f t="shared" ref="EP32:EQ32" si="328">EP33+EP34+EP35+EP36+EP37+EP38+EP39</f>
        <v>0</v>
      </c>
      <c r="EQ32" s="55">
        <f t="shared" si="328"/>
        <v>0</v>
      </c>
      <c r="ER32" s="54"/>
      <c r="ES32" s="55">
        <f t="shared" ref="ES32:ET32" si="329">ES33+ES34+ES35+ES36+ES37+ES38+ES39</f>
        <v>0</v>
      </c>
      <c r="ET32" s="55">
        <f t="shared" si="329"/>
        <v>0</v>
      </c>
      <c r="EU32" s="54"/>
      <c r="EV32" s="55">
        <f t="shared" ref="EV32:EW32" si="330">EV33+EV34+EV35+EV36+EV37+EV38+EV39</f>
        <v>0</v>
      </c>
      <c r="EW32" s="55">
        <f t="shared" si="330"/>
        <v>0</v>
      </c>
      <c r="EX32" s="54"/>
      <c r="EY32" s="55">
        <f t="shared" ref="EY32:EZ32" si="331">EY33+EY34+EY35+EY36+EY37+EY38+EY39</f>
        <v>120</v>
      </c>
      <c r="EZ32" s="55">
        <f t="shared" si="331"/>
        <v>120</v>
      </c>
      <c r="FA32" s="54">
        <f t="shared" ref="FA30:FA45" si="332">EZ32/EY32*100</f>
        <v>100</v>
      </c>
      <c r="FB32" s="55">
        <f t="shared" ref="FB32:FC32" si="333">FB33+FB34+FB35+FB36+FB37+FB38+FB39</f>
        <v>0</v>
      </c>
      <c r="FC32" s="55">
        <f t="shared" si="333"/>
        <v>0</v>
      </c>
      <c r="FD32" s="54"/>
    </row>
    <row r="33" spans="1:160" ht="31.5" x14ac:dyDescent="0.25">
      <c r="A33" s="186" t="s">
        <v>224</v>
      </c>
      <c r="B33" s="56">
        <f t="shared" si="93"/>
        <v>39272.587430000007</v>
      </c>
      <c r="C33" s="56">
        <f t="shared" si="94"/>
        <v>20250.167629999996</v>
      </c>
      <c r="D33" s="52">
        <f t="shared" si="31"/>
        <v>51.563110442096971</v>
      </c>
      <c r="E33" s="52">
        <v>8750</v>
      </c>
      <c r="F33" s="52">
        <v>8750</v>
      </c>
      <c r="G33" s="52">
        <f t="shared" si="278"/>
        <v>100</v>
      </c>
      <c r="H33" s="52"/>
      <c r="I33" s="52"/>
      <c r="J33" s="56"/>
      <c r="K33" s="52">
        <v>812.4</v>
      </c>
      <c r="L33" s="52">
        <v>200</v>
      </c>
      <c r="M33" s="48">
        <f t="shared" si="197"/>
        <v>24.618414574101429</v>
      </c>
      <c r="N33" s="52">
        <v>3066</v>
      </c>
      <c r="O33" s="52">
        <v>1011.80853</v>
      </c>
      <c r="P33" s="48">
        <f t="shared" si="86"/>
        <v>33.000930528375733</v>
      </c>
      <c r="Q33" s="199">
        <v>9726</v>
      </c>
      <c r="R33" s="199">
        <v>3223.5</v>
      </c>
      <c r="S33" s="48">
        <f t="shared" si="282"/>
        <v>33.143121529919803</v>
      </c>
      <c r="T33" s="198">
        <v>3100</v>
      </c>
      <c r="U33" s="198">
        <v>0</v>
      </c>
      <c r="V33" s="48">
        <f t="shared" si="285"/>
        <v>0</v>
      </c>
      <c r="W33" s="198"/>
      <c r="X33" s="198"/>
      <c r="Y33" s="48"/>
      <c r="Z33" s="52"/>
      <c r="AA33" s="52"/>
      <c r="AB33" s="48"/>
      <c r="AC33" s="52"/>
      <c r="AD33" s="52"/>
      <c r="AE33" s="48"/>
      <c r="AF33" s="52"/>
      <c r="AG33" s="52"/>
      <c r="AH33" s="48"/>
      <c r="AI33" s="198">
        <v>2000</v>
      </c>
      <c r="AJ33" s="198">
        <v>2000</v>
      </c>
      <c r="AK33" s="48">
        <f t="shared" si="291"/>
        <v>100</v>
      </c>
      <c r="AL33" s="198"/>
      <c r="AM33" s="198"/>
      <c r="AN33" s="48"/>
      <c r="AO33" s="198"/>
      <c r="AP33" s="198"/>
      <c r="AQ33" s="48"/>
      <c r="AR33" s="198"/>
      <c r="AS33" s="200"/>
      <c r="AT33" s="48"/>
      <c r="AU33" s="198"/>
      <c r="AV33" s="198"/>
      <c r="AW33" s="48"/>
      <c r="AX33" s="198">
        <v>100</v>
      </c>
      <c r="AY33" s="198">
        <v>100</v>
      </c>
      <c r="AZ33" s="198">
        <f t="shared" si="49"/>
        <v>100</v>
      </c>
      <c r="BA33" s="198"/>
      <c r="BB33" s="198"/>
      <c r="BC33" s="48"/>
      <c r="BD33" s="198"/>
      <c r="BE33" s="198"/>
      <c r="BF33" s="48"/>
      <c r="BG33" s="198"/>
      <c r="BH33" s="198"/>
      <c r="BI33" s="48"/>
      <c r="BJ33" s="198">
        <v>8685.7000000000007</v>
      </c>
      <c r="BK33" s="198">
        <v>4278.6041399999995</v>
      </c>
      <c r="BL33" s="48">
        <f t="shared" si="298"/>
        <v>49.260326053167844</v>
      </c>
      <c r="BM33" s="198"/>
      <c r="BN33" s="198"/>
      <c r="BO33" s="48"/>
      <c r="BP33" s="198"/>
      <c r="BQ33" s="198"/>
      <c r="BR33" s="48"/>
      <c r="BS33" s="198"/>
      <c r="BT33" s="198"/>
      <c r="BU33" s="48"/>
      <c r="BV33" s="198"/>
      <c r="BW33" s="198"/>
      <c r="BX33" s="48"/>
      <c r="BY33" s="198"/>
      <c r="BZ33" s="198"/>
      <c r="CA33" s="48"/>
      <c r="CB33" s="198">
        <v>1745</v>
      </c>
      <c r="CC33" s="198">
        <v>401.25496000000004</v>
      </c>
      <c r="CD33" s="48">
        <f t="shared" si="304"/>
        <v>22.994553581661894</v>
      </c>
      <c r="CE33" s="198"/>
      <c r="CF33" s="198"/>
      <c r="CG33" s="48"/>
      <c r="CH33" s="198"/>
      <c r="CI33" s="198"/>
      <c r="CJ33" s="48"/>
      <c r="CK33" s="198"/>
      <c r="CL33" s="198"/>
      <c r="CM33" s="48"/>
      <c r="CN33" s="198"/>
      <c r="CO33" s="198"/>
      <c r="CP33" s="48"/>
      <c r="CQ33" s="198"/>
      <c r="CR33" s="198"/>
      <c r="CS33" s="48"/>
      <c r="CT33" s="198"/>
      <c r="CU33" s="198"/>
      <c r="CV33" s="48"/>
      <c r="CW33" s="198"/>
      <c r="CX33" s="198"/>
      <c r="CY33" s="198"/>
      <c r="CZ33" s="198"/>
      <c r="DA33" s="198"/>
      <c r="DB33" s="48"/>
      <c r="DC33" s="198"/>
      <c r="DD33" s="198"/>
      <c r="DE33" s="48"/>
      <c r="DF33" s="198"/>
      <c r="DG33" s="198"/>
      <c r="DH33" s="48"/>
      <c r="DI33" s="198"/>
      <c r="DJ33" s="198"/>
      <c r="DK33" s="48"/>
      <c r="DL33" s="198"/>
      <c r="DM33" s="198"/>
      <c r="DN33" s="48"/>
      <c r="DO33" s="198"/>
      <c r="DP33" s="198"/>
      <c r="DQ33" s="48"/>
      <c r="DR33" s="198"/>
      <c r="DS33" s="198"/>
      <c r="DT33" s="48"/>
      <c r="DU33" s="198"/>
      <c r="DV33" s="198"/>
      <c r="DW33" s="48"/>
      <c r="DX33" s="198">
        <v>1002.48743</v>
      </c>
      <c r="DY33" s="198"/>
      <c r="DZ33" s="48"/>
      <c r="EA33" s="198"/>
      <c r="EB33" s="198"/>
      <c r="EC33" s="48"/>
      <c r="ED33" s="198"/>
      <c r="EE33" s="198"/>
      <c r="EF33" s="48"/>
      <c r="EG33" s="198">
        <v>65</v>
      </c>
      <c r="EH33" s="198">
        <v>65</v>
      </c>
      <c r="EI33" s="48">
        <f t="shared" si="324"/>
        <v>100</v>
      </c>
      <c r="EJ33" s="198">
        <v>100</v>
      </c>
      <c r="EK33" s="198">
        <v>100</v>
      </c>
      <c r="EL33" s="48">
        <f t="shared" si="326"/>
        <v>100</v>
      </c>
      <c r="EM33" s="198"/>
      <c r="EN33" s="198"/>
      <c r="EO33" s="48"/>
      <c r="EP33" s="198"/>
      <c r="EQ33" s="198"/>
      <c r="ER33" s="48"/>
      <c r="ES33" s="198"/>
      <c r="ET33" s="198"/>
      <c r="EU33" s="48"/>
      <c r="EV33" s="198"/>
      <c r="EW33" s="198"/>
      <c r="EX33" s="48"/>
      <c r="EY33" s="198">
        <v>120</v>
      </c>
      <c r="EZ33" s="198">
        <v>120</v>
      </c>
      <c r="FA33" s="48">
        <f t="shared" si="332"/>
        <v>100</v>
      </c>
      <c r="FB33" s="198"/>
      <c r="FC33" s="198"/>
      <c r="FD33" s="48"/>
    </row>
    <row r="34" spans="1:160" ht="15.75" x14ac:dyDescent="0.25">
      <c r="A34" s="28" t="s">
        <v>218</v>
      </c>
      <c r="B34" s="56">
        <f t="shared" si="93"/>
        <v>95775</v>
      </c>
      <c r="C34" s="56">
        <f t="shared" si="94"/>
        <v>48501.611550000001</v>
      </c>
      <c r="D34" s="52">
        <f t="shared" si="31"/>
        <v>50.641202349256076</v>
      </c>
      <c r="E34" s="73"/>
      <c r="F34" s="73"/>
      <c r="G34" s="73"/>
      <c r="H34" s="56">
        <v>95000</v>
      </c>
      <c r="I34" s="56">
        <v>48146.619709999999</v>
      </c>
      <c r="J34" s="56">
        <f>I34/H34*100</f>
        <v>50.680652326315787</v>
      </c>
      <c r="K34" s="73"/>
      <c r="L34" s="73"/>
      <c r="M34" s="73"/>
      <c r="N34" s="73"/>
      <c r="O34" s="73"/>
      <c r="P34" s="48"/>
      <c r="Q34" s="73"/>
      <c r="R34" s="73"/>
      <c r="S34" s="48"/>
      <c r="T34" s="73"/>
      <c r="U34" s="73"/>
      <c r="V34" s="48"/>
      <c r="W34" s="73"/>
      <c r="X34" s="73"/>
      <c r="Y34" s="48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48"/>
      <c r="AL34" s="73"/>
      <c r="AM34" s="73"/>
      <c r="AN34" s="48"/>
      <c r="AO34" s="73"/>
      <c r="AP34" s="73"/>
      <c r="AQ34" s="48"/>
      <c r="AR34" s="73"/>
      <c r="AS34" s="73"/>
      <c r="AT34" s="48"/>
      <c r="AU34" s="73"/>
      <c r="AV34" s="73"/>
      <c r="AW34" s="48"/>
      <c r="AX34" s="73"/>
      <c r="AY34" s="73"/>
      <c r="AZ34" s="198"/>
      <c r="BA34" s="73"/>
      <c r="BB34" s="73"/>
      <c r="BC34" s="48"/>
      <c r="BD34" s="73"/>
      <c r="BE34" s="73"/>
      <c r="BF34" s="48"/>
      <c r="BG34" s="73"/>
      <c r="BH34" s="73"/>
      <c r="BI34" s="48"/>
      <c r="BJ34" s="73"/>
      <c r="BK34" s="73"/>
      <c r="BL34" s="48"/>
      <c r="BM34" s="73"/>
      <c r="BN34" s="73"/>
      <c r="BO34" s="48"/>
      <c r="BP34" s="73"/>
      <c r="BQ34" s="73"/>
      <c r="BR34" s="48"/>
      <c r="BS34" s="73"/>
      <c r="BT34" s="73"/>
      <c r="BU34" s="48"/>
      <c r="BV34" s="73"/>
      <c r="BW34" s="73"/>
      <c r="BX34" s="48"/>
      <c r="BY34" s="73"/>
      <c r="BZ34" s="73"/>
      <c r="CA34" s="48"/>
      <c r="CB34" s="56">
        <v>600</v>
      </c>
      <c r="CC34" s="56">
        <v>179.99184</v>
      </c>
      <c r="CD34" s="48">
        <f t="shared" si="304"/>
        <v>29.998639999999998</v>
      </c>
      <c r="CE34" s="56"/>
      <c r="CF34" s="73"/>
      <c r="CG34" s="48"/>
      <c r="CH34" s="56"/>
      <c r="CI34" s="73"/>
      <c r="CJ34" s="48"/>
      <c r="CK34" s="56"/>
      <c r="CL34" s="73"/>
      <c r="CM34" s="48"/>
      <c r="CN34" s="56"/>
      <c r="CO34" s="73"/>
      <c r="CP34" s="48"/>
      <c r="CQ34" s="56"/>
      <c r="CR34" s="73"/>
      <c r="CS34" s="48"/>
      <c r="CT34" s="56"/>
      <c r="CU34" s="56"/>
      <c r="CV34" s="48"/>
      <c r="CW34" s="73"/>
      <c r="CX34" s="73"/>
      <c r="CY34" s="198"/>
      <c r="CZ34" s="56"/>
      <c r="DA34" s="73"/>
      <c r="DB34" s="48"/>
      <c r="DC34" s="56"/>
      <c r="DD34" s="56"/>
      <c r="DE34" s="48"/>
      <c r="DF34" s="56"/>
      <c r="DG34" s="73"/>
      <c r="DH34" s="48"/>
      <c r="DI34" s="56"/>
      <c r="DJ34" s="56"/>
      <c r="DK34" s="48"/>
      <c r="DL34" s="73"/>
      <c r="DM34" s="73"/>
      <c r="DN34" s="48"/>
      <c r="DO34" s="56"/>
      <c r="DP34" s="56"/>
      <c r="DQ34" s="48"/>
      <c r="DR34" s="56"/>
      <c r="DS34" s="56"/>
      <c r="DT34" s="48"/>
      <c r="DU34" s="56"/>
      <c r="DV34" s="56"/>
      <c r="DW34" s="48"/>
      <c r="DX34" s="56"/>
      <c r="DY34" s="56"/>
      <c r="DZ34" s="48"/>
      <c r="EA34" s="56"/>
      <c r="EB34" s="56"/>
      <c r="EC34" s="48"/>
      <c r="ED34" s="56"/>
      <c r="EE34" s="56"/>
      <c r="EF34" s="48"/>
      <c r="EG34" s="56">
        <v>175</v>
      </c>
      <c r="EH34" s="56">
        <v>175</v>
      </c>
      <c r="EI34" s="48">
        <f t="shared" si="324"/>
        <v>100</v>
      </c>
      <c r="EJ34" s="56"/>
      <c r="EK34" s="56"/>
      <c r="EL34" s="48"/>
      <c r="EM34" s="56"/>
      <c r="EN34" s="56"/>
      <c r="EO34" s="48"/>
      <c r="EP34" s="56"/>
      <c r="EQ34" s="56"/>
      <c r="ER34" s="48"/>
      <c r="ES34" s="56"/>
      <c r="ET34" s="56"/>
      <c r="EU34" s="48"/>
      <c r="EV34" s="56"/>
      <c r="EW34" s="56"/>
      <c r="EX34" s="48"/>
      <c r="EY34" s="56"/>
      <c r="EZ34" s="56"/>
      <c r="FA34" s="48"/>
      <c r="FB34" s="56"/>
      <c r="FC34" s="73"/>
      <c r="FD34" s="48"/>
    </row>
    <row r="35" spans="1:160" ht="15.75" x14ac:dyDescent="0.25">
      <c r="A35" s="28" t="s">
        <v>219</v>
      </c>
      <c r="B35" s="56">
        <f t="shared" si="93"/>
        <v>0</v>
      </c>
      <c r="C35" s="56">
        <f t="shared" si="94"/>
        <v>0</v>
      </c>
      <c r="D35" s="56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48"/>
      <c r="Q35" s="73"/>
      <c r="R35" s="73"/>
      <c r="S35" s="48"/>
      <c r="T35" s="73"/>
      <c r="U35" s="73"/>
      <c r="V35" s="48"/>
      <c r="W35" s="73"/>
      <c r="X35" s="73"/>
      <c r="Y35" s="48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48"/>
      <c r="AL35" s="73"/>
      <c r="AM35" s="73"/>
      <c r="AN35" s="48"/>
      <c r="AO35" s="73"/>
      <c r="AP35" s="73"/>
      <c r="AQ35" s="48"/>
      <c r="AR35" s="73"/>
      <c r="AS35" s="73"/>
      <c r="AT35" s="48"/>
      <c r="AU35" s="73"/>
      <c r="AV35" s="73"/>
      <c r="AW35" s="48"/>
      <c r="AX35" s="73"/>
      <c r="AY35" s="73"/>
      <c r="AZ35" s="198"/>
      <c r="BA35" s="73"/>
      <c r="BB35" s="73"/>
      <c r="BC35" s="48"/>
      <c r="BD35" s="73"/>
      <c r="BE35" s="73"/>
      <c r="BF35" s="48"/>
      <c r="BG35" s="73"/>
      <c r="BH35" s="73"/>
      <c r="BI35" s="48"/>
      <c r="BJ35" s="73"/>
      <c r="BK35" s="73"/>
      <c r="BL35" s="48"/>
      <c r="BM35" s="73"/>
      <c r="BN35" s="73"/>
      <c r="BO35" s="48"/>
      <c r="BP35" s="73"/>
      <c r="BQ35" s="73"/>
      <c r="BR35" s="48"/>
      <c r="BS35" s="73"/>
      <c r="BT35" s="73"/>
      <c r="BU35" s="48"/>
      <c r="BV35" s="73"/>
      <c r="BW35" s="73"/>
      <c r="BX35" s="48"/>
      <c r="BY35" s="73"/>
      <c r="BZ35" s="73"/>
      <c r="CA35" s="48"/>
      <c r="CB35" s="73"/>
      <c r="CC35" s="73"/>
      <c r="CD35" s="48"/>
      <c r="CE35" s="73"/>
      <c r="CF35" s="73"/>
      <c r="CG35" s="48"/>
      <c r="CH35" s="73"/>
      <c r="CI35" s="73"/>
      <c r="CJ35" s="48"/>
      <c r="CK35" s="73"/>
      <c r="CL35" s="73"/>
      <c r="CM35" s="48"/>
      <c r="CN35" s="73"/>
      <c r="CO35" s="73"/>
      <c r="CP35" s="48"/>
      <c r="CQ35" s="73"/>
      <c r="CR35" s="73"/>
      <c r="CS35" s="48"/>
      <c r="CT35" s="73"/>
      <c r="CU35" s="73"/>
      <c r="CV35" s="48"/>
      <c r="CW35" s="73"/>
      <c r="CX35" s="73"/>
      <c r="CY35" s="198"/>
      <c r="CZ35" s="73"/>
      <c r="DA35" s="73"/>
      <c r="DB35" s="48"/>
      <c r="DC35" s="73"/>
      <c r="DD35" s="73"/>
      <c r="DE35" s="48"/>
      <c r="DF35" s="73"/>
      <c r="DG35" s="73"/>
      <c r="DH35" s="48"/>
      <c r="DI35" s="73"/>
      <c r="DJ35" s="73"/>
      <c r="DK35" s="48"/>
      <c r="DL35" s="73"/>
      <c r="DM35" s="73"/>
      <c r="DN35" s="48"/>
      <c r="DO35" s="73"/>
      <c r="DP35" s="73"/>
      <c r="DQ35" s="48"/>
      <c r="DR35" s="73"/>
      <c r="DS35" s="73"/>
      <c r="DT35" s="48"/>
      <c r="DU35" s="73"/>
      <c r="DV35" s="73"/>
      <c r="DW35" s="48"/>
      <c r="DX35" s="73"/>
      <c r="DY35" s="73"/>
      <c r="DZ35" s="48"/>
      <c r="EA35" s="73"/>
      <c r="EB35" s="73"/>
      <c r="EC35" s="48"/>
      <c r="ED35" s="73"/>
      <c r="EE35" s="73"/>
      <c r="EF35" s="48"/>
      <c r="EG35" s="73"/>
      <c r="EH35" s="73"/>
      <c r="EI35" s="48"/>
      <c r="EJ35" s="73"/>
      <c r="EK35" s="73"/>
      <c r="EL35" s="48"/>
      <c r="EM35" s="73"/>
      <c r="EN35" s="73"/>
      <c r="EO35" s="48"/>
      <c r="EP35" s="73"/>
      <c r="EQ35" s="73"/>
      <c r="ER35" s="48"/>
      <c r="ES35" s="73"/>
      <c r="ET35" s="73"/>
      <c r="EU35" s="48"/>
      <c r="EV35" s="73"/>
      <c r="EW35" s="73"/>
      <c r="EX35" s="48"/>
      <c r="EY35" s="73"/>
      <c r="EZ35" s="73"/>
      <c r="FA35" s="48"/>
      <c r="FB35" s="73"/>
      <c r="FC35" s="73"/>
      <c r="FD35" s="48"/>
    </row>
    <row r="36" spans="1:160" ht="15.75" x14ac:dyDescent="0.25">
      <c r="A36" s="28" t="s">
        <v>220</v>
      </c>
      <c r="B36" s="56">
        <f t="shared" si="93"/>
        <v>225</v>
      </c>
      <c r="C36" s="56">
        <f t="shared" si="94"/>
        <v>67.5</v>
      </c>
      <c r="D36" s="56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48"/>
      <c r="Q36" s="73"/>
      <c r="R36" s="73"/>
      <c r="S36" s="48"/>
      <c r="T36" s="73"/>
      <c r="U36" s="73"/>
      <c r="V36" s="48"/>
      <c r="W36" s="73"/>
      <c r="X36" s="73"/>
      <c r="Y36" s="48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48"/>
      <c r="AL36" s="73"/>
      <c r="AM36" s="73"/>
      <c r="AN36" s="48"/>
      <c r="AO36" s="73"/>
      <c r="AP36" s="73"/>
      <c r="AQ36" s="48"/>
      <c r="AR36" s="73"/>
      <c r="AS36" s="73"/>
      <c r="AT36" s="48"/>
      <c r="AU36" s="73"/>
      <c r="AV36" s="73"/>
      <c r="AW36" s="48"/>
      <c r="AX36" s="73"/>
      <c r="AY36" s="73"/>
      <c r="AZ36" s="198"/>
      <c r="BA36" s="73"/>
      <c r="BB36" s="73"/>
      <c r="BC36" s="48"/>
      <c r="BD36" s="73"/>
      <c r="BE36" s="73"/>
      <c r="BF36" s="48"/>
      <c r="BG36" s="73"/>
      <c r="BH36" s="73"/>
      <c r="BI36" s="48"/>
      <c r="BJ36" s="73"/>
      <c r="BK36" s="73"/>
      <c r="BL36" s="48"/>
      <c r="BM36" s="73"/>
      <c r="BN36" s="73"/>
      <c r="BO36" s="48"/>
      <c r="BP36" s="73"/>
      <c r="BQ36" s="73"/>
      <c r="BR36" s="48"/>
      <c r="BS36" s="73"/>
      <c r="BT36" s="73"/>
      <c r="BU36" s="48"/>
      <c r="BV36" s="73"/>
      <c r="BW36" s="73"/>
      <c r="BX36" s="48"/>
      <c r="BY36" s="73"/>
      <c r="BZ36" s="73"/>
      <c r="CA36" s="48"/>
      <c r="CB36" s="56">
        <v>225</v>
      </c>
      <c r="CC36" s="56">
        <v>67.5</v>
      </c>
      <c r="CD36" s="48">
        <f t="shared" si="304"/>
        <v>30</v>
      </c>
      <c r="CE36" s="56"/>
      <c r="CF36" s="73"/>
      <c r="CG36" s="48"/>
      <c r="CH36" s="56"/>
      <c r="CI36" s="73"/>
      <c r="CJ36" s="48"/>
      <c r="CK36" s="56"/>
      <c r="CL36" s="73"/>
      <c r="CM36" s="48"/>
      <c r="CN36" s="56"/>
      <c r="CO36" s="73"/>
      <c r="CP36" s="48"/>
      <c r="CQ36" s="56"/>
      <c r="CR36" s="73"/>
      <c r="CS36" s="48"/>
      <c r="CT36" s="56"/>
      <c r="CU36" s="56"/>
      <c r="CV36" s="48"/>
      <c r="CW36" s="73"/>
      <c r="CX36" s="73"/>
      <c r="CY36" s="198"/>
      <c r="CZ36" s="56"/>
      <c r="DA36" s="73"/>
      <c r="DB36" s="48"/>
      <c r="DC36" s="56"/>
      <c r="DD36" s="56"/>
      <c r="DE36" s="48"/>
      <c r="DF36" s="56"/>
      <c r="DG36" s="73"/>
      <c r="DH36" s="48"/>
      <c r="DI36" s="56"/>
      <c r="DJ36" s="56"/>
      <c r="DK36" s="48"/>
      <c r="DL36" s="73"/>
      <c r="DM36" s="73"/>
      <c r="DN36" s="48"/>
      <c r="DO36" s="56"/>
      <c r="DP36" s="56"/>
      <c r="DQ36" s="48"/>
      <c r="DR36" s="56"/>
      <c r="DS36" s="56"/>
      <c r="DT36" s="48"/>
      <c r="DU36" s="56"/>
      <c r="DV36" s="56"/>
      <c r="DW36" s="48"/>
      <c r="DX36" s="56"/>
      <c r="DY36" s="56"/>
      <c r="DZ36" s="48"/>
      <c r="EA36" s="56"/>
      <c r="EB36" s="56"/>
      <c r="EC36" s="48"/>
      <c r="ED36" s="56"/>
      <c r="EE36" s="56"/>
      <c r="EF36" s="48"/>
      <c r="EG36" s="56"/>
      <c r="EH36" s="56"/>
      <c r="EI36" s="48"/>
      <c r="EJ36" s="56"/>
      <c r="EK36" s="56"/>
      <c r="EL36" s="48"/>
      <c r="EM36" s="56"/>
      <c r="EN36" s="56"/>
      <c r="EO36" s="48"/>
      <c r="EP36" s="56"/>
      <c r="EQ36" s="56"/>
      <c r="ER36" s="48"/>
      <c r="ES36" s="56"/>
      <c r="ET36" s="56"/>
      <c r="EU36" s="48"/>
      <c r="EV36" s="56"/>
      <c r="EW36" s="56"/>
      <c r="EX36" s="48"/>
      <c r="EY36" s="56"/>
      <c r="EZ36" s="56"/>
      <c r="FA36" s="48"/>
      <c r="FB36" s="56"/>
      <c r="FC36" s="73"/>
      <c r="FD36" s="48"/>
    </row>
    <row r="37" spans="1:160" ht="15.75" x14ac:dyDescent="0.25">
      <c r="A37" s="28" t="s">
        <v>221</v>
      </c>
      <c r="B37" s="56">
        <f t="shared" si="93"/>
        <v>0</v>
      </c>
      <c r="C37" s="56">
        <f t="shared" si="94"/>
        <v>0</v>
      </c>
      <c r="D37" s="56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48"/>
      <c r="Q37" s="73"/>
      <c r="R37" s="73"/>
      <c r="S37" s="48"/>
      <c r="T37" s="73"/>
      <c r="U37" s="73"/>
      <c r="V37" s="48"/>
      <c r="W37" s="73"/>
      <c r="X37" s="73"/>
      <c r="Y37" s="48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48"/>
      <c r="AL37" s="73"/>
      <c r="AM37" s="73"/>
      <c r="AN37" s="48"/>
      <c r="AO37" s="73"/>
      <c r="AP37" s="73"/>
      <c r="AQ37" s="48"/>
      <c r="AR37" s="73"/>
      <c r="AS37" s="73"/>
      <c r="AT37" s="48"/>
      <c r="AU37" s="73"/>
      <c r="AV37" s="73"/>
      <c r="AW37" s="48"/>
      <c r="AX37" s="73"/>
      <c r="AY37" s="73"/>
      <c r="AZ37" s="198"/>
      <c r="BA37" s="73"/>
      <c r="BB37" s="73"/>
      <c r="BC37" s="48"/>
      <c r="BD37" s="73"/>
      <c r="BE37" s="73"/>
      <c r="BF37" s="48"/>
      <c r="BG37" s="73"/>
      <c r="BH37" s="73"/>
      <c r="BI37" s="48"/>
      <c r="BJ37" s="73"/>
      <c r="BK37" s="73"/>
      <c r="BL37" s="48"/>
      <c r="BM37" s="73"/>
      <c r="BN37" s="73"/>
      <c r="BO37" s="48"/>
      <c r="BP37" s="73"/>
      <c r="BQ37" s="73"/>
      <c r="BR37" s="48"/>
      <c r="BS37" s="73"/>
      <c r="BT37" s="73"/>
      <c r="BU37" s="48"/>
      <c r="BV37" s="73"/>
      <c r="BW37" s="73"/>
      <c r="BX37" s="48"/>
      <c r="BY37" s="73"/>
      <c r="BZ37" s="73"/>
      <c r="CA37" s="48"/>
      <c r="CB37" s="73"/>
      <c r="CC37" s="73"/>
      <c r="CD37" s="48"/>
      <c r="CE37" s="73"/>
      <c r="CF37" s="73"/>
      <c r="CG37" s="48"/>
      <c r="CH37" s="73"/>
      <c r="CI37" s="73"/>
      <c r="CJ37" s="48"/>
      <c r="CK37" s="73"/>
      <c r="CL37" s="73"/>
      <c r="CM37" s="48"/>
      <c r="CN37" s="73"/>
      <c r="CO37" s="73"/>
      <c r="CP37" s="48"/>
      <c r="CQ37" s="73"/>
      <c r="CR37" s="73"/>
      <c r="CS37" s="48"/>
      <c r="CT37" s="73"/>
      <c r="CU37" s="73"/>
      <c r="CV37" s="48"/>
      <c r="CW37" s="73"/>
      <c r="CX37" s="73"/>
      <c r="CY37" s="198"/>
      <c r="CZ37" s="73"/>
      <c r="DA37" s="73"/>
      <c r="DB37" s="48"/>
      <c r="DC37" s="73"/>
      <c r="DD37" s="73"/>
      <c r="DE37" s="48"/>
      <c r="DF37" s="73"/>
      <c r="DG37" s="73"/>
      <c r="DH37" s="48"/>
      <c r="DI37" s="73"/>
      <c r="DJ37" s="73"/>
      <c r="DK37" s="48"/>
      <c r="DL37" s="73"/>
      <c r="DM37" s="73"/>
      <c r="DN37" s="48"/>
      <c r="DO37" s="73"/>
      <c r="DP37" s="73"/>
      <c r="DQ37" s="48"/>
      <c r="DR37" s="73"/>
      <c r="DS37" s="73"/>
      <c r="DT37" s="48"/>
      <c r="DU37" s="73"/>
      <c r="DV37" s="73"/>
      <c r="DW37" s="48"/>
      <c r="DX37" s="73"/>
      <c r="DY37" s="73"/>
      <c r="DZ37" s="48"/>
      <c r="EA37" s="73"/>
      <c r="EB37" s="73"/>
      <c r="EC37" s="48"/>
      <c r="ED37" s="73"/>
      <c r="EE37" s="73"/>
      <c r="EF37" s="48"/>
      <c r="EG37" s="73"/>
      <c r="EH37" s="73"/>
      <c r="EI37" s="48"/>
      <c r="EJ37" s="73"/>
      <c r="EK37" s="73"/>
      <c r="EL37" s="48"/>
      <c r="EM37" s="73"/>
      <c r="EN37" s="73"/>
      <c r="EO37" s="48"/>
      <c r="EP37" s="73"/>
      <c r="EQ37" s="73"/>
      <c r="ER37" s="48"/>
      <c r="ES37" s="73"/>
      <c r="ET37" s="73"/>
      <c r="EU37" s="48"/>
      <c r="EV37" s="73"/>
      <c r="EW37" s="73"/>
      <c r="EX37" s="48"/>
      <c r="EY37" s="73"/>
      <c r="EZ37" s="73"/>
      <c r="FA37" s="48"/>
      <c r="FB37" s="73"/>
      <c r="FC37" s="73"/>
      <c r="FD37" s="48"/>
    </row>
    <row r="38" spans="1:160" ht="15.75" x14ac:dyDescent="0.25">
      <c r="A38" s="28" t="s">
        <v>222</v>
      </c>
      <c r="B38" s="56">
        <f t="shared" si="93"/>
        <v>0</v>
      </c>
      <c r="C38" s="56">
        <f t="shared" si="94"/>
        <v>0</v>
      </c>
      <c r="D38" s="56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48"/>
      <c r="Q38" s="73"/>
      <c r="R38" s="73"/>
      <c r="S38" s="48"/>
      <c r="T38" s="73"/>
      <c r="U38" s="73"/>
      <c r="V38" s="48"/>
      <c r="W38" s="73"/>
      <c r="X38" s="73"/>
      <c r="Y38" s="48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48"/>
      <c r="AL38" s="73"/>
      <c r="AM38" s="73"/>
      <c r="AN38" s="48"/>
      <c r="AO38" s="73"/>
      <c r="AP38" s="73"/>
      <c r="AQ38" s="48"/>
      <c r="AR38" s="73"/>
      <c r="AS38" s="73"/>
      <c r="AT38" s="48"/>
      <c r="AU38" s="73"/>
      <c r="AV38" s="73"/>
      <c r="AW38" s="48"/>
      <c r="AX38" s="73"/>
      <c r="AY38" s="73"/>
      <c r="AZ38" s="198"/>
      <c r="BA38" s="73"/>
      <c r="BB38" s="73"/>
      <c r="BC38" s="48"/>
      <c r="BD38" s="73"/>
      <c r="BE38" s="73"/>
      <c r="BF38" s="48"/>
      <c r="BG38" s="73"/>
      <c r="BH38" s="73"/>
      <c r="BI38" s="48"/>
      <c r="BJ38" s="73"/>
      <c r="BK38" s="73"/>
      <c r="BL38" s="48"/>
      <c r="BM38" s="73"/>
      <c r="BN38" s="73"/>
      <c r="BO38" s="48"/>
      <c r="BP38" s="73"/>
      <c r="BQ38" s="73"/>
      <c r="BR38" s="48"/>
      <c r="BS38" s="73"/>
      <c r="BT38" s="73"/>
      <c r="BU38" s="48"/>
      <c r="BV38" s="73"/>
      <c r="BW38" s="73"/>
      <c r="BX38" s="48"/>
      <c r="BY38" s="73"/>
      <c r="BZ38" s="73"/>
      <c r="CA38" s="48"/>
      <c r="CB38" s="73"/>
      <c r="CC38" s="73"/>
      <c r="CD38" s="48"/>
      <c r="CE38" s="73"/>
      <c r="CF38" s="73"/>
      <c r="CG38" s="48"/>
      <c r="CH38" s="73"/>
      <c r="CI38" s="73"/>
      <c r="CJ38" s="48"/>
      <c r="CK38" s="73"/>
      <c r="CL38" s="73"/>
      <c r="CM38" s="48"/>
      <c r="CN38" s="73"/>
      <c r="CO38" s="73"/>
      <c r="CP38" s="48"/>
      <c r="CQ38" s="73"/>
      <c r="CR38" s="73"/>
      <c r="CS38" s="48"/>
      <c r="CT38" s="73"/>
      <c r="CU38" s="73"/>
      <c r="CV38" s="48"/>
      <c r="CW38" s="73"/>
      <c r="CX38" s="73"/>
      <c r="CY38" s="198"/>
      <c r="CZ38" s="73"/>
      <c r="DA38" s="73"/>
      <c r="DB38" s="48"/>
      <c r="DC38" s="73"/>
      <c r="DD38" s="73"/>
      <c r="DE38" s="48"/>
      <c r="DF38" s="73"/>
      <c r="DG38" s="73"/>
      <c r="DH38" s="48"/>
      <c r="DI38" s="73"/>
      <c r="DJ38" s="73"/>
      <c r="DK38" s="48"/>
      <c r="DL38" s="73"/>
      <c r="DM38" s="73"/>
      <c r="DN38" s="48"/>
      <c r="DO38" s="73"/>
      <c r="DP38" s="73"/>
      <c r="DQ38" s="48"/>
      <c r="DR38" s="73"/>
      <c r="DS38" s="73"/>
      <c r="DT38" s="48"/>
      <c r="DU38" s="73"/>
      <c r="DV38" s="73"/>
      <c r="DW38" s="48"/>
      <c r="DX38" s="73"/>
      <c r="DY38" s="73"/>
      <c r="DZ38" s="48"/>
      <c r="EA38" s="73"/>
      <c r="EB38" s="73"/>
      <c r="EC38" s="48"/>
      <c r="ED38" s="73"/>
      <c r="EE38" s="73"/>
      <c r="EF38" s="48"/>
      <c r="EG38" s="73"/>
      <c r="EH38" s="73"/>
      <c r="EI38" s="48"/>
      <c r="EJ38" s="73"/>
      <c r="EK38" s="73"/>
      <c r="EL38" s="48"/>
      <c r="EM38" s="73"/>
      <c r="EN38" s="73"/>
      <c r="EO38" s="48"/>
      <c r="EP38" s="73"/>
      <c r="EQ38" s="73"/>
      <c r="ER38" s="48"/>
      <c r="ES38" s="73"/>
      <c r="ET38" s="73"/>
      <c r="EU38" s="48"/>
      <c r="EV38" s="73"/>
      <c r="EW38" s="73"/>
      <c r="EX38" s="48"/>
      <c r="EY38" s="73"/>
      <c r="EZ38" s="73"/>
      <c r="FA38" s="48"/>
      <c r="FB38" s="73"/>
      <c r="FC38" s="73"/>
      <c r="FD38" s="48"/>
    </row>
    <row r="39" spans="1:160" ht="15.75" x14ac:dyDescent="0.25">
      <c r="A39" s="28" t="s">
        <v>223</v>
      </c>
      <c r="B39" s="56">
        <f t="shared" si="93"/>
        <v>0</v>
      </c>
      <c r="C39" s="56">
        <f t="shared" si="94"/>
        <v>0</v>
      </c>
      <c r="D39" s="56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48"/>
      <c r="Q39" s="73"/>
      <c r="R39" s="73"/>
      <c r="S39" s="48"/>
      <c r="T39" s="73"/>
      <c r="U39" s="73"/>
      <c r="V39" s="48"/>
      <c r="W39" s="73"/>
      <c r="X39" s="73"/>
      <c r="Y39" s="48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48"/>
      <c r="AL39" s="73"/>
      <c r="AM39" s="73"/>
      <c r="AN39" s="48"/>
      <c r="AO39" s="73"/>
      <c r="AP39" s="73"/>
      <c r="AQ39" s="48"/>
      <c r="AR39" s="73"/>
      <c r="AS39" s="73"/>
      <c r="AT39" s="48"/>
      <c r="AU39" s="73"/>
      <c r="AV39" s="73"/>
      <c r="AW39" s="48"/>
      <c r="AX39" s="73"/>
      <c r="AY39" s="73"/>
      <c r="AZ39" s="198"/>
      <c r="BA39" s="73"/>
      <c r="BB39" s="73"/>
      <c r="BC39" s="48"/>
      <c r="BD39" s="73"/>
      <c r="BE39" s="73"/>
      <c r="BF39" s="48"/>
      <c r="BG39" s="73"/>
      <c r="BH39" s="73"/>
      <c r="BI39" s="48"/>
      <c r="BJ39" s="73"/>
      <c r="BK39" s="73"/>
      <c r="BL39" s="48"/>
      <c r="BM39" s="73"/>
      <c r="BN39" s="73"/>
      <c r="BO39" s="48"/>
      <c r="BP39" s="73"/>
      <c r="BQ39" s="73"/>
      <c r="BR39" s="48"/>
      <c r="BS39" s="73"/>
      <c r="BT39" s="73"/>
      <c r="BU39" s="48"/>
      <c r="BV39" s="73"/>
      <c r="BW39" s="73"/>
      <c r="BX39" s="48"/>
      <c r="BY39" s="73"/>
      <c r="BZ39" s="73"/>
      <c r="CA39" s="48"/>
      <c r="CB39" s="73"/>
      <c r="CC39" s="73"/>
      <c r="CD39" s="48"/>
      <c r="CE39" s="73"/>
      <c r="CF39" s="73"/>
      <c r="CG39" s="48"/>
      <c r="CH39" s="73"/>
      <c r="CI39" s="73"/>
      <c r="CJ39" s="48"/>
      <c r="CK39" s="73"/>
      <c r="CL39" s="73"/>
      <c r="CM39" s="48"/>
      <c r="CN39" s="73"/>
      <c r="CO39" s="73"/>
      <c r="CP39" s="48"/>
      <c r="CQ39" s="73"/>
      <c r="CR39" s="73"/>
      <c r="CS39" s="48"/>
      <c r="CT39" s="73"/>
      <c r="CU39" s="73"/>
      <c r="CV39" s="48"/>
      <c r="CW39" s="73"/>
      <c r="CX39" s="73"/>
      <c r="CY39" s="198"/>
      <c r="CZ39" s="73"/>
      <c r="DA39" s="73"/>
      <c r="DB39" s="48"/>
      <c r="DC39" s="73"/>
      <c r="DD39" s="73"/>
      <c r="DE39" s="48"/>
      <c r="DF39" s="73"/>
      <c r="DG39" s="73"/>
      <c r="DH39" s="48"/>
      <c r="DI39" s="73"/>
      <c r="DJ39" s="73"/>
      <c r="DK39" s="48"/>
      <c r="DL39" s="73"/>
      <c r="DM39" s="73"/>
      <c r="DN39" s="48"/>
      <c r="DO39" s="73"/>
      <c r="DP39" s="73"/>
      <c r="DQ39" s="48"/>
      <c r="DR39" s="73"/>
      <c r="DS39" s="73"/>
      <c r="DT39" s="48"/>
      <c r="DU39" s="73"/>
      <c r="DV39" s="73"/>
      <c r="DW39" s="48"/>
      <c r="DX39" s="73"/>
      <c r="DY39" s="73"/>
      <c r="DZ39" s="48"/>
      <c r="EA39" s="73"/>
      <c r="EB39" s="73"/>
      <c r="EC39" s="48"/>
      <c r="ED39" s="73"/>
      <c r="EE39" s="73"/>
      <c r="EF39" s="48"/>
      <c r="EG39" s="73"/>
      <c r="EH39" s="73"/>
      <c r="EI39" s="48"/>
      <c r="EJ39" s="73"/>
      <c r="EK39" s="73"/>
      <c r="EL39" s="48"/>
      <c r="EM39" s="73"/>
      <c r="EN39" s="73"/>
      <c r="EO39" s="48"/>
      <c r="EP39" s="73"/>
      <c r="EQ39" s="73"/>
      <c r="ER39" s="48"/>
      <c r="ES39" s="73"/>
      <c r="ET39" s="73"/>
      <c r="EU39" s="48"/>
      <c r="EV39" s="73"/>
      <c r="EW39" s="73"/>
      <c r="EX39" s="48"/>
      <c r="EY39" s="73"/>
      <c r="EZ39" s="73"/>
      <c r="FA39" s="48"/>
      <c r="FB39" s="73"/>
      <c r="FC39" s="73"/>
      <c r="FD39" s="48"/>
    </row>
    <row r="40" spans="1:160" s="59" customFormat="1" ht="31.5" x14ac:dyDescent="0.25">
      <c r="A40" s="185" t="s">
        <v>229</v>
      </c>
      <c r="B40" s="73">
        <f t="shared" si="93"/>
        <v>17292.900000000001</v>
      </c>
      <c r="C40" s="73">
        <f t="shared" si="94"/>
        <v>5133.9210800000001</v>
      </c>
      <c r="D40" s="55">
        <f t="shared" si="31"/>
        <v>29.688028497244535</v>
      </c>
      <c r="E40" s="55">
        <f t="shared" ref="E40:AD40" si="334">E41+E42+E43</f>
        <v>10000</v>
      </c>
      <c r="F40" s="55">
        <f t="shared" ref="F40" si="335">F41+F42+F43</f>
        <v>0</v>
      </c>
      <c r="G40" s="55"/>
      <c r="H40" s="55">
        <f t="shared" si="334"/>
        <v>0</v>
      </c>
      <c r="I40" s="55">
        <f t="shared" si="334"/>
        <v>0</v>
      </c>
      <c r="J40" s="55">
        <f t="shared" si="334"/>
        <v>0</v>
      </c>
      <c r="K40" s="55">
        <f t="shared" si="334"/>
        <v>744.7</v>
      </c>
      <c r="L40" s="55">
        <f t="shared" ref="L40" si="336">L41+L42+L43</f>
        <v>513.61131</v>
      </c>
      <c r="M40" s="54">
        <f t="shared" si="197"/>
        <v>68.968888142876324</v>
      </c>
      <c r="N40" s="55">
        <f t="shared" si="334"/>
        <v>336</v>
      </c>
      <c r="O40" s="55">
        <f t="shared" si="334"/>
        <v>215.04</v>
      </c>
      <c r="P40" s="54">
        <f t="shared" si="86"/>
        <v>64</v>
      </c>
      <c r="Q40" s="55">
        <f t="shared" ref="Q40:R40" si="337">Q41+Q42+Q43</f>
        <v>995</v>
      </c>
      <c r="R40" s="55">
        <f t="shared" si="337"/>
        <v>608.20000000000005</v>
      </c>
      <c r="S40" s="54">
        <f t="shared" ref="S40:S41" si="338">R40/Q40*100</f>
        <v>61.125628140703526</v>
      </c>
      <c r="T40" s="55">
        <f t="shared" ref="T40" si="339">T41+T42+T43</f>
        <v>320</v>
      </c>
      <c r="U40" s="55">
        <f t="shared" ref="U40" si="340">U41+U42+U43</f>
        <v>204.8</v>
      </c>
      <c r="V40" s="54">
        <f t="shared" ref="V40:V41" si="341">U40/T40*100</f>
        <v>64</v>
      </c>
      <c r="W40" s="55">
        <f t="shared" ref="W40" si="342">W41+W42+W43</f>
        <v>139</v>
      </c>
      <c r="X40" s="55">
        <f t="shared" ref="X40" si="343">X41+X42+X43</f>
        <v>111</v>
      </c>
      <c r="Y40" s="54">
        <f t="shared" ref="Y40:Y50" si="344">X40/W40*100</f>
        <v>79.856115107913666</v>
      </c>
      <c r="Z40" s="55">
        <f t="shared" si="334"/>
        <v>0</v>
      </c>
      <c r="AA40" s="55">
        <f t="shared" ref="AA40" si="345">AA41+AA42+AA43</f>
        <v>0</v>
      </c>
      <c r="AB40" s="55">
        <f t="shared" si="334"/>
        <v>0</v>
      </c>
      <c r="AC40" s="55">
        <f t="shared" si="334"/>
        <v>0</v>
      </c>
      <c r="AD40" s="55">
        <f t="shared" si="334"/>
        <v>0</v>
      </c>
      <c r="AE40" s="55">
        <f t="shared" ref="AE40:AG40" si="346">AE41+AE42+AE43</f>
        <v>0</v>
      </c>
      <c r="AF40" s="55">
        <f t="shared" si="346"/>
        <v>0</v>
      </c>
      <c r="AG40" s="55">
        <f t="shared" si="346"/>
        <v>0</v>
      </c>
      <c r="AH40" s="54"/>
      <c r="AI40" s="55">
        <f t="shared" ref="AI40:AJ40" si="347">AI41+AI42+AI43</f>
        <v>1000</v>
      </c>
      <c r="AJ40" s="55">
        <f t="shared" si="347"/>
        <v>1000</v>
      </c>
      <c r="AK40" s="54">
        <f t="shared" ref="AK40:AK41" si="348">AJ40/AI40*100</f>
        <v>100</v>
      </c>
      <c r="AL40" s="55">
        <f t="shared" ref="AL40:AM40" si="349">AL41+AL42+AL43</f>
        <v>0</v>
      </c>
      <c r="AM40" s="55">
        <f t="shared" si="349"/>
        <v>0</v>
      </c>
      <c r="AN40" s="54"/>
      <c r="AO40" s="55">
        <f t="shared" ref="AO40:AP40" si="350">AO41+AO42+AO43</f>
        <v>0</v>
      </c>
      <c r="AP40" s="55">
        <f t="shared" si="350"/>
        <v>0</v>
      </c>
      <c r="AQ40" s="54"/>
      <c r="AR40" s="55">
        <f t="shared" ref="AR40:AS40" si="351">AR41+AR42+AR43</f>
        <v>0</v>
      </c>
      <c r="AS40" s="55">
        <f t="shared" si="351"/>
        <v>0</v>
      </c>
      <c r="AT40" s="54"/>
      <c r="AU40" s="55">
        <f t="shared" ref="AU40:AV40" si="352">AU41+AU42+AU43</f>
        <v>0</v>
      </c>
      <c r="AV40" s="55">
        <f t="shared" si="352"/>
        <v>0</v>
      </c>
      <c r="AW40" s="54"/>
      <c r="AX40" s="55">
        <f t="shared" ref="AX40:AY40" si="353">AX41+AX42+AX43</f>
        <v>100</v>
      </c>
      <c r="AY40" s="55">
        <f t="shared" si="353"/>
        <v>100</v>
      </c>
      <c r="AZ40" s="201">
        <f t="shared" si="49"/>
        <v>100</v>
      </c>
      <c r="BA40" s="55"/>
      <c r="BB40" s="55"/>
      <c r="BC40" s="54"/>
      <c r="BD40" s="55"/>
      <c r="BE40" s="55"/>
      <c r="BF40" s="54"/>
      <c r="BG40" s="55"/>
      <c r="BH40" s="55"/>
      <c r="BI40" s="54"/>
      <c r="BJ40" s="55">
        <f t="shared" ref="BJ40:BK40" si="354">BJ41+BJ42+BJ43</f>
        <v>1788.2</v>
      </c>
      <c r="BK40" s="55">
        <f t="shared" si="354"/>
        <v>1151.3021999999999</v>
      </c>
      <c r="BL40" s="54">
        <f t="shared" ref="BL40:BL41" si="355">BK40/BJ40*100</f>
        <v>64.383301644111384</v>
      </c>
      <c r="BM40" s="55"/>
      <c r="BN40" s="55"/>
      <c r="BO40" s="54"/>
      <c r="BP40" s="55">
        <f t="shared" ref="BP40:BQ40" si="356">BP41+BP42+BP43</f>
        <v>0</v>
      </c>
      <c r="BQ40" s="55">
        <f t="shared" si="356"/>
        <v>0</v>
      </c>
      <c r="BR40" s="54"/>
      <c r="BS40" s="55">
        <f t="shared" ref="BS40:BT40" si="357">BS41+BS42+BS43</f>
        <v>0</v>
      </c>
      <c r="BT40" s="55">
        <f t="shared" si="357"/>
        <v>0</v>
      </c>
      <c r="BU40" s="54"/>
      <c r="BV40" s="55">
        <f t="shared" ref="BV40:BW40" si="358">BV41+BV42+BV43</f>
        <v>0</v>
      </c>
      <c r="BW40" s="55">
        <f t="shared" si="358"/>
        <v>0</v>
      </c>
      <c r="BX40" s="54"/>
      <c r="BY40" s="55">
        <f t="shared" ref="BY40:BZ40" si="359">BY41+BY42+BY43</f>
        <v>0</v>
      </c>
      <c r="BZ40" s="55">
        <f t="shared" si="359"/>
        <v>0</v>
      </c>
      <c r="CA40" s="54"/>
      <c r="CB40" s="55">
        <f t="shared" ref="CB40:CC40" si="360">CB41+CB42+CB43</f>
        <v>1600</v>
      </c>
      <c r="CC40" s="55">
        <f t="shared" si="360"/>
        <v>959.96756999999991</v>
      </c>
      <c r="CD40" s="54">
        <f t="shared" ref="CD40:CD41" si="361">CC40/CB40*100</f>
        <v>59.997973124999994</v>
      </c>
      <c r="CE40" s="55">
        <f t="shared" ref="CE40:CF40" si="362">CE41+CE42+CE43</f>
        <v>0</v>
      </c>
      <c r="CF40" s="55">
        <f t="shared" si="362"/>
        <v>0</v>
      </c>
      <c r="CG40" s="54"/>
      <c r="CH40" s="55">
        <f t="shared" ref="CH40:CI40" si="363">CH41+CH42+CH43</f>
        <v>0</v>
      </c>
      <c r="CI40" s="55">
        <f t="shared" si="363"/>
        <v>0</v>
      </c>
      <c r="CJ40" s="54"/>
      <c r="CK40" s="55">
        <f t="shared" ref="CK40:CL40" si="364">CK41+CK42+CK43</f>
        <v>0</v>
      </c>
      <c r="CL40" s="55">
        <f t="shared" si="364"/>
        <v>0</v>
      </c>
      <c r="CM40" s="54"/>
      <c r="CN40" s="55">
        <f t="shared" ref="CN40:CO40" si="365">CN41+CN42+CN43</f>
        <v>0</v>
      </c>
      <c r="CO40" s="55">
        <f t="shared" si="365"/>
        <v>0</v>
      </c>
      <c r="CP40" s="54"/>
      <c r="CQ40" s="55">
        <f t="shared" ref="CQ40:CR40" si="366">CQ41+CQ42+CQ43</f>
        <v>0</v>
      </c>
      <c r="CR40" s="55">
        <f t="shared" si="366"/>
        <v>0</v>
      </c>
      <c r="CS40" s="54"/>
      <c r="CT40" s="55">
        <f t="shared" ref="CT40:CU40" si="367">CT41+CT42+CT43</f>
        <v>0</v>
      </c>
      <c r="CU40" s="55">
        <f t="shared" si="367"/>
        <v>0</v>
      </c>
      <c r="CV40" s="54"/>
      <c r="CW40" s="55">
        <f t="shared" ref="CW40:CX40" si="368">CW41+CW42+CW43</f>
        <v>0</v>
      </c>
      <c r="CX40" s="55">
        <f t="shared" si="368"/>
        <v>0</v>
      </c>
      <c r="CY40" s="201"/>
      <c r="CZ40" s="55">
        <f t="shared" ref="CZ40:DA40" si="369">CZ41+CZ42+CZ43</f>
        <v>0</v>
      </c>
      <c r="DA40" s="55">
        <f t="shared" si="369"/>
        <v>0</v>
      </c>
      <c r="DB40" s="54"/>
      <c r="DC40" s="55">
        <f t="shared" ref="DC40:DD40" si="370">DC41+DC42+DC43</f>
        <v>0</v>
      </c>
      <c r="DD40" s="55">
        <f t="shared" si="370"/>
        <v>0</v>
      </c>
      <c r="DE40" s="54"/>
      <c r="DF40" s="55">
        <f t="shared" ref="DF40:DG40" si="371">DF41+DF42+DF43</f>
        <v>0</v>
      </c>
      <c r="DG40" s="55">
        <f t="shared" si="371"/>
        <v>0</v>
      </c>
      <c r="DH40" s="54"/>
      <c r="DI40" s="55">
        <f t="shared" ref="DI40:DJ40" si="372">DI41+DI42+DI43</f>
        <v>0</v>
      </c>
      <c r="DJ40" s="55">
        <f t="shared" si="372"/>
        <v>0</v>
      </c>
      <c r="DK40" s="54"/>
      <c r="DL40" s="55">
        <f t="shared" ref="DL40:DM40" si="373">DL41+DL42+DL43</f>
        <v>0</v>
      </c>
      <c r="DM40" s="55">
        <f t="shared" si="373"/>
        <v>0</v>
      </c>
      <c r="DN40" s="54"/>
      <c r="DO40" s="55">
        <f t="shared" ref="DO40:DP40" si="374">DO41+DO42+DO43</f>
        <v>0</v>
      </c>
      <c r="DP40" s="55">
        <f t="shared" si="374"/>
        <v>0</v>
      </c>
      <c r="DQ40" s="54"/>
      <c r="DR40" s="55">
        <f t="shared" ref="DR40:DS40" si="375">DR41+DR42+DR43</f>
        <v>0</v>
      </c>
      <c r="DS40" s="55">
        <f t="shared" si="375"/>
        <v>0</v>
      </c>
      <c r="DT40" s="54"/>
      <c r="DU40" s="55">
        <f t="shared" ref="DU40:DV40" si="376">DU41+DU42+DU43</f>
        <v>0</v>
      </c>
      <c r="DV40" s="55">
        <f t="shared" si="376"/>
        <v>0</v>
      </c>
      <c r="DW40" s="54"/>
      <c r="DX40" s="55">
        <f t="shared" ref="DX40:DY40" si="377">DX41+DX42+DX43</f>
        <v>0</v>
      </c>
      <c r="DY40" s="55">
        <f t="shared" si="377"/>
        <v>0</v>
      </c>
      <c r="DZ40" s="54"/>
      <c r="EA40" s="55">
        <f t="shared" ref="EA40:EB40" si="378">EA41+EA42+EA43</f>
        <v>0</v>
      </c>
      <c r="EB40" s="55">
        <f t="shared" si="378"/>
        <v>0</v>
      </c>
      <c r="EC40" s="54"/>
      <c r="ED40" s="55">
        <f t="shared" ref="ED40:EE40" si="379">ED41+ED42+ED43</f>
        <v>0</v>
      </c>
      <c r="EE40" s="55">
        <f t="shared" si="379"/>
        <v>0</v>
      </c>
      <c r="EF40" s="54"/>
      <c r="EG40" s="55">
        <f t="shared" ref="EG40:EH40" si="380">EG41+EG42+EG43</f>
        <v>170</v>
      </c>
      <c r="EH40" s="55">
        <f t="shared" si="380"/>
        <v>170</v>
      </c>
      <c r="EI40" s="54">
        <f t="shared" ref="EI40:EI41" si="381">EH40/EG40*100</f>
        <v>100</v>
      </c>
      <c r="EJ40" s="55">
        <f t="shared" ref="EJ40:EK40" si="382">EJ41+EJ42+EJ43</f>
        <v>100</v>
      </c>
      <c r="EK40" s="55">
        <f t="shared" si="382"/>
        <v>100</v>
      </c>
      <c r="EL40" s="54">
        <f t="shared" ref="EL40:EL41" si="383">EK40/EJ40*100</f>
        <v>100</v>
      </c>
      <c r="EM40" s="55">
        <f t="shared" ref="EM40:EN40" si="384">EM41+EM42+EM43</f>
        <v>0</v>
      </c>
      <c r="EN40" s="55">
        <f t="shared" si="384"/>
        <v>0</v>
      </c>
      <c r="EO40" s="54"/>
      <c r="EP40" s="55">
        <f t="shared" ref="EP40:EQ40" si="385">EP41+EP42+EP43</f>
        <v>0</v>
      </c>
      <c r="EQ40" s="55">
        <f t="shared" si="385"/>
        <v>0</v>
      </c>
      <c r="ER40" s="54"/>
      <c r="ES40" s="55">
        <f t="shared" ref="ES40:ET40" si="386">ES41+ES42+ES43</f>
        <v>0</v>
      </c>
      <c r="ET40" s="55">
        <f t="shared" si="386"/>
        <v>0</v>
      </c>
      <c r="EU40" s="54"/>
      <c r="EV40" s="55">
        <f t="shared" ref="EV40:EW40" si="387">EV41+EV42+EV43</f>
        <v>0</v>
      </c>
      <c r="EW40" s="55">
        <f t="shared" si="387"/>
        <v>0</v>
      </c>
      <c r="EX40" s="54"/>
      <c r="EY40" s="55">
        <f t="shared" ref="EY40:EZ40" si="388">EY41+EY42+EY43</f>
        <v>0</v>
      </c>
      <c r="EZ40" s="55">
        <f t="shared" si="388"/>
        <v>0</v>
      </c>
      <c r="FA40" s="54"/>
      <c r="FB40" s="55">
        <f t="shared" ref="FB40:FC40" si="389">FB41+FB42+FB43</f>
        <v>0</v>
      </c>
      <c r="FC40" s="55">
        <f t="shared" si="389"/>
        <v>0</v>
      </c>
      <c r="FD40" s="54"/>
    </row>
    <row r="41" spans="1:160" ht="31.5" x14ac:dyDescent="0.25">
      <c r="A41" s="186" t="s">
        <v>228</v>
      </c>
      <c r="B41" s="56">
        <f t="shared" si="93"/>
        <v>17292.900000000001</v>
      </c>
      <c r="C41" s="56">
        <f t="shared" si="94"/>
        <v>5133.9210800000001</v>
      </c>
      <c r="D41" s="52">
        <f t="shared" si="31"/>
        <v>29.688028497244535</v>
      </c>
      <c r="E41" s="52">
        <v>10000</v>
      </c>
      <c r="F41" s="52"/>
      <c r="G41" s="52"/>
      <c r="H41" s="52"/>
      <c r="I41" s="52"/>
      <c r="J41" s="48"/>
      <c r="K41" s="52">
        <v>744.7</v>
      </c>
      <c r="L41" s="52">
        <v>513.61131</v>
      </c>
      <c r="M41" s="48">
        <f t="shared" si="197"/>
        <v>68.968888142876324</v>
      </c>
      <c r="N41" s="52">
        <v>336</v>
      </c>
      <c r="O41" s="52">
        <v>215.04</v>
      </c>
      <c r="P41" s="48">
        <f t="shared" si="86"/>
        <v>64</v>
      </c>
      <c r="Q41" s="199">
        <v>995</v>
      </c>
      <c r="R41" s="199">
        <v>608.20000000000005</v>
      </c>
      <c r="S41" s="48">
        <f t="shared" si="338"/>
        <v>61.125628140703526</v>
      </c>
      <c r="T41" s="198">
        <v>320</v>
      </c>
      <c r="U41" s="198">
        <v>204.8</v>
      </c>
      <c r="V41" s="48">
        <f t="shared" si="341"/>
        <v>64</v>
      </c>
      <c r="W41" s="198">
        <v>139</v>
      </c>
      <c r="X41" s="198">
        <v>111</v>
      </c>
      <c r="Y41" s="48">
        <f t="shared" si="344"/>
        <v>79.856115107913666</v>
      </c>
      <c r="Z41" s="52"/>
      <c r="AA41" s="52"/>
      <c r="AB41" s="48"/>
      <c r="AC41" s="52"/>
      <c r="AD41" s="52"/>
      <c r="AE41" s="48"/>
      <c r="AF41" s="52"/>
      <c r="AG41" s="52"/>
      <c r="AH41" s="48"/>
      <c r="AI41" s="198">
        <v>1000</v>
      </c>
      <c r="AJ41" s="198">
        <v>1000</v>
      </c>
      <c r="AK41" s="48">
        <f t="shared" si="348"/>
        <v>100</v>
      </c>
      <c r="AL41" s="198"/>
      <c r="AM41" s="198"/>
      <c r="AN41" s="48"/>
      <c r="AO41" s="198"/>
      <c r="AP41" s="198"/>
      <c r="AQ41" s="48"/>
      <c r="AR41" s="198"/>
      <c r="AS41" s="200"/>
      <c r="AT41" s="48"/>
      <c r="AU41" s="198"/>
      <c r="AV41" s="198"/>
      <c r="AW41" s="48"/>
      <c r="AX41" s="198">
        <v>100</v>
      </c>
      <c r="AY41" s="198">
        <v>100</v>
      </c>
      <c r="AZ41" s="198">
        <f t="shared" si="49"/>
        <v>100</v>
      </c>
      <c r="BA41" s="198"/>
      <c r="BB41" s="198"/>
      <c r="BC41" s="48"/>
      <c r="BD41" s="198"/>
      <c r="BE41" s="198"/>
      <c r="BF41" s="48"/>
      <c r="BG41" s="198"/>
      <c r="BH41" s="198"/>
      <c r="BI41" s="48"/>
      <c r="BJ41" s="198">
        <v>1788.2</v>
      </c>
      <c r="BK41" s="198">
        <v>1151.3021999999999</v>
      </c>
      <c r="BL41" s="48">
        <f t="shared" si="355"/>
        <v>64.383301644111384</v>
      </c>
      <c r="BM41" s="198"/>
      <c r="BN41" s="198"/>
      <c r="BO41" s="48"/>
      <c r="BP41" s="198"/>
      <c r="BQ41" s="198"/>
      <c r="BR41" s="48"/>
      <c r="BS41" s="198"/>
      <c r="BT41" s="198"/>
      <c r="BU41" s="48"/>
      <c r="BV41" s="198"/>
      <c r="BW41" s="198"/>
      <c r="BX41" s="48"/>
      <c r="BY41" s="198"/>
      <c r="BZ41" s="198"/>
      <c r="CA41" s="48"/>
      <c r="CB41" s="198">
        <v>1600</v>
      </c>
      <c r="CC41" s="198">
        <v>959.96756999999991</v>
      </c>
      <c r="CD41" s="48">
        <f t="shared" si="361"/>
        <v>59.997973124999994</v>
      </c>
      <c r="CE41" s="198"/>
      <c r="CF41" s="198"/>
      <c r="CG41" s="48"/>
      <c r="CH41" s="198"/>
      <c r="CI41" s="198"/>
      <c r="CJ41" s="48"/>
      <c r="CK41" s="198"/>
      <c r="CL41" s="198"/>
      <c r="CM41" s="48"/>
      <c r="CN41" s="198"/>
      <c r="CO41" s="198"/>
      <c r="CP41" s="48"/>
      <c r="CQ41" s="198"/>
      <c r="CR41" s="198"/>
      <c r="CS41" s="48"/>
      <c r="CT41" s="198"/>
      <c r="CU41" s="198"/>
      <c r="CV41" s="48"/>
      <c r="CW41" s="198"/>
      <c r="CX41" s="198"/>
      <c r="CY41" s="198"/>
      <c r="CZ41" s="198"/>
      <c r="DA41" s="198"/>
      <c r="DB41" s="48"/>
      <c r="DC41" s="198"/>
      <c r="DD41" s="198"/>
      <c r="DE41" s="48"/>
      <c r="DF41" s="198"/>
      <c r="DG41" s="198"/>
      <c r="DH41" s="48"/>
      <c r="DI41" s="198"/>
      <c r="DJ41" s="198"/>
      <c r="DK41" s="48"/>
      <c r="DL41" s="198"/>
      <c r="DM41" s="198"/>
      <c r="DN41" s="48"/>
      <c r="DO41" s="198"/>
      <c r="DP41" s="198"/>
      <c r="DQ41" s="48"/>
      <c r="DR41" s="198"/>
      <c r="DS41" s="198"/>
      <c r="DT41" s="48"/>
      <c r="DU41" s="198"/>
      <c r="DV41" s="198"/>
      <c r="DW41" s="48"/>
      <c r="DX41" s="198"/>
      <c r="DY41" s="198"/>
      <c r="DZ41" s="48"/>
      <c r="EA41" s="198"/>
      <c r="EB41" s="198"/>
      <c r="EC41" s="48"/>
      <c r="ED41" s="198"/>
      <c r="EE41" s="198"/>
      <c r="EF41" s="48"/>
      <c r="EG41" s="198">
        <v>170</v>
      </c>
      <c r="EH41" s="198">
        <v>170</v>
      </c>
      <c r="EI41" s="48">
        <f t="shared" si="381"/>
        <v>100</v>
      </c>
      <c r="EJ41" s="198">
        <v>100</v>
      </c>
      <c r="EK41" s="198">
        <v>100</v>
      </c>
      <c r="EL41" s="48">
        <f t="shared" si="383"/>
        <v>100</v>
      </c>
      <c r="EM41" s="198"/>
      <c r="EN41" s="198"/>
      <c r="EO41" s="48"/>
      <c r="EP41" s="198"/>
      <c r="EQ41" s="198"/>
      <c r="ER41" s="48"/>
      <c r="ES41" s="198"/>
      <c r="ET41" s="198"/>
      <c r="EU41" s="48"/>
      <c r="EV41" s="198"/>
      <c r="EW41" s="198"/>
      <c r="EX41" s="48"/>
      <c r="EY41" s="198"/>
      <c r="EZ41" s="198"/>
      <c r="FA41" s="48"/>
      <c r="FB41" s="198"/>
      <c r="FC41" s="198"/>
      <c r="FD41" s="48"/>
    </row>
    <row r="42" spans="1:160" ht="15.75" x14ac:dyDescent="0.25">
      <c r="A42" s="28" t="s">
        <v>226</v>
      </c>
      <c r="B42" s="56">
        <f t="shared" si="93"/>
        <v>0</v>
      </c>
      <c r="C42" s="56">
        <f t="shared" si="94"/>
        <v>0</v>
      </c>
      <c r="D42" s="5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48"/>
      <c r="Q42" s="73"/>
      <c r="R42" s="73"/>
      <c r="S42" s="48"/>
      <c r="T42" s="73"/>
      <c r="U42" s="73"/>
      <c r="V42" s="48"/>
      <c r="W42" s="73"/>
      <c r="X42" s="73"/>
      <c r="Y42" s="48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48"/>
      <c r="AL42" s="73"/>
      <c r="AM42" s="73"/>
      <c r="AN42" s="48"/>
      <c r="AO42" s="73"/>
      <c r="AP42" s="73"/>
      <c r="AQ42" s="48"/>
      <c r="AR42" s="56"/>
      <c r="AS42" s="73"/>
      <c r="AT42" s="48"/>
      <c r="AU42" s="73"/>
      <c r="AV42" s="73"/>
      <c r="AW42" s="48"/>
      <c r="AX42" s="73"/>
      <c r="AY42" s="73"/>
      <c r="AZ42" s="198"/>
      <c r="BA42" s="73"/>
      <c r="BB42" s="73"/>
      <c r="BC42" s="48"/>
      <c r="BD42" s="73"/>
      <c r="BE42" s="73"/>
      <c r="BF42" s="48"/>
      <c r="BG42" s="73"/>
      <c r="BH42" s="73"/>
      <c r="BI42" s="48"/>
      <c r="BJ42" s="73"/>
      <c r="BK42" s="73"/>
      <c r="BL42" s="48"/>
      <c r="BM42" s="73"/>
      <c r="BN42" s="73"/>
      <c r="BO42" s="48"/>
      <c r="BP42" s="73"/>
      <c r="BQ42" s="73"/>
      <c r="BR42" s="48"/>
      <c r="BS42" s="73"/>
      <c r="BT42" s="73"/>
      <c r="BU42" s="48"/>
      <c r="BV42" s="73"/>
      <c r="BW42" s="73"/>
      <c r="BX42" s="48"/>
      <c r="BY42" s="73"/>
      <c r="BZ42" s="73"/>
      <c r="CA42" s="48"/>
      <c r="CB42" s="73"/>
      <c r="CC42" s="73"/>
      <c r="CD42" s="48"/>
      <c r="CE42" s="73"/>
      <c r="CF42" s="73"/>
      <c r="CG42" s="48"/>
      <c r="CH42" s="73"/>
      <c r="CI42" s="73"/>
      <c r="CJ42" s="48"/>
      <c r="CK42" s="73"/>
      <c r="CL42" s="73"/>
      <c r="CM42" s="48"/>
      <c r="CN42" s="73"/>
      <c r="CO42" s="73"/>
      <c r="CP42" s="48"/>
      <c r="CQ42" s="73"/>
      <c r="CR42" s="73"/>
      <c r="CS42" s="48"/>
      <c r="CT42" s="73"/>
      <c r="CU42" s="73"/>
      <c r="CV42" s="48"/>
      <c r="CW42" s="73"/>
      <c r="CX42" s="73"/>
      <c r="CY42" s="198"/>
      <c r="CZ42" s="73"/>
      <c r="DA42" s="73"/>
      <c r="DB42" s="48"/>
      <c r="DC42" s="73"/>
      <c r="DD42" s="73"/>
      <c r="DE42" s="48"/>
      <c r="DF42" s="73"/>
      <c r="DG42" s="73"/>
      <c r="DH42" s="48"/>
      <c r="DI42" s="73"/>
      <c r="DJ42" s="73"/>
      <c r="DK42" s="48"/>
      <c r="DL42" s="73"/>
      <c r="DM42" s="73"/>
      <c r="DN42" s="48"/>
      <c r="DO42" s="73"/>
      <c r="DP42" s="73"/>
      <c r="DQ42" s="48"/>
      <c r="DR42" s="73"/>
      <c r="DS42" s="73"/>
      <c r="DT42" s="48"/>
      <c r="DU42" s="73"/>
      <c r="DV42" s="73"/>
      <c r="DW42" s="48"/>
      <c r="DX42" s="73"/>
      <c r="DY42" s="73"/>
      <c r="DZ42" s="48"/>
      <c r="EA42" s="73"/>
      <c r="EB42" s="73"/>
      <c r="EC42" s="48"/>
      <c r="ED42" s="73"/>
      <c r="EE42" s="73"/>
      <c r="EF42" s="48"/>
      <c r="EG42" s="73"/>
      <c r="EH42" s="73"/>
      <c r="EI42" s="48"/>
      <c r="EJ42" s="73"/>
      <c r="EK42" s="73"/>
      <c r="EL42" s="48"/>
      <c r="EM42" s="73"/>
      <c r="EN42" s="73"/>
      <c r="EO42" s="48"/>
      <c r="EP42" s="73"/>
      <c r="EQ42" s="73"/>
      <c r="ER42" s="48"/>
      <c r="ES42" s="73"/>
      <c r="ET42" s="73"/>
      <c r="EU42" s="48"/>
      <c r="EV42" s="73"/>
      <c r="EW42" s="73"/>
      <c r="EX42" s="48"/>
      <c r="EY42" s="73"/>
      <c r="EZ42" s="73"/>
      <c r="FA42" s="48"/>
      <c r="FB42" s="73"/>
      <c r="FC42" s="73"/>
      <c r="FD42" s="48"/>
    </row>
    <row r="43" spans="1:160" ht="15.75" x14ac:dyDescent="0.25">
      <c r="A43" s="28" t="s">
        <v>227</v>
      </c>
      <c r="B43" s="56">
        <f t="shared" si="93"/>
        <v>0</v>
      </c>
      <c r="C43" s="56">
        <f t="shared" si="94"/>
        <v>0</v>
      </c>
      <c r="D43" s="56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48"/>
      <c r="Q43" s="73"/>
      <c r="R43" s="73"/>
      <c r="S43" s="48"/>
      <c r="T43" s="73"/>
      <c r="U43" s="73"/>
      <c r="V43" s="48"/>
      <c r="W43" s="73"/>
      <c r="X43" s="73"/>
      <c r="Y43" s="48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48"/>
      <c r="AL43" s="73"/>
      <c r="AM43" s="73"/>
      <c r="AN43" s="48"/>
      <c r="AO43" s="73"/>
      <c r="AP43" s="73"/>
      <c r="AQ43" s="48"/>
      <c r="AR43" s="73"/>
      <c r="AS43" s="73"/>
      <c r="AT43" s="48"/>
      <c r="AU43" s="73"/>
      <c r="AV43" s="73"/>
      <c r="AW43" s="48"/>
      <c r="AX43" s="73"/>
      <c r="AY43" s="73"/>
      <c r="AZ43" s="198"/>
      <c r="BA43" s="73"/>
      <c r="BB43" s="73"/>
      <c r="BC43" s="48"/>
      <c r="BD43" s="73"/>
      <c r="BE43" s="73"/>
      <c r="BF43" s="48"/>
      <c r="BG43" s="73"/>
      <c r="BH43" s="73"/>
      <c r="BI43" s="48"/>
      <c r="BJ43" s="73"/>
      <c r="BK43" s="73"/>
      <c r="BL43" s="48"/>
      <c r="BM43" s="73"/>
      <c r="BN43" s="73"/>
      <c r="BO43" s="48"/>
      <c r="BP43" s="73"/>
      <c r="BQ43" s="73"/>
      <c r="BR43" s="48"/>
      <c r="BS43" s="73"/>
      <c r="BT43" s="73"/>
      <c r="BU43" s="48"/>
      <c r="BV43" s="73"/>
      <c r="BW43" s="73"/>
      <c r="BX43" s="48"/>
      <c r="BY43" s="73"/>
      <c r="BZ43" s="73"/>
      <c r="CA43" s="48"/>
      <c r="CB43" s="73"/>
      <c r="CC43" s="73"/>
      <c r="CD43" s="48"/>
      <c r="CE43" s="73"/>
      <c r="CF43" s="73"/>
      <c r="CG43" s="48"/>
      <c r="CH43" s="73"/>
      <c r="CI43" s="73"/>
      <c r="CJ43" s="48"/>
      <c r="CK43" s="73"/>
      <c r="CL43" s="73"/>
      <c r="CM43" s="48"/>
      <c r="CN43" s="73"/>
      <c r="CO43" s="73"/>
      <c r="CP43" s="48"/>
      <c r="CQ43" s="73"/>
      <c r="CR43" s="73"/>
      <c r="CS43" s="48"/>
      <c r="CT43" s="73"/>
      <c r="CU43" s="73"/>
      <c r="CV43" s="48"/>
      <c r="CW43" s="73"/>
      <c r="CX43" s="73"/>
      <c r="CY43" s="198"/>
      <c r="CZ43" s="73"/>
      <c r="DA43" s="73"/>
      <c r="DB43" s="48"/>
      <c r="DC43" s="73"/>
      <c r="DD43" s="73"/>
      <c r="DE43" s="48"/>
      <c r="DF43" s="73"/>
      <c r="DG43" s="73"/>
      <c r="DH43" s="48"/>
      <c r="DI43" s="73"/>
      <c r="DJ43" s="73"/>
      <c r="DK43" s="48"/>
      <c r="DL43" s="73"/>
      <c r="DM43" s="73"/>
      <c r="DN43" s="48"/>
      <c r="DO43" s="73"/>
      <c r="DP43" s="73"/>
      <c r="DQ43" s="48"/>
      <c r="DR43" s="73"/>
      <c r="DS43" s="73"/>
      <c r="DT43" s="48"/>
      <c r="DU43" s="73"/>
      <c r="DV43" s="73"/>
      <c r="DW43" s="48"/>
      <c r="DX43" s="73"/>
      <c r="DY43" s="73"/>
      <c r="DZ43" s="48"/>
      <c r="EA43" s="73"/>
      <c r="EB43" s="73"/>
      <c r="EC43" s="48"/>
      <c r="ED43" s="73"/>
      <c r="EE43" s="73"/>
      <c r="EF43" s="48"/>
      <c r="EG43" s="73"/>
      <c r="EH43" s="73"/>
      <c r="EI43" s="48"/>
      <c r="EJ43" s="73"/>
      <c r="EK43" s="73"/>
      <c r="EL43" s="48"/>
      <c r="EM43" s="73"/>
      <c r="EN43" s="73"/>
      <c r="EO43" s="48"/>
      <c r="EP43" s="73"/>
      <c r="EQ43" s="73"/>
      <c r="ER43" s="48"/>
      <c r="ES43" s="73"/>
      <c r="ET43" s="73"/>
      <c r="EU43" s="48"/>
      <c r="EV43" s="73"/>
      <c r="EW43" s="73"/>
      <c r="EX43" s="48"/>
      <c r="EY43" s="73"/>
      <c r="EZ43" s="73"/>
      <c r="FA43" s="48"/>
      <c r="FB43" s="73"/>
      <c r="FC43" s="73"/>
      <c r="FD43" s="48"/>
    </row>
    <row r="44" spans="1:160" s="59" customFormat="1" ht="31.5" x14ac:dyDescent="0.25">
      <c r="A44" s="185" t="s">
        <v>233</v>
      </c>
      <c r="B44" s="73">
        <f t="shared" si="93"/>
        <v>27790.2</v>
      </c>
      <c r="C44" s="73">
        <f t="shared" si="94"/>
        <v>16804.290499999999</v>
      </c>
      <c r="D44" s="55">
        <f t="shared" si="31"/>
        <v>60.468404329583805</v>
      </c>
      <c r="E44" s="55">
        <f t="shared" ref="E44:AD44" si="390">E45+E46+E47</f>
        <v>0</v>
      </c>
      <c r="F44" s="55">
        <f t="shared" ref="F44" si="391">F45+F46+F47</f>
        <v>0</v>
      </c>
      <c r="G44" s="55">
        <f t="shared" si="390"/>
        <v>0</v>
      </c>
      <c r="H44" s="55">
        <f t="shared" si="390"/>
        <v>0</v>
      </c>
      <c r="I44" s="55">
        <f t="shared" si="390"/>
        <v>0</v>
      </c>
      <c r="J44" s="73"/>
      <c r="K44" s="55">
        <f t="shared" si="390"/>
        <v>1063.7</v>
      </c>
      <c r="L44" s="55">
        <f t="shared" ref="L44" si="392">L45+L46+L47</f>
        <v>448.07049999999998</v>
      </c>
      <c r="M44" s="54">
        <f t="shared" si="197"/>
        <v>42.123766099464135</v>
      </c>
      <c r="N44" s="55">
        <f t="shared" si="390"/>
        <v>2703</v>
      </c>
      <c r="O44" s="55">
        <f t="shared" si="390"/>
        <v>1729.92</v>
      </c>
      <c r="P44" s="54">
        <f t="shared" si="86"/>
        <v>64</v>
      </c>
      <c r="Q44" s="55">
        <f t="shared" ref="Q44:R44" si="393">Q45+Q46+Q47</f>
        <v>8174</v>
      </c>
      <c r="R44" s="55">
        <f t="shared" si="393"/>
        <v>4996.2</v>
      </c>
      <c r="S44" s="54">
        <f t="shared" ref="S44:S45" si="394">R44/Q44*100</f>
        <v>61.123073158796181</v>
      </c>
      <c r="T44" s="55">
        <f t="shared" ref="T44" si="395">T45+T46+T47</f>
        <v>1280</v>
      </c>
      <c r="U44" s="55">
        <f t="shared" ref="U44" si="396">U45+U46+U47</f>
        <v>819.2</v>
      </c>
      <c r="V44" s="54">
        <f t="shared" ref="V44:V45" si="397">U44/T44*100</f>
        <v>64</v>
      </c>
      <c r="W44" s="55">
        <f t="shared" ref="W44" si="398">W45+W46+W47</f>
        <v>0</v>
      </c>
      <c r="X44" s="55">
        <f t="shared" ref="X44" si="399">X45+X46+X47</f>
        <v>0</v>
      </c>
      <c r="Y44" s="54"/>
      <c r="Z44" s="55">
        <f t="shared" si="390"/>
        <v>0</v>
      </c>
      <c r="AA44" s="55">
        <f t="shared" ref="AA44" si="400">AA45+AA46+AA47</f>
        <v>0</v>
      </c>
      <c r="AB44" s="55">
        <f t="shared" si="390"/>
        <v>0</v>
      </c>
      <c r="AC44" s="55">
        <f t="shared" si="390"/>
        <v>0</v>
      </c>
      <c r="AD44" s="55">
        <f t="shared" si="390"/>
        <v>0</v>
      </c>
      <c r="AE44" s="55">
        <f t="shared" ref="AE44:AG44" si="401">AE45+AE46+AE47</f>
        <v>0</v>
      </c>
      <c r="AF44" s="55">
        <f t="shared" si="401"/>
        <v>0</v>
      </c>
      <c r="AG44" s="55">
        <f t="shared" si="401"/>
        <v>0</v>
      </c>
      <c r="AH44" s="54"/>
      <c r="AI44" s="55">
        <f t="shared" ref="AI44:AJ44" si="402">AI45+AI46+AI47</f>
        <v>3000</v>
      </c>
      <c r="AJ44" s="55">
        <f t="shared" si="402"/>
        <v>1500</v>
      </c>
      <c r="AK44" s="54">
        <f t="shared" ref="AK44:AK45" si="403">AJ44/AI44*100</f>
        <v>50</v>
      </c>
      <c r="AL44" s="55">
        <f t="shared" ref="AL44:AM44" si="404">AL45+AL46+AL47</f>
        <v>0</v>
      </c>
      <c r="AM44" s="55">
        <f t="shared" si="404"/>
        <v>0</v>
      </c>
      <c r="AN44" s="54"/>
      <c r="AO44" s="55">
        <f t="shared" ref="AO44:AP44" si="405">AO45+AO46+AO47</f>
        <v>0</v>
      </c>
      <c r="AP44" s="55">
        <f t="shared" si="405"/>
        <v>0</v>
      </c>
      <c r="AQ44" s="54"/>
      <c r="AR44" s="55">
        <f t="shared" ref="AR44:AS44" si="406">AR45+AR46+AR47</f>
        <v>0</v>
      </c>
      <c r="AS44" s="55">
        <f t="shared" si="406"/>
        <v>0</v>
      </c>
      <c r="AT44" s="54"/>
      <c r="AU44" s="55">
        <f t="shared" ref="AU44:AV44" si="407">AU45+AU46+AU47</f>
        <v>0</v>
      </c>
      <c r="AV44" s="55">
        <f t="shared" si="407"/>
        <v>0</v>
      </c>
      <c r="AW44" s="54"/>
      <c r="AX44" s="55">
        <f t="shared" ref="AX44:AY44" si="408">AX45+AX46+AX47</f>
        <v>100</v>
      </c>
      <c r="AY44" s="55">
        <f t="shared" si="408"/>
        <v>100</v>
      </c>
      <c r="AZ44" s="201">
        <f t="shared" si="49"/>
        <v>100</v>
      </c>
      <c r="BA44" s="55"/>
      <c r="BB44" s="55"/>
      <c r="BC44" s="54"/>
      <c r="BD44" s="55"/>
      <c r="BE44" s="55"/>
      <c r="BF44" s="54"/>
      <c r="BG44" s="55"/>
      <c r="BH44" s="55"/>
      <c r="BI44" s="54"/>
      <c r="BJ44" s="55">
        <f t="shared" ref="BJ44:BK44" si="409">BJ45+BJ46+BJ47</f>
        <v>6642</v>
      </c>
      <c r="BK44" s="55">
        <f t="shared" si="409"/>
        <v>3597.5</v>
      </c>
      <c r="BL44" s="54">
        <f t="shared" ref="BL44:BL45" si="410">BK44/BJ44*100</f>
        <v>54.162902740138506</v>
      </c>
      <c r="BM44" s="55"/>
      <c r="BN44" s="55"/>
      <c r="BO44" s="54"/>
      <c r="BP44" s="55">
        <f>BP45+BP46+BP47+BP48</f>
        <v>100</v>
      </c>
      <c r="BQ44" s="55">
        <f>BQ45+BQ46+BQ47+BQ48</f>
        <v>100</v>
      </c>
      <c r="BR44" s="54">
        <f t="shared" ref="BR44" si="411">BQ44/BP44*100</f>
        <v>100</v>
      </c>
      <c r="BS44" s="55">
        <f t="shared" ref="BS44:BT44" si="412">BS45+BS46+BS47</f>
        <v>0</v>
      </c>
      <c r="BT44" s="55">
        <f t="shared" si="412"/>
        <v>0</v>
      </c>
      <c r="BU44" s="54"/>
      <c r="BV44" s="55">
        <f t="shared" ref="BV44:BW44" si="413">BV45+BV46+BV47</f>
        <v>0</v>
      </c>
      <c r="BW44" s="55">
        <f t="shared" si="413"/>
        <v>0</v>
      </c>
      <c r="BX44" s="54"/>
      <c r="BY44" s="55">
        <f t="shared" ref="BY44:BZ44" si="414">BY45+BY46+BY47</f>
        <v>0</v>
      </c>
      <c r="BZ44" s="55">
        <f t="shared" si="414"/>
        <v>0</v>
      </c>
      <c r="CA44" s="54"/>
      <c r="CB44" s="55">
        <f t="shared" ref="CB44:CC44" si="415">CB45+CB46+CB47</f>
        <v>4027.5</v>
      </c>
      <c r="CC44" s="55">
        <f t="shared" si="415"/>
        <v>2813.4</v>
      </c>
      <c r="CD44" s="54">
        <f t="shared" ref="CD44:CD45" si="416">CC44/CB44*100</f>
        <v>69.85474860335195</v>
      </c>
      <c r="CE44" s="55">
        <f t="shared" ref="CE44:CF44" si="417">CE45+CE46+CE47</f>
        <v>0</v>
      </c>
      <c r="CF44" s="55">
        <f t="shared" si="417"/>
        <v>0</v>
      </c>
      <c r="CG44" s="54"/>
      <c r="CH44" s="55">
        <f t="shared" ref="CH44:CI44" si="418">CH45+CH46+CH47</f>
        <v>0</v>
      </c>
      <c r="CI44" s="55">
        <f t="shared" si="418"/>
        <v>0</v>
      </c>
      <c r="CJ44" s="54"/>
      <c r="CK44" s="55">
        <f t="shared" ref="CK44:CL44" si="419">CK45+CK46+CK47</f>
        <v>0</v>
      </c>
      <c r="CL44" s="55">
        <f t="shared" si="419"/>
        <v>0</v>
      </c>
      <c r="CM44" s="54"/>
      <c r="CN44" s="55">
        <f t="shared" ref="CN44:CO44" si="420">CN45+CN46+CN47</f>
        <v>0</v>
      </c>
      <c r="CO44" s="55">
        <f t="shared" si="420"/>
        <v>0</v>
      </c>
      <c r="CP44" s="54"/>
      <c r="CQ44" s="55">
        <f t="shared" ref="CQ44:CR44" si="421">CQ45+CQ46+CQ47</f>
        <v>0</v>
      </c>
      <c r="CR44" s="55">
        <f t="shared" si="421"/>
        <v>0</v>
      </c>
      <c r="CS44" s="54"/>
      <c r="CT44" s="55">
        <f t="shared" ref="CT44:CU44" si="422">CT45+CT46+CT47</f>
        <v>0</v>
      </c>
      <c r="CU44" s="55">
        <f t="shared" si="422"/>
        <v>0</v>
      </c>
      <c r="CV44" s="54"/>
      <c r="CW44" s="55">
        <f t="shared" ref="CW44:CX44" si="423">CW45+CW46+CW47</f>
        <v>0</v>
      </c>
      <c r="CX44" s="55">
        <f t="shared" si="423"/>
        <v>0</v>
      </c>
      <c r="CY44" s="201"/>
      <c r="CZ44" s="55">
        <f t="shared" ref="CZ44:DA44" si="424">CZ45+CZ46+CZ47</f>
        <v>0</v>
      </c>
      <c r="DA44" s="55">
        <f t="shared" si="424"/>
        <v>0</v>
      </c>
      <c r="DB44" s="54"/>
      <c r="DC44" s="55">
        <f t="shared" ref="DC44:DD44" si="425">DC45+DC46+DC47</f>
        <v>0</v>
      </c>
      <c r="DD44" s="55">
        <f t="shared" si="425"/>
        <v>0</v>
      </c>
      <c r="DE44" s="54"/>
      <c r="DF44" s="55">
        <f t="shared" ref="DF44:DG44" si="426">DF45+DF46+DF47</f>
        <v>0</v>
      </c>
      <c r="DG44" s="55">
        <f t="shared" si="426"/>
        <v>0</v>
      </c>
      <c r="DH44" s="54"/>
      <c r="DI44" s="55">
        <f t="shared" ref="DI44:DJ44" si="427">DI45+DI46+DI47</f>
        <v>0</v>
      </c>
      <c r="DJ44" s="55">
        <f t="shared" si="427"/>
        <v>0</v>
      </c>
      <c r="DK44" s="54"/>
      <c r="DL44" s="55">
        <f t="shared" ref="DL44:DM44" si="428">DL45+DL46+DL47</f>
        <v>0</v>
      </c>
      <c r="DM44" s="55">
        <f t="shared" si="428"/>
        <v>0</v>
      </c>
      <c r="DN44" s="54"/>
      <c r="DO44" s="55">
        <f t="shared" ref="DO44:DP44" si="429">DO45+DO46+DO47</f>
        <v>0</v>
      </c>
      <c r="DP44" s="55">
        <f t="shared" si="429"/>
        <v>0</v>
      </c>
      <c r="DQ44" s="54"/>
      <c r="DR44" s="55">
        <f t="shared" ref="DR44:DS44" si="430">DR45+DR46+DR47</f>
        <v>0</v>
      </c>
      <c r="DS44" s="55">
        <f t="shared" si="430"/>
        <v>0</v>
      </c>
      <c r="DT44" s="54"/>
      <c r="DU44" s="55">
        <f t="shared" ref="DU44:DV44" si="431">DU45+DU46+DU47</f>
        <v>0</v>
      </c>
      <c r="DV44" s="55">
        <f t="shared" si="431"/>
        <v>0</v>
      </c>
      <c r="DW44" s="54"/>
      <c r="DX44" s="55">
        <f t="shared" ref="DX44:DY44" si="432">DX45+DX46+DX47</f>
        <v>0</v>
      </c>
      <c r="DY44" s="55">
        <f t="shared" si="432"/>
        <v>0</v>
      </c>
      <c r="DZ44" s="54"/>
      <c r="EA44" s="55">
        <f t="shared" ref="EA44:EB44" si="433">EA45+EA46+EA47</f>
        <v>0</v>
      </c>
      <c r="EB44" s="55">
        <f t="shared" si="433"/>
        <v>0</v>
      </c>
      <c r="EC44" s="54"/>
      <c r="ED44" s="55">
        <f t="shared" ref="ED44:EE44" si="434">ED45+ED46+ED47</f>
        <v>0</v>
      </c>
      <c r="EE44" s="55">
        <f t="shared" si="434"/>
        <v>0</v>
      </c>
      <c r="EF44" s="54"/>
      <c r="EG44" s="55">
        <f t="shared" ref="EG44:EH44" si="435">EG45+EG46+EG47</f>
        <v>100</v>
      </c>
      <c r="EH44" s="55">
        <f t="shared" si="435"/>
        <v>100</v>
      </c>
      <c r="EI44" s="54">
        <f t="shared" ref="EI44:EI46" si="436">EH44/EG44*100</f>
        <v>100</v>
      </c>
      <c r="EJ44" s="55">
        <f t="shared" ref="EJ44:EK44" si="437">EJ45+EJ46+EJ47</f>
        <v>500</v>
      </c>
      <c r="EK44" s="55">
        <f t="shared" si="437"/>
        <v>500</v>
      </c>
      <c r="EL44" s="54">
        <f t="shared" ref="EL44" si="438">EK44/EJ44*100</f>
        <v>100</v>
      </c>
      <c r="EM44" s="55">
        <f t="shared" ref="EM44:EN44" si="439">EM45+EM46+EM47</f>
        <v>0</v>
      </c>
      <c r="EN44" s="55">
        <f t="shared" si="439"/>
        <v>0</v>
      </c>
      <c r="EO44" s="54"/>
      <c r="EP44" s="55">
        <f t="shared" ref="EP44:EQ44" si="440">EP45+EP46+EP47</f>
        <v>0</v>
      </c>
      <c r="EQ44" s="55">
        <f t="shared" si="440"/>
        <v>0</v>
      </c>
      <c r="ER44" s="54"/>
      <c r="ES44" s="55">
        <f t="shared" ref="ES44:ET44" si="441">ES45+ES46+ES47</f>
        <v>0</v>
      </c>
      <c r="ET44" s="55">
        <f t="shared" si="441"/>
        <v>0</v>
      </c>
      <c r="EU44" s="54"/>
      <c r="EV44" s="55">
        <f t="shared" ref="EV44:EW44" si="442">EV45+EV46+EV47</f>
        <v>0</v>
      </c>
      <c r="EW44" s="55">
        <f t="shared" si="442"/>
        <v>0</v>
      </c>
      <c r="EX44" s="54"/>
      <c r="EY44" s="55">
        <f t="shared" ref="EY44:EZ44" si="443">EY45+EY46+EY47</f>
        <v>100</v>
      </c>
      <c r="EZ44" s="55">
        <f t="shared" si="443"/>
        <v>100</v>
      </c>
      <c r="FA44" s="54">
        <f t="shared" si="332"/>
        <v>100</v>
      </c>
      <c r="FB44" s="55">
        <f t="shared" ref="FB44:FC44" si="444">FB45+FB46+FB47</f>
        <v>0</v>
      </c>
      <c r="FC44" s="55">
        <f t="shared" si="444"/>
        <v>0</v>
      </c>
      <c r="FD44" s="54"/>
    </row>
    <row r="45" spans="1:160" ht="18.75" customHeight="1" x14ac:dyDescent="0.25">
      <c r="A45" s="186" t="s">
        <v>232</v>
      </c>
      <c r="B45" s="56">
        <f t="shared" si="93"/>
        <v>26376.100000000002</v>
      </c>
      <c r="C45" s="56">
        <f t="shared" si="94"/>
        <v>16604.290499999999</v>
      </c>
      <c r="D45" s="52">
        <f t="shared" si="31"/>
        <v>62.952030436645288</v>
      </c>
      <c r="E45" s="52"/>
      <c r="F45" s="52"/>
      <c r="G45" s="52"/>
      <c r="H45" s="52"/>
      <c r="I45" s="52"/>
      <c r="J45" s="56"/>
      <c r="K45" s="52">
        <v>1063.7</v>
      </c>
      <c r="L45" s="52">
        <v>448.07049999999998</v>
      </c>
      <c r="M45" s="48">
        <f t="shared" si="197"/>
        <v>42.123766099464135</v>
      </c>
      <c r="N45" s="52">
        <v>2703</v>
      </c>
      <c r="O45" s="52">
        <v>1729.92</v>
      </c>
      <c r="P45" s="48">
        <f t="shared" si="86"/>
        <v>64</v>
      </c>
      <c r="Q45" s="199">
        <v>8174</v>
      </c>
      <c r="R45" s="199">
        <v>4996.2</v>
      </c>
      <c r="S45" s="48">
        <f t="shared" si="394"/>
        <v>61.123073158796181</v>
      </c>
      <c r="T45" s="198">
        <v>1280</v>
      </c>
      <c r="U45" s="198">
        <v>819.2</v>
      </c>
      <c r="V45" s="48">
        <f t="shared" si="397"/>
        <v>64</v>
      </c>
      <c r="W45" s="198"/>
      <c r="X45" s="198"/>
      <c r="Y45" s="48"/>
      <c r="Z45" s="52"/>
      <c r="AA45" s="52"/>
      <c r="AB45" s="48"/>
      <c r="AC45" s="52"/>
      <c r="AD45" s="52"/>
      <c r="AE45" s="48"/>
      <c r="AF45" s="52"/>
      <c r="AG45" s="52"/>
      <c r="AH45" s="48"/>
      <c r="AI45" s="198">
        <v>3000</v>
      </c>
      <c r="AJ45" s="198">
        <v>1500</v>
      </c>
      <c r="AK45" s="48">
        <f t="shared" si="403"/>
        <v>50</v>
      </c>
      <c r="AL45" s="198"/>
      <c r="AM45" s="198"/>
      <c r="AN45" s="48"/>
      <c r="AO45" s="198"/>
      <c r="AP45" s="198"/>
      <c r="AQ45" s="48"/>
      <c r="AR45" s="198"/>
      <c r="AS45" s="200"/>
      <c r="AT45" s="48"/>
      <c r="AU45" s="198"/>
      <c r="AV45" s="198"/>
      <c r="AW45" s="48"/>
      <c r="AX45" s="198">
        <v>100</v>
      </c>
      <c r="AY45" s="198">
        <v>100</v>
      </c>
      <c r="AZ45" s="198">
        <f t="shared" si="49"/>
        <v>100</v>
      </c>
      <c r="BA45" s="198"/>
      <c r="BB45" s="198"/>
      <c r="BC45" s="48"/>
      <c r="BD45" s="198"/>
      <c r="BE45" s="198"/>
      <c r="BF45" s="48"/>
      <c r="BG45" s="198"/>
      <c r="BH45" s="198"/>
      <c r="BI45" s="48"/>
      <c r="BJ45" s="198">
        <v>6642</v>
      </c>
      <c r="BK45" s="198">
        <v>3597.5</v>
      </c>
      <c r="BL45" s="48">
        <f t="shared" si="410"/>
        <v>54.162902740138506</v>
      </c>
      <c r="BM45" s="198"/>
      <c r="BN45" s="198"/>
      <c r="BO45" s="48"/>
      <c r="BP45" s="198"/>
      <c r="BQ45" s="198"/>
      <c r="BR45" s="48"/>
      <c r="BS45" s="198"/>
      <c r="BT45" s="198"/>
      <c r="BU45" s="48"/>
      <c r="BV45" s="198"/>
      <c r="BW45" s="198"/>
      <c r="BX45" s="48"/>
      <c r="BY45" s="198"/>
      <c r="BZ45" s="198"/>
      <c r="CA45" s="48"/>
      <c r="CB45" s="198">
        <v>2813.4</v>
      </c>
      <c r="CC45" s="198">
        <v>2813.4</v>
      </c>
      <c r="CD45" s="48">
        <f t="shared" si="416"/>
        <v>100</v>
      </c>
      <c r="CE45" s="198"/>
      <c r="CF45" s="198"/>
      <c r="CG45" s="48"/>
      <c r="CH45" s="198"/>
      <c r="CI45" s="198"/>
      <c r="CJ45" s="48"/>
      <c r="CK45" s="198"/>
      <c r="CL45" s="198"/>
      <c r="CM45" s="48"/>
      <c r="CN45" s="198"/>
      <c r="CO45" s="198"/>
      <c r="CP45" s="48"/>
      <c r="CQ45" s="198"/>
      <c r="CR45" s="198"/>
      <c r="CS45" s="48"/>
      <c r="CT45" s="198"/>
      <c r="CU45" s="198"/>
      <c r="CV45" s="48"/>
      <c r="CW45" s="198"/>
      <c r="CX45" s="198"/>
      <c r="CY45" s="198"/>
      <c r="CZ45" s="198"/>
      <c r="DA45" s="198"/>
      <c r="DB45" s="48"/>
      <c r="DC45" s="198"/>
      <c r="DD45" s="198"/>
      <c r="DE45" s="48"/>
      <c r="DF45" s="198"/>
      <c r="DG45" s="198"/>
      <c r="DH45" s="48"/>
      <c r="DI45" s="198"/>
      <c r="DJ45" s="198"/>
      <c r="DK45" s="48"/>
      <c r="DL45" s="198"/>
      <c r="DM45" s="198"/>
      <c r="DN45" s="48"/>
      <c r="DO45" s="198"/>
      <c r="DP45" s="198"/>
      <c r="DQ45" s="48"/>
      <c r="DR45" s="198"/>
      <c r="DS45" s="198"/>
      <c r="DT45" s="48"/>
      <c r="DU45" s="198"/>
      <c r="DV45" s="198"/>
      <c r="DW45" s="48"/>
      <c r="DX45" s="198"/>
      <c r="DY45" s="198"/>
      <c r="DZ45" s="48"/>
      <c r="EA45" s="198"/>
      <c r="EB45" s="198"/>
      <c r="EC45" s="48"/>
      <c r="ED45" s="198"/>
      <c r="EE45" s="198"/>
      <c r="EF45" s="48"/>
      <c r="EG45" s="198"/>
      <c r="EH45" s="198"/>
      <c r="EI45" s="48"/>
      <c r="EJ45" s="198">
        <v>500</v>
      </c>
      <c r="EK45" s="198">
        <v>500</v>
      </c>
      <c r="EL45" s="48">
        <f t="shared" ref="EL45:EL53" si="445">EK45/EJ45*100</f>
        <v>100</v>
      </c>
      <c r="EM45" s="198"/>
      <c r="EN45" s="198"/>
      <c r="EO45" s="48"/>
      <c r="EP45" s="198"/>
      <c r="EQ45" s="198"/>
      <c r="ER45" s="48"/>
      <c r="ES45" s="198"/>
      <c r="ET45" s="198"/>
      <c r="EU45" s="48"/>
      <c r="EV45" s="198"/>
      <c r="EW45" s="198"/>
      <c r="EX45" s="48"/>
      <c r="EY45" s="198">
        <v>100</v>
      </c>
      <c r="EZ45" s="198">
        <v>100</v>
      </c>
      <c r="FA45" s="48">
        <f t="shared" si="332"/>
        <v>100</v>
      </c>
      <c r="FB45" s="198"/>
      <c r="FC45" s="198"/>
      <c r="FD45" s="48"/>
    </row>
    <row r="46" spans="1:160" ht="15.75" x14ac:dyDescent="0.25">
      <c r="A46" s="28" t="s">
        <v>231</v>
      </c>
      <c r="B46" s="56">
        <f t="shared" si="93"/>
        <v>889.1</v>
      </c>
      <c r="C46" s="56">
        <f t="shared" si="94"/>
        <v>100</v>
      </c>
      <c r="D46" s="56"/>
      <c r="E46" s="73"/>
      <c r="F46" s="73"/>
      <c r="G46" s="73"/>
      <c r="H46" s="56"/>
      <c r="I46" s="56"/>
      <c r="J46" s="56"/>
      <c r="K46" s="56"/>
      <c r="L46" s="56"/>
      <c r="M46" s="56"/>
      <c r="N46" s="56"/>
      <c r="O46" s="56"/>
      <c r="P46" s="48"/>
      <c r="Q46" s="56"/>
      <c r="R46" s="56"/>
      <c r="S46" s="48"/>
      <c r="T46" s="56"/>
      <c r="U46" s="56"/>
      <c r="V46" s="48"/>
      <c r="W46" s="56"/>
      <c r="X46" s="56"/>
      <c r="Y46" s="48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48"/>
      <c r="AL46" s="56"/>
      <c r="AM46" s="56"/>
      <c r="AN46" s="48"/>
      <c r="AO46" s="56"/>
      <c r="AP46" s="56"/>
      <c r="AQ46" s="48"/>
      <c r="AR46" s="56"/>
      <c r="AS46" s="56"/>
      <c r="AT46" s="48"/>
      <c r="AU46" s="56"/>
      <c r="AV46" s="56"/>
      <c r="AW46" s="48"/>
      <c r="AX46" s="56"/>
      <c r="AY46" s="56"/>
      <c r="AZ46" s="198"/>
      <c r="BA46" s="56"/>
      <c r="BB46" s="56"/>
      <c r="BC46" s="48"/>
      <c r="BD46" s="56"/>
      <c r="BE46" s="56"/>
      <c r="BF46" s="48"/>
      <c r="BG46" s="56"/>
      <c r="BH46" s="56"/>
      <c r="BI46" s="48"/>
      <c r="BJ46" s="56"/>
      <c r="BK46" s="56"/>
      <c r="BL46" s="48"/>
      <c r="BM46" s="56"/>
      <c r="BN46" s="56"/>
      <c r="BO46" s="48"/>
      <c r="BP46" s="56"/>
      <c r="BQ46" s="56"/>
      <c r="BR46" s="48"/>
      <c r="BS46" s="56"/>
      <c r="BT46" s="56"/>
      <c r="BU46" s="48"/>
      <c r="BV46" s="56"/>
      <c r="BW46" s="56"/>
      <c r="BX46" s="48"/>
      <c r="BY46" s="56"/>
      <c r="BZ46" s="56"/>
      <c r="CA46" s="48"/>
      <c r="CB46" s="56">
        <v>789.1</v>
      </c>
      <c r="CC46" s="56"/>
      <c r="CD46" s="48"/>
      <c r="CE46" s="56"/>
      <c r="CF46" s="56"/>
      <c r="CG46" s="48"/>
      <c r="CH46" s="56"/>
      <c r="CI46" s="56"/>
      <c r="CJ46" s="48"/>
      <c r="CK46" s="56"/>
      <c r="CL46" s="56"/>
      <c r="CM46" s="48"/>
      <c r="CN46" s="56"/>
      <c r="CO46" s="56"/>
      <c r="CP46" s="48"/>
      <c r="CQ46" s="56"/>
      <c r="CR46" s="56"/>
      <c r="CS46" s="48"/>
      <c r="CT46" s="56"/>
      <c r="CU46" s="56"/>
      <c r="CV46" s="48"/>
      <c r="CW46" s="56"/>
      <c r="CX46" s="56"/>
      <c r="CY46" s="198"/>
      <c r="CZ46" s="56"/>
      <c r="DA46" s="56"/>
      <c r="DB46" s="48"/>
      <c r="DC46" s="56"/>
      <c r="DD46" s="56"/>
      <c r="DE46" s="48"/>
      <c r="DF46" s="56"/>
      <c r="DG46" s="56"/>
      <c r="DH46" s="48"/>
      <c r="DI46" s="56"/>
      <c r="DJ46" s="56"/>
      <c r="DK46" s="48"/>
      <c r="DL46" s="56"/>
      <c r="DM46" s="56"/>
      <c r="DN46" s="48"/>
      <c r="DO46" s="56"/>
      <c r="DP46" s="56"/>
      <c r="DQ46" s="48"/>
      <c r="DR46" s="56"/>
      <c r="DS46" s="56"/>
      <c r="DT46" s="48"/>
      <c r="DU46" s="56"/>
      <c r="DV46" s="56"/>
      <c r="DW46" s="48"/>
      <c r="DX46" s="56"/>
      <c r="DY46" s="56"/>
      <c r="DZ46" s="48"/>
      <c r="EA46" s="56"/>
      <c r="EB46" s="56"/>
      <c r="EC46" s="48"/>
      <c r="ED46" s="56"/>
      <c r="EE46" s="56"/>
      <c r="EF46" s="48"/>
      <c r="EG46" s="56">
        <v>100</v>
      </c>
      <c r="EH46" s="56">
        <v>100</v>
      </c>
      <c r="EI46" s="48">
        <f t="shared" si="436"/>
        <v>100</v>
      </c>
      <c r="EJ46" s="56"/>
      <c r="EK46" s="56"/>
      <c r="EL46" s="48"/>
      <c r="EM46" s="56"/>
      <c r="EN46" s="56"/>
      <c r="EO46" s="48"/>
      <c r="EP46" s="56"/>
      <c r="EQ46" s="56"/>
      <c r="ER46" s="48"/>
      <c r="ES46" s="56"/>
      <c r="ET46" s="56"/>
      <c r="EU46" s="48"/>
      <c r="EV46" s="56"/>
      <c r="EW46" s="56"/>
      <c r="EX46" s="48"/>
      <c r="EY46" s="56"/>
      <c r="EZ46" s="56"/>
      <c r="FA46" s="48"/>
      <c r="FB46" s="56"/>
      <c r="FC46" s="56"/>
      <c r="FD46" s="48"/>
    </row>
    <row r="47" spans="1:160" ht="15.75" x14ac:dyDescent="0.25">
      <c r="A47" s="28" t="s">
        <v>230</v>
      </c>
      <c r="B47" s="56">
        <f t="shared" si="93"/>
        <v>425</v>
      </c>
      <c r="C47" s="56">
        <f t="shared" si="94"/>
        <v>0</v>
      </c>
      <c r="D47" s="56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48"/>
      <c r="Q47" s="73"/>
      <c r="R47" s="73"/>
      <c r="S47" s="48"/>
      <c r="T47" s="73"/>
      <c r="U47" s="73"/>
      <c r="V47" s="48"/>
      <c r="W47" s="73"/>
      <c r="X47" s="73"/>
      <c r="Y47" s="48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48"/>
      <c r="AL47" s="73"/>
      <c r="AM47" s="73"/>
      <c r="AN47" s="48"/>
      <c r="AO47" s="73"/>
      <c r="AP47" s="73"/>
      <c r="AQ47" s="48"/>
      <c r="AR47" s="73"/>
      <c r="AS47" s="73"/>
      <c r="AT47" s="48"/>
      <c r="AU47" s="73"/>
      <c r="AV47" s="73"/>
      <c r="AW47" s="48"/>
      <c r="AX47" s="73"/>
      <c r="AY47" s="73"/>
      <c r="AZ47" s="198"/>
      <c r="BA47" s="73"/>
      <c r="BB47" s="73"/>
      <c r="BC47" s="48"/>
      <c r="BD47" s="73"/>
      <c r="BE47" s="73"/>
      <c r="BF47" s="48"/>
      <c r="BG47" s="73"/>
      <c r="BH47" s="73"/>
      <c r="BI47" s="48"/>
      <c r="BJ47" s="73"/>
      <c r="BK47" s="73"/>
      <c r="BL47" s="48"/>
      <c r="BM47" s="73"/>
      <c r="BN47" s="73"/>
      <c r="BO47" s="48"/>
      <c r="BP47" s="73"/>
      <c r="BQ47" s="73"/>
      <c r="BR47" s="48"/>
      <c r="BS47" s="73"/>
      <c r="BT47" s="73"/>
      <c r="BU47" s="48"/>
      <c r="BV47" s="73"/>
      <c r="BW47" s="73"/>
      <c r="BX47" s="48"/>
      <c r="BY47" s="73"/>
      <c r="BZ47" s="73"/>
      <c r="CA47" s="48"/>
      <c r="CB47" s="56">
        <v>425</v>
      </c>
      <c r="CC47" s="73"/>
      <c r="CD47" s="48"/>
      <c r="CE47" s="73"/>
      <c r="CF47" s="73"/>
      <c r="CG47" s="48"/>
      <c r="CH47" s="73"/>
      <c r="CI47" s="73"/>
      <c r="CJ47" s="48"/>
      <c r="CK47" s="73"/>
      <c r="CL47" s="73"/>
      <c r="CM47" s="48"/>
      <c r="CN47" s="73"/>
      <c r="CO47" s="73"/>
      <c r="CP47" s="48"/>
      <c r="CQ47" s="73"/>
      <c r="CR47" s="73"/>
      <c r="CS47" s="48"/>
      <c r="CT47" s="56"/>
      <c r="CU47" s="73"/>
      <c r="CV47" s="48"/>
      <c r="CW47" s="73"/>
      <c r="CX47" s="73"/>
      <c r="CY47" s="198"/>
      <c r="CZ47" s="73"/>
      <c r="DA47" s="73"/>
      <c r="DB47" s="48"/>
      <c r="DC47" s="56"/>
      <c r="DD47" s="73"/>
      <c r="DE47" s="48"/>
      <c r="DF47" s="73"/>
      <c r="DG47" s="73"/>
      <c r="DH47" s="48"/>
      <c r="DI47" s="56"/>
      <c r="DJ47" s="73"/>
      <c r="DK47" s="48"/>
      <c r="DL47" s="73"/>
      <c r="DM47" s="73"/>
      <c r="DN47" s="48"/>
      <c r="DO47" s="56"/>
      <c r="DP47" s="73"/>
      <c r="DQ47" s="48"/>
      <c r="DR47" s="56"/>
      <c r="DS47" s="73"/>
      <c r="DT47" s="48"/>
      <c r="DU47" s="56"/>
      <c r="DV47" s="73"/>
      <c r="DW47" s="48"/>
      <c r="DX47" s="56"/>
      <c r="DY47" s="73"/>
      <c r="DZ47" s="48"/>
      <c r="EA47" s="56"/>
      <c r="EB47" s="73"/>
      <c r="EC47" s="48"/>
      <c r="ED47" s="56"/>
      <c r="EE47" s="73"/>
      <c r="EF47" s="48"/>
      <c r="EG47" s="56"/>
      <c r="EH47" s="73"/>
      <c r="EI47" s="48"/>
      <c r="EJ47" s="56"/>
      <c r="EK47" s="73"/>
      <c r="EL47" s="48"/>
      <c r="EM47" s="56"/>
      <c r="EN47" s="73"/>
      <c r="EO47" s="48"/>
      <c r="EP47" s="56"/>
      <c r="EQ47" s="73"/>
      <c r="ER47" s="48"/>
      <c r="ES47" s="56"/>
      <c r="ET47" s="73"/>
      <c r="EU47" s="48"/>
      <c r="EV47" s="56"/>
      <c r="EW47" s="73"/>
      <c r="EX47" s="48"/>
      <c r="EY47" s="56"/>
      <c r="EZ47" s="73"/>
      <c r="FA47" s="48"/>
      <c r="FB47" s="73"/>
      <c r="FC47" s="73"/>
      <c r="FD47" s="48"/>
    </row>
    <row r="48" spans="1:160" ht="15.75" x14ac:dyDescent="0.25">
      <c r="A48" s="28" t="s">
        <v>404</v>
      </c>
      <c r="B48" s="56">
        <f t="shared" si="93"/>
        <v>100</v>
      </c>
      <c r="C48" s="56">
        <f t="shared" si="94"/>
        <v>100</v>
      </c>
      <c r="D48" s="56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48"/>
      <c r="Q48" s="73"/>
      <c r="R48" s="73"/>
      <c r="S48" s="48"/>
      <c r="T48" s="73"/>
      <c r="U48" s="73"/>
      <c r="V48" s="48"/>
      <c r="W48" s="73"/>
      <c r="X48" s="73"/>
      <c r="Y48" s="48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48"/>
      <c r="AL48" s="73"/>
      <c r="AM48" s="73"/>
      <c r="AN48" s="48"/>
      <c r="AO48" s="73"/>
      <c r="AP48" s="73"/>
      <c r="AQ48" s="48"/>
      <c r="AR48" s="73"/>
      <c r="AS48" s="73"/>
      <c r="AT48" s="48"/>
      <c r="AU48" s="73"/>
      <c r="AV48" s="73"/>
      <c r="AW48" s="48"/>
      <c r="AX48" s="73"/>
      <c r="AY48" s="73"/>
      <c r="AZ48" s="198"/>
      <c r="BA48" s="73"/>
      <c r="BB48" s="73"/>
      <c r="BC48" s="48"/>
      <c r="BD48" s="73"/>
      <c r="BE48" s="73"/>
      <c r="BF48" s="48"/>
      <c r="BG48" s="73"/>
      <c r="BH48" s="73"/>
      <c r="BI48" s="48"/>
      <c r="BJ48" s="73"/>
      <c r="BK48" s="73"/>
      <c r="BL48" s="48"/>
      <c r="BM48" s="73"/>
      <c r="BN48" s="73"/>
      <c r="BO48" s="48"/>
      <c r="BP48" s="56">
        <v>100</v>
      </c>
      <c r="BQ48" s="56">
        <v>100</v>
      </c>
      <c r="BR48" s="48">
        <f>BQ48/BP48*100</f>
        <v>100</v>
      </c>
      <c r="BS48" s="73"/>
      <c r="BT48" s="73"/>
      <c r="BU48" s="48"/>
      <c r="BV48" s="73"/>
      <c r="BW48" s="73"/>
      <c r="BX48" s="48"/>
      <c r="BY48" s="73"/>
      <c r="BZ48" s="73"/>
      <c r="CA48" s="48"/>
      <c r="CB48" s="73"/>
      <c r="CC48" s="73"/>
      <c r="CD48" s="48"/>
      <c r="CE48" s="73"/>
      <c r="CF48" s="73"/>
      <c r="CG48" s="48"/>
      <c r="CH48" s="73"/>
      <c r="CI48" s="73"/>
      <c r="CJ48" s="48"/>
      <c r="CK48" s="73"/>
      <c r="CL48" s="73"/>
      <c r="CM48" s="48"/>
      <c r="CN48" s="73"/>
      <c r="CO48" s="73"/>
      <c r="CP48" s="48"/>
      <c r="CQ48" s="73"/>
      <c r="CR48" s="73"/>
      <c r="CS48" s="48"/>
      <c r="CT48" s="73"/>
      <c r="CU48" s="73"/>
      <c r="CV48" s="48"/>
      <c r="CW48" s="73"/>
      <c r="CX48" s="73"/>
      <c r="CY48" s="198"/>
      <c r="CZ48" s="73"/>
      <c r="DA48" s="73"/>
      <c r="DB48" s="48"/>
      <c r="DC48" s="73"/>
      <c r="DD48" s="73"/>
      <c r="DE48" s="48"/>
      <c r="DF48" s="73"/>
      <c r="DG48" s="73"/>
      <c r="DH48" s="48"/>
      <c r="DI48" s="73"/>
      <c r="DJ48" s="73"/>
      <c r="DK48" s="48"/>
      <c r="DL48" s="73"/>
      <c r="DM48" s="73"/>
      <c r="DN48" s="48"/>
      <c r="DO48" s="73"/>
      <c r="DP48" s="73"/>
      <c r="DQ48" s="48"/>
      <c r="DR48" s="73"/>
      <c r="DS48" s="73"/>
      <c r="DT48" s="48"/>
      <c r="DU48" s="73"/>
      <c r="DV48" s="73"/>
      <c r="DW48" s="48"/>
      <c r="DX48" s="73"/>
      <c r="DY48" s="73"/>
      <c r="DZ48" s="48"/>
      <c r="EA48" s="73"/>
      <c r="EB48" s="73"/>
      <c r="EC48" s="48"/>
      <c r="ED48" s="73"/>
      <c r="EE48" s="73"/>
      <c r="EF48" s="48"/>
      <c r="EG48" s="73"/>
      <c r="EH48" s="73"/>
      <c r="EI48" s="48"/>
      <c r="EJ48" s="73"/>
      <c r="EK48" s="73"/>
      <c r="EL48" s="48"/>
      <c r="EM48" s="73"/>
      <c r="EN48" s="73"/>
      <c r="EO48" s="48"/>
      <c r="EP48" s="73"/>
      <c r="EQ48" s="73"/>
      <c r="ER48" s="48"/>
      <c r="ES48" s="73"/>
      <c r="ET48" s="73"/>
      <c r="EU48" s="48"/>
      <c r="EV48" s="73"/>
      <c r="EW48" s="73"/>
      <c r="EX48" s="48"/>
      <c r="EY48" s="73"/>
      <c r="EZ48" s="73"/>
      <c r="FA48" s="48"/>
      <c r="FB48" s="73"/>
      <c r="FC48" s="73"/>
      <c r="FD48" s="48"/>
    </row>
    <row r="49" spans="1:160" s="59" customFormat="1" ht="31.5" x14ac:dyDescent="0.25">
      <c r="A49" s="185" t="s">
        <v>236</v>
      </c>
      <c r="B49" s="73">
        <f t="shared" si="93"/>
        <v>7788.4</v>
      </c>
      <c r="C49" s="73">
        <f t="shared" si="94"/>
        <v>5193.3394200000002</v>
      </c>
      <c r="D49" s="55">
        <f t="shared" si="31"/>
        <v>66.680440398541435</v>
      </c>
      <c r="E49" s="55">
        <f t="shared" ref="E49:AD49" si="446">E50+E51</f>
        <v>0</v>
      </c>
      <c r="F49" s="55">
        <f t="shared" ref="F49" si="447">F50+F51</f>
        <v>0</v>
      </c>
      <c r="G49" s="55">
        <f t="shared" si="446"/>
        <v>0</v>
      </c>
      <c r="H49" s="55">
        <f t="shared" si="446"/>
        <v>0</v>
      </c>
      <c r="I49" s="55">
        <f t="shared" si="446"/>
        <v>0</v>
      </c>
      <c r="J49" s="55">
        <f t="shared" si="446"/>
        <v>0</v>
      </c>
      <c r="K49" s="55">
        <f t="shared" si="446"/>
        <v>620.6</v>
      </c>
      <c r="L49" s="55">
        <f t="shared" ref="L49" si="448">L50+L51</f>
        <v>620.6</v>
      </c>
      <c r="M49" s="54">
        <f t="shared" si="197"/>
        <v>100</v>
      </c>
      <c r="N49" s="55">
        <f t="shared" si="446"/>
        <v>189</v>
      </c>
      <c r="O49" s="55">
        <f t="shared" si="446"/>
        <v>88.628</v>
      </c>
      <c r="P49" s="54">
        <f t="shared" si="86"/>
        <v>46.893121693121692</v>
      </c>
      <c r="Q49" s="55">
        <f t="shared" ref="Q49:R49" si="449">Q50+Q51</f>
        <v>999</v>
      </c>
      <c r="R49" s="55">
        <f t="shared" si="449"/>
        <v>559.20000000000005</v>
      </c>
      <c r="S49" s="54">
        <f t="shared" ref="S49:S50" si="450">R49/Q49*100</f>
        <v>55.975975975975977</v>
      </c>
      <c r="T49" s="55">
        <f t="shared" ref="T49" si="451">T50+T51</f>
        <v>0</v>
      </c>
      <c r="U49" s="55">
        <f t="shared" ref="U49" si="452">U50+U51</f>
        <v>0</v>
      </c>
      <c r="V49" s="54"/>
      <c r="W49" s="55">
        <f t="shared" ref="W49" si="453">W50+W51</f>
        <v>357</v>
      </c>
      <c r="X49" s="55">
        <f t="shared" ref="X49" si="454">X50+X51</f>
        <v>0</v>
      </c>
      <c r="Y49" s="54">
        <f t="shared" si="344"/>
        <v>0</v>
      </c>
      <c r="Z49" s="55">
        <f t="shared" si="446"/>
        <v>0</v>
      </c>
      <c r="AA49" s="55">
        <f t="shared" ref="AA49" si="455">AA50+AA51</f>
        <v>0</v>
      </c>
      <c r="AB49" s="55">
        <f t="shared" si="446"/>
        <v>0</v>
      </c>
      <c r="AC49" s="55">
        <f t="shared" si="446"/>
        <v>0</v>
      </c>
      <c r="AD49" s="55">
        <f t="shared" si="446"/>
        <v>0</v>
      </c>
      <c r="AE49" s="55">
        <f t="shared" ref="AE49:AG49" si="456">AE50+AE51</f>
        <v>0</v>
      </c>
      <c r="AF49" s="55">
        <f t="shared" si="456"/>
        <v>0</v>
      </c>
      <c r="AG49" s="55">
        <f t="shared" si="456"/>
        <v>0</v>
      </c>
      <c r="AH49" s="54"/>
      <c r="AI49" s="55">
        <f t="shared" ref="AI49:AJ49" si="457">AI50+AI51</f>
        <v>1000</v>
      </c>
      <c r="AJ49" s="55">
        <f t="shared" si="457"/>
        <v>1000</v>
      </c>
      <c r="AK49" s="54">
        <f t="shared" ref="AK49:AK50" si="458">AJ49/AI49*100</f>
        <v>100</v>
      </c>
      <c r="AL49" s="55">
        <f t="shared" ref="AL49:AM49" si="459">AL50+AL51</f>
        <v>0</v>
      </c>
      <c r="AM49" s="55">
        <f t="shared" si="459"/>
        <v>0</v>
      </c>
      <c r="AN49" s="54"/>
      <c r="AO49" s="55">
        <f t="shared" ref="AO49:AP49" si="460">AO50+AO51</f>
        <v>0</v>
      </c>
      <c r="AP49" s="55">
        <f t="shared" si="460"/>
        <v>0</v>
      </c>
      <c r="AQ49" s="54"/>
      <c r="AR49" s="55">
        <f t="shared" ref="AR49:AS49" si="461">AR50+AR51</f>
        <v>0</v>
      </c>
      <c r="AS49" s="55">
        <f t="shared" si="461"/>
        <v>0</v>
      </c>
      <c r="AT49" s="54"/>
      <c r="AU49" s="55">
        <f t="shared" ref="AU49:AV49" si="462">AU50+AU51</f>
        <v>0</v>
      </c>
      <c r="AV49" s="55">
        <f t="shared" si="462"/>
        <v>0</v>
      </c>
      <c r="AW49" s="54"/>
      <c r="AX49" s="55">
        <f t="shared" ref="AX49:AY49" si="463">AX50+AX51</f>
        <v>100</v>
      </c>
      <c r="AY49" s="55">
        <f t="shared" si="463"/>
        <v>100</v>
      </c>
      <c r="AZ49" s="201">
        <f t="shared" si="49"/>
        <v>100</v>
      </c>
      <c r="BA49" s="55"/>
      <c r="BB49" s="55"/>
      <c r="BC49" s="54"/>
      <c r="BD49" s="55"/>
      <c r="BE49" s="55"/>
      <c r="BF49" s="54"/>
      <c r="BG49" s="55"/>
      <c r="BH49" s="55"/>
      <c r="BI49" s="54"/>
      <c r="BJ49" s="55">
        <f t="shared" ref="BJ49:BK49" si="464">BJ50+BJ51</f>
        <v>1532.8</v>
      </c>
      <c r="BK49" s="55">
        <f t="shared" si="464"/>
        <v>706.91307999999992</v>
      </c>
      <c r="BL49" s="54">
        <f t="shared" ref="BL49:BL50" si="465">BK49/BJ49*100</f>
        <v>46.119068371607511</v>
      </c>
      <c r="BM49" s="55"/>
      <c r="BN49" s="55"/>
      <c r="BO49" s="54"/>
      <c r="BP49" s="55">
        <f t="shared" ref="BP49:BQ49" si="466">BP50+BP51</f>
        <v>0</v>
      </c>
      <c r="BQ49" s="55">
        <f t="shared" si="466"/>
        <v>0</v>
      </c>
      <c r="BR49" s="54"/>
      <c r="BS49" s="55">
        <f t="shared" ref="BS49:BT49" si="467">BS50+BS51</f>
        <v>0</v>
      </c>
      <c r="BT49" s="55">
        <f t="shared" si="467"/>
        <v>0</v>
      </c>
      <c r="BU49" s="54"/>
      <c r="BV49" s="55">
        <f t="shared" ref="BV49:BW49" si="468">BV50+BV51</f>
        <v>0</v>
      </c>
      <c r="BW49" s="55">
        <f t="shared" si="468"/>
        <v>0</v>
      </c>
      <c r="BX49" s="54"/>
      <c r="BY49" s="55">
        <f t="shared" ref="BY49:BZ49" si="469">BY50+BY51</f>
        <v>0</v>
      </c>
      <c r="BZ49" s="55">
        <f t="shared" si="469"/>
        <v>0</v>
      </c>
      <c r="CA49" s="54"/>
      <c r="CB49" s="55">
        <f t="shared" ref="CB49:CC49" si="470">CB50+CB51</f>
        <v>2790</v>
      </c>
      <c r="CC49" s="55">
        <f t="shared" si="470"/>
        <v>1917.9983400000001</v>
      </c>
      <c r="CD49" s="54">
        <f t="shared" ref="CD49:CD50" si="471">CC49/CB49*100</f>
        <v>68.745460215053768</v>
      </c>
      <c r="CE49" s="55">
        <f t="shared" ref="CE49:CF49" si="472">CE50+CE51</f>
        <v>0</v>
      </c>
      <c r="CF49" s="55">
        <f t="shared" si="472"/>
        <v>0</v>
      </c>
      <c r="CG49" s="54"/>
      <c r="CH49" s="55">
        <f t="shared" ref="CH49:CI49" si="473">CH50+CH51</f>
        <v>0</v>
      </c>
      <c r="CI49" s="55">
        <f t="shared" si="473"/>
        <v>0</v>
      </c>
      <c r="CJ49" s="54"/>
      <c r="CK49" s="55">
        <f t="shared" ref="CK49:CL49" si="474">CK50+CK51</f>
        <v>0</v>
      </c>
      <c r="CL49" s="55">
        <f t="shared" si="474"/>
        <v>0</v>
      </c>
      <c r="CM49" s="54"/>
      <c r="CN49" s="55">
        <f t="shared" ref="CN49:CO49" si="475">CN50+CN51</f>
        <v>0</v>
      </c>
      <c r="CO49" s="55">
        <f t="shared" si="475"/>
        <v>0</v>
      </c>
      <c r="CP49" s="54"/>
      <c r="CQ49" s="55">
        <f t="shared" ref="CQ49:CR49" si="476">CQ50+CQ51</f>
        <v>0</v>
      </c>
      <c r="CR49" s="55">
        <f t="shared" si="476"/>
        <v>0</v>
      </c>
      <c r="CS49" s="54"/>
      <c r="CT49" s="55">
        <f t="shared" ref="CT49:CU49" si="477">CT50+CT51</f>
        <v>0</v>
      </c>
      <c r="CU49" s="55">
        <f t="shared" si="477"/>
        <v>0</v>
      </c>
      <c r="CV49" s="54"/>
      <c r="CW49" s="55">
        <f t="shared" ref="CW49:CX49" si="478">CW50+CW51</f>
        <v>0</v>
      </c>
      <c r="CX49" s="55">
        <f t="shared" si="478"/>
        <v>0</v>
      </c>
      <c r="CY49" s="201"/>
      <c r="CZ49" s="55">
        <f t="shared" ref="CZ49:DA49" si="479">CZ50+CZ51</f>
        <v>0</v>
      </c>
      <c r="DA49" s="55">
        <f t="shared" si="479"/>
        <v>0</v>
      </c>
      <c r="DB49" s="54"/>
      <c r="DC49" s="55">
        <f t="shared" ref="DC49:DD49" si="480">DC50+DC51</f>
        <v>0</v>
      </c>
      <c r="DD49" s="55">
        <f t="shared" si="480"/>
        <v>0</v>
      </c>
      <c r="DE49" s="54"/>
      <c r="DF49" s="55">
        <f t="shared" ref="DF49:DG49" si="481">DF50+DF51</f>
        <v>0</v>
      </c>
      <c r="DG49" s="55">
        <f t="shared" si="481"/>
        <v>0</v>
      </c>
      <c r="DH49" s="54"/>
      <c r="DI49" s="55">
        <f t="shared" ref="DI49:DJ49" si="482">DI50+DI51</f>
        <v>0</v>
      </c>
      <c r="DJ49" s="55">
        <f t="shared" si="482"/>
        <v>0</v>
      </c>
      <c r="DK49" s="54"/>
      <c r="DL49" s="55">
        <f t="shared" ref="DL49:DM49" si="483">DL50+DL51</f>
        <v>0</v>
      </c>
      <c r="DM49" s="55">
        <f t="shared" si="483"/>
        <v>0</v>
      </c>
      <c r="DN49" s="54"/>
      <c r="DO49" s="55">
        <f t="shared" ref="DO49:DP49" si="484">DO50+DO51</f>
        <v>0</v>
      </c>
      <c r="DP49" s="55">
        <f t="shared" si="484"/>
        <v>0</v>
      </c>
      <c r="DQ49" s="54"/>
      <c r="DR49" s="55">
        <f t="shared" ref="DR49:DS49" si="485">DR50+DR51</f>
        <v>0</v>
      </c>
      <c r="DS49" s="55">
        <f t="shared" si="485"/>
        <v>0</v>
      </c>
      <c r="DT49" s="54"/>
      <c r="DU49" s="55">
        <f t="shared" ref="DU49:DV49" si="486">DU50+DU51</f>
        <v>0</v>
      </c>
      <c r="DV49" s="55">
        <f t="shared" si="486"/>
        <v>0</v>
      </c>
      <c r="DW49" s="54"/>
      <c r="DX49" s="55">
        <f t="shared" ref="DX49:DY49" si="487">DX50+DX51</f>
        <v>0</v>
      </c>
      <c r="DY49" s="55">
        <f t="shared" si="487"/>
        <v>0</v>
      </c>
      <c r="DZ49" s="54"/>
      <c r="EA49" s="55">
        <f t="shared" ref="EA49:EB49" si="488">EA50+EA51</f>
        <v>0</v>
      </c>
      <c r="EB49" s="55">
        <f t="shared" si="488"/>
        <v>0</v>
      </c>
      <c r="EC49" s="54"/>
      <c r="ED49" s="55">
        <f t="shared" ref="ED49:EE49" si="489">ED50+ED51</f>
        <v>0</v>
      </c>
      <c r="EE49" s="55">
        <f t="shared" si="489"/>
        <v>0</v>
      </c>
      <c r="EF49" s="54"/>
      <c r="EG49" s="55">
        <f t="shared" ref="EG49:EH49" si="490">EG50+EG51</f>
        <v>0</v>
      </c>
      <c r="EH49" s="55">
        <f t="shared" si="490"/>
        <v>0</v>
      </c>
      <c r="EI49" s="54"/>
      <c r="EJ49" s="55">
        <f t="shared" ref="EJ49:EK49" si="491">EJ50+EJ51</f>
        <v>200</v>
      </c>
      <c r="EK49" s="55">
        <f t="shared" si="491"/>
        <v>200</v>
      </c>
      <c r="EL49" s="54">
        <f t="shared" si="445"/>
        <v>100</v>
      </c>
      <c r="EM49" s="55">
        <f t="shared" ref="EM49:EN49" si="492">EM50+EM51</f>
        <v>0</v>
      </c>
      <c r="EN49" s="55">
        <f t="shared" si="492"/>
        <v>0</v>
      </c>
      <c r="EO49" s="54"/>
      <c r="EP49" s="55">
        <f t="shared" ref="EP49:EQ49" si="493">EP50+EP51</f>
        <v>0</v>
      </c>
      <c r="EQ49" s="55">
        <f t="shared" si="493"/>
        <v>0</v>
      </c>
      <c r="ER49" s="54"/>
      <c r="ES49" s="55">
        <f t="shared" ref="ES49:ET49" si="494">ES50+ES51</f>
        <v>0</v>
      </c>
      <c r="ET49" s="55">
        <f t="shared" si="494"/>
        <v>0</v>
      </c>
      <c r="EU49" s="54"/>
      <c r="EV49" s="55">
        <f t="shared" ref="EV49:EW49" si="495">EV50+EV51</f>
        <v>0</v>
      </c>
      <c r="EW49" s="55">
        <f t="shared" si="495"/>
        <v>0</v>
      </c>
      <c r="EX49" s="54"/>
      <c r="EY49" s="55">
        <f t="shared" ref="EY49:EZ49" si="496">EY50+EY51</f>
        <v>0</v>
      </c>
      <c r="EZ49" s="55">
        <f t="shared" si="496"/>
        <v>0</v>
      </c>
      <c r="FA49" s="54"/>
      <c r="FB49" s="55">
        <f t="shared" ref="FB49:FC49" si="497">FB50+FB51</f>
        <v>0</v>
      </c>
      <c r="FC49" s="55">
        <f t="shared" si="497"/>
        <v>0</v>
      </c>
      <c r="FD49" s="54"/>
    </row>
    <row r="50" spans="1:160" ht="31.5" x14ac:dyDescent="0.25">
      <c r="A50" s="186" t="s">
        <v>235</v>
      </c>
      <c r="B50" s="56">
        <f t="shared" si="93"/>
        <v>7788.4</v>
      </c>
      <c r="C50" s="56">
        <f t="shared" si="94"/>
        <v>5193.3394200000002</v>
      </c>
      <c r="D50" s="52">
        <f t="shared" si="31"/>
        <v>66.680440398541435</v>
      </c>
      <c r="E50" s="52"/>
      <c r="F50" s="52"/>
      <c r="G50" s="52"/>
      <c r="H50" s="52"/>
      <c r="I50" s="52"/>
      <c r="J50" s="48"/>
      <c r="K50" s="52">
        <v>620.6</v>
      </c>
      <c r="L50" s="52">
        <v>620.6</v>
      </c>
      <c r="M50" s="48">
        <f t="shared" si="197"/>
        <v>100</v>
      </c>
      <c r="N50" s="52">
        <v>189</v>
      </c>
      <c r="O50" s="52">
        <v>88.628</v>
      </c>
      <c r="P50" s="48">
        <f t="shared" si="86"/>
        <v>46.893121693121692</v>
      </c>
      <c r="Q50" s="199">
        <v>999</v>
      </c>
      <c r="R50" s="199">
        <v>559.20000000000005</v>
      </c>
      <c r="S50" s="48">
        <f t="shared" si="450"/>
        <v>55.975975975975977</v>
      </c>
      <c r="T50" s="198"/>
      <c r="U50" s="198"/>
      <c r="V50" s="48"/>
      <c r="W50" s="198">
        <v>357</v>
      </c>
      <c r="X50" s="198"/>
      <c r="Y50" s="48">
        <f t="shared" si="344"/>
        <v>0</v>
      </c>
      <c r="Z50" s="52"/>
      <c r="AA50" s="52"/>
      <c r="AB50" s="48"/>
      <c r="AC50" s="52"/>
      <c r="AD50" s="52"/>
      <c r="AE50" s="48"/>
      <c r="AF50" s="52"/>
      <c r="AG50" s="52"/>
      <c r="AH50" s="48"/>
      <c r="AI50" s="198">
        <v>1000</v>
      </c>
      <c r="AJ50" s="198">
        <v>1000</v>
      </c>
      <c r="AK50" s="48">
        <f t="shared" si="458"/>
        <v>100</v>
      </c>
      <c r="AL50" s="198"/>
      <c r="AM50" s="198"/>
      <c r="AN50" s="48"/>
      <c r="AO50" s="198"/>
      <c r="AP50" s="198"/>
      <c r="AQ50" s="48"/>
      <c r="AR50" s="198"/>
      <c r="AS50" s="200"/>
      <c r="AT50" s="48"/>
      <c r="AU50" s="198"/>
      <c r="AV50" s="198"/>
      <c r="AW50" s="48"/>
      <c r="AX50" s="198">
        <v>100</v>
      </c>
      <c r="AY50" s="198">
        <v>100</v>
      </c>
      <c r="AZ50" s="198">
        <f t="shared" si="49"/>
        <v>100</v>
      </c>
      <c r="BA50" s="198"/>
      <c r="BB50" s="198"/>
      <c r="BC50" s="48"/>
      <c r="BD50" s="198"/>
      <c r="BE50" s="198"/>
      <c r="BF50" s="48"/>
      <c r="BG50" s="198"/>
      <c r="BH50" s="198"/>
      <c r="BI50" s="48"/>
      <c r="BJ50" s="198">
        <v>1532.8</v>
      </c>
      <c r="BK50" s="198">
        <v>706.91307999999992</v>
      </c>
      <c r="BL50" s="48">
        <f t="shared" si="465"/>
        <v>46.119068371607511</v>
      </c>
      <c r="BM50" s="198"/>
      <c r="BN50" s="198"/>
      <c r="BO50" s="48"/>
      <c r="BP50" s="198"/>
      <c r="BQ50" s="198"/>
      <c r="BR50" s="48"/>
      <c r="BS50" s="198"/>
      <c r="BT50" s="198"/>
      <c r="BU50" s="48"/>
      <c r="BV50" s="198"/>
      <c r="BW50" s="198"/>
      <c r="BX50" s="48"/>
      <c r="BY50" s="198"/>
      <c r="BZ50" s="198"/>
      <c r="CA50" s="48"/>
      <c r="CB50" s="198">
        <v>2790</v>
      </c>
      <c r="CC50" s="198">
        <v>1917.9983400000001</v>
      </c>
      <c r="CD50" s="48">
        <f t="shared" si="471"/>
        <v>68.745460215053768</v>
      </c>
      <c r="CE50" s="198"/>
      <c r="CF50" s="198"/>
      <c r="CG50" s="48"/>
      <c r="CH50" s="198"/>
      <c r="CI50" s="198"/>
      <c r="CJ50" s="48"/>
      <c r="CK50" s="198"/>
      <c r="CL50" s="198"/>
      <c r="CM50" s="48"/>
      <c r="CN50" s="198"/>
      <c r="CO50" s="198"/>
      <c r="CP50" s="48"/>
      <c r="CQ50" s="198"/>
      <c r="CR50" s="198"/>
      <c r="CS50" s="48"/>
      <c r="CT50" s="198"/>
      <c r="CU50" s="198"/>
      <c r="CV50" s="48"/>
      <c r="CW50" s="198"/>
      <c r="CX50" s="198"/>
      <c r="CY50" s="198"/>
      <c r="CZ50" s="198"/>
      <c r="DA50" s="198"/>
      <c r="DB50" s="48"/>
      <c r="DC50" s="198"/>
      <c r="DD50" s="198"/>
      <c r="DE50" s="48"/>
      <c r="DF50" s="198"/>
      <c r="DG50" s="198"/>
      <c r="DH50" s="48"/>
      <c r="DI50" s="198"/>
      <c r="DJ50" s="198"/>
      <c r="DK50" s="48"/>
      <c r="DL50" s="198"/>
      <c r="DM50" s="198"/>
      <c r="DN50" s="48"/>
      <c r="DO50" s="198"/>
      <c r="DP50" s="198"/>
      <c r="DQ50" s="48"/>
      <c r="DR50" s="198"/>
      <c r="DS50" s="198"/>
      <c r="DT50" s="48"/>
      <c r="DU50" s="198"/>
      <c r="DV50" s="198"/>
      <c r="DW50" s="48"/>
      <c r="DX50" s="198"/>
      <c r="DY50" s="198"/>
      <c r="DZ50" s="48"/>
      <c r="EA50" s="198"/>
      <c r="EB50" s="198"/>
      <c r="EC50" s="48"/>
      <c r="ED50" s="198"/>
      <c r="EE50" s="198"/>
      <c r="EF50" s="48"/>
      <c r="EG50" s="198"/>
      <c r="EH50" s="198"/>
      <c r="EI50" s="48"/>
      <c r="EJ50" s="198">
        <v>200</v>
      </c>
      <c r="EK50" s="198">
        <v>200</v>
      </c>
      <c r="EL50" s="48">
        <f t="shared" si="445"/>
        <v>100</v>
      </c>
      <c r="EM50" s="198"/>
      <c r="EN50" s="198"/>
      <c r="EO50" s="48"/>
      <c r="EP50" s="198"/>
      <c r="EQ50" s="198"/>
      <c r="ER50" s="48"/>
      <c r="ES50" s="198"/>
      <c r="ET50" s="198"/>
      <c r="EU50" s="48"/>
      <c r="EV50" s="198"/>
      <c r="EW50" s="198"/>
      <c r="EX50" s="48"/>
      <c r="EY50" s="198"/>
      <c r="EZ50" s="198"/>
      <c r="FA50" s="48"/>
      <c r="FB50" s="198"/>
      <c r="FC50" s="198"/>
      <c r="FD50" s="48"/>
    </row>
    <row r="51" spans="1:160" ht="15.75" x14ac:dyDescent="0.25">
      <c r="A51" s="28" t="s">
        <v>234</v>
      </c>
      <c r="B51" s="56">
        <f t="shared" si="93"/>
        <v>0</v>
      </c>
      <c r="C51" s="56">
        <f t="shared" si="94"/>
        <v>0</v>
      </c>
      <c r="D51" s="5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48"/>
      <c r="Q51" s="73"/>
      <c r="R51" s="73"/>
      <c r="S51" s="48"/>
      <c r="T51" s="73"/>
      <c r="U51" s="73"/>
      <c r="V51" s="48"/>
      <c r="W51" s="73"/>
      <c r="X51" s="73"/>
      <c r="Y51" s="48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48"/>
      <c r="AL51" s="73"/>
      <c r="AM51" s="73"/>
      <c r="AN51" s="48"/>
      <c r="AO51" s="73"/>
      <c r="AP51" s="73"/>
      <c r="AQ51" s="48"/>
      <c r="AR51" s="73"/>
      <c r="AS51" s="73"/>
      <c r="AT51" s="48"/>
      <c r="AU51" s="73"/>
      <c r="AV51" s="73"/>
      <c r="AW51" s="48"/>
      <c r="AX51" s="73"/>
      <c r="AY51" s="73"/>
      <c r="AZ51" s="198"/>
      <c r="BA51" s="73"/>
      <c r="BB51" s="73"/>
      <c r="BC51" s="48"/>
      <c r="BD51" s="73"/>
      <c r="BE51" s="73"/>
      <c r="BF51" s="48"/>
      <c r="BG51" s="73"/>
      <c r="BH51" s="73"/>
      <c r="BI51" s="48"/>
      <c r="BJ51" s="73"/>
      <c r="BK51" s="73"/>
      <c r="BL51" s="48"/>
      <c r="BM51" s="73"/>
      <c r="BN51" s="73"/>
      <c r="BO51" s="48"/>
      <c r="BP51" s="73"/>
      <c r="BQ51" s="73"/>
      <c r="BR51" s="48"/>
      <c r="BS51" s="73"/>
      <c r="BT51" s="73"/>
      <c r="BU51" s="48"/>
      <c r="BV51" s="73"/>
      <c r="BW51" s="73"/>
      <c r="BX51" s="48"/>
      <c r="BY51" s="73"/>
      <c r="BZ51" s="73"/>
      <c r="CA51" s="48"/>
      <c r="CB51" s="73"/>
      <c r="CC51" s="73"/>
      <c r="CD51" s="48"/>
      <c r="CE51" s="73"/>
      <c r="CF51" s="73"/>
      <c r="CG51" s="48"/>
      <c r="CH51" s="73"/>
      <c r="CI51" s="73"/>
      <c r="CJ51" s="48"/>
      <c r="CK51" s="73"/>
      <c r="CL51" s="73"/>
      <c r="CM51" s="48"/>
      <c r="CN51" s="73"/>
      <c r="CO51" s="73"/>
      <c r="CP51" s="48"/>
      <c r="CQ51" s="73"/>
      <c r="CR51" s="73"/>
      <c r="CS51" s="48"/>
      <c r="CT51" s="73"/>
      <c r="CU51" s="73"/>
      <c r="CV51" s="48"/>
      <c r="CW51" s="73"/>
      <c r="CX51" s="73"/>
      <c r="CY51" s="198"/>
      <c r="CZ51" s="73"/>
      <c r="DA51" s="73"/>
      <c r="DB51" s="48"/>
      <c r="DC51" s="73"/>
      <c r="DD51" s="73"/>
      <c r="DE51" s="48"/>
      <c r="DF51" s="73"/>
      <c r="DG51" s="73"/>
      <c r="DH51" s="48"/>
      <c r="DI51" s="73"/>
      <c r="DJ51" s="73"/>
      <c r="DK51" s="48"/>
      <c r="DL51" s="73"/>
      <c r="DM51" s="73"/>
      <c r="DN51" s="48"/>
      <c r="DO51" s="73"/>
      <c r="DP51" s="73"/>
      <c r="DQ51" s="48"/>
      <c r="DR51" s="73"/>
      <c r="DS51" s="73"/>
      <c r="DT51" s="48"/>
      <c r="DU51" s="73"/>
      <c r="DV51" s="73"/>
      <c r="DW51" s="48"/>
      <c r="DX51" s="73"/>
      <c r="DY51" s="73"/>
      <c r="DZ51" s="48"/>
      <c r="EA51" s="73"/>
      <c r="EB51" s="73"/>
      <c r="EC51" s="48"/>
      <c r="ED51" s="73"/>
      <c r="EE51" s="73"/>
      <c r="EF51" s="48"/>
      <c r="EG51" s="73"/>
      <c r="EH51" s="73"/>
      <c r="EI51" s="48"/>
      <c r="EJ51" s="73"/>
      <c r="EK51" s="73"/>
      <c r="EL51" s="48"/>
      <c r="EM51" s="73"/>
      <c r="EN51" s="73"/>
      <c r="EO51" s="48"/>
      <c r="EP51" s="73"/>
      <c r="EQ51" s="73"/>
      <c r="ER51" s="48"/>
      <c r="ES51" s="73"/>
      <c r="ET51" s="73"/>
      <c r="EU51" s="48"/>
      <c r="EV51" s="73"/>
      <c r="EW51" s="73"/>
      <c r="EX51" s="48"/>
      <c r="EY51" s="73"/>
      <c r="EZ51" s="73"/>
      <c r="FA51" s="48"/>
      <c r="FB51" s="73"/>
      <c r="FC51" s="73"/>
      <c r="FD51" s="48"/>
    </row>
    <row r="52" spans="1:160" s="59" customFormat="1" ht="31.5" x14ac:dyDescent="0.25">
      <c r="A52" s="185" t="s">
        <v>239</v>
      </c>
      <c r="B52" s="73">
        <f t="shared" si="93"/>
        <v>11819.4</v>
      </c>
      <c r="C52" s="73">
        <f t="shared" si="94"/>
        <v>8044.6107200000006</v>
      </c>
      <c r="D52" s="55">
        <f>C52/B52*100</f>
        <v>68.062767314753714</v>
      </c>
      <c r="E52" s="55">
        <f t="shared" ref="E52:AD52" si="498">E53+E54+E55</f>
        <v>0</v>
      </c>
      <c r="F52" s="55">
        <f t="shared" ref="F52" si="499">F53+F54+F55</f>
        <v>0</v>
      </c>
      <c r="G52" s="55"/>
      <c r="H52" s="55">
        <f t="shared" si="498"/>
        <v>0</v>
      </c>
      <c r="I52" s="55">
        <f t="shared" si="498"/>
        <v>0</v>
      </c>
      <c r="J52" s="55">
        <f t="shared" si="498"/>
        <v>0</v>
      </c>
      <c r="K52" s="55">
        <f t="shared" si="498"/>
        <v>500</v>
      </c>
      <c r="L52" s="55">
        <f t="shared" ref="L52" si="500">L53+L54+L55</f>
        <v>191.11535999999998</v>
      </c>
      <c r="M52" s="54">
        <f t="shared" si="197"/>
        <v>38.223071999999995</v>
      </c>
      <c r="N52" s="55">
        <f t="shared" si="498"/>
        <v>478</v>
      </c>
      <c r="O52" s="55">
        <f t="shared" si="498"/>
        <v>141.28700000000001</v>
      </c>
      <c r="P52" s="54">
        <f t="shared" si="86"/>
        <v>29.557949790794979</v>
      </c>
      <c r="Q52" s="55">
        <f t="shared" ref="Q52:R52" si="501">Q53+Q54+Q55</f>
        <v>1620</v>
      </c>
      <c r="R52" s="55">
        <f t="shared" si="501"/>
        <v>509.2</v>
      </c>
      <c r="S52" s="54">
        <f t="shared" ref="S52:S53" si="502">R52/Q52*100</f>
        <v>31.432098765432098</v>
      </c>
      <c r="T52" s="55">
        <f t="shared" ref="T52" si="503">T53+T54+T55</f>
        <v>915</v>
      </c>
      <c r="U52" s="55">
        <f t="shared" ref="U52" si="504">U53+U54+U55</f>
        <v>380</v>
      </c>
      <c r="V52" s="54">
        <f t="shared" ref="V52:V53" si="505">U52/T52*100</f>
        <v>41.530054644808743</v>
      </c>
      <c r="W52" s="55">
        <f t="shared" ref="W52" si="506">W53+W54+W55</f>
        <v>0</v>
      </c>
      <c r="X52" s="55">
        <f t="shared" ref="X52" si="507">X53+X54+X55</f>
        <v>0</v>
      </c>
      <c r="Y52" s="54"/>
      <c r="Z52" s="55">
        <f t="shared" si="498"/>
        <v>0</v>
      </c>
      <c r="AA52" s="55">
        <f t="shared" ref="AA52" si="508">AA53+AA54+AA55</f>
        <v>0</v>
      </c>
      <c r="AB52" s="55">
        <f t="shared" si="498"/>
        <v>0</v>
      </c>
      <c r="AC52" s="55">
        <f t="shared" si="498"/>
        <v>0</v>
      </c>
      <c r="AD52" s="55">
        <f t="shared" si="498"/>
        <v>0</v>
      </c>
      <c r="AE52" s="55">
        <f t="shared" ref="AE52:AG52" si="509">AE53+AE54+AE55</f>
        <v>0</v>
      </c>
      <c r="AF52" s="55">
        <f t="shared" si="509"/>
        <v>0</v>
      </c>
      <c r="AG52" s="55">
        <f t="shared" si="509"/>
        <v>0</v>
      </c>
      <c r="AH52" s="54"/>
      <c r="AI52" s="55">
        <f t="shared" ref="AI52:AJ52" si="510">AI53+AI54+AI55</f>
        <v>1500</v>
      </c>
      <c r="AJ52" s="55">
        <f t="shared" si="510"/>
        <v>1500</v>
      </c>
      <c r="AK52" s="54">
        <f t="shared" ref="AK52:AK53" si="511">AJ52/AI52*100</f>
        <v>100</v>
      </c>
      <c r="AL52" s="55">
        <f t="shared" ref="AL52:AM52" si="512">AL53+AL54+AL55</f>
        <v>0</v>
      </c>
      <c r="AM52" s="55">
        <f t="shared" si="512"/>
        <v>0</v>
      </c>
      <c r="AN52" s="54"/>
      <c r="AO52" s="55">
        <f t="shared" ref="AO52:AP52" si="513">AO53+AO54+AO55</f>
        <v>0</v>
      </c>
      <c r="AP52" s="55">
        <f t="shared" si="513"/>
        <v>0</v>
      </c>
      <c r="AQ52" s="54"/>
      <c r="AR52" s="55">
        <f t="shared" ref="AR52:AS52" si="514">AR53+AR54+AR55</f>
        <v>0</v>
      </c>
      <c r="AS52" s="55">
        <f t="shared" si="514"/>
        <v>0</v>
      </c>
      <c r="AT52" s="54"/>
      <c r="AU52" s="55">
        <f t="shared" ref="AU52:AV52" si="515">AU53+AU54+AU55</f>
        <v>0</v>
      </c>
      <c r="AV52" s="55">
        <f t="shared" si="515"/>
        <v>0</v>
      </c>
      <c r="AW52" s="54"/>
      <c r="AX52" s="55">
        <f t="shared" ref="AX52:AY52" si="516">AX53+AX54+AX55</f>
        <v>150</v>
      </c>
      <c r="AY52" s="55">
        <f t="shared" si="516"/>
        <v>150</v>
      </c>
      <c r="AZ52" s="201">
        <f t="shared" si="49"/>
        <v>100</v>
      </c>
      <c r="BA52" s="55"/>
      <c r="BB52" s="55"/>
      <c r="BC52" s="54"/>
      <c r="BD52" s="55"/>
      <c r="BE52" s="55"/>
      <c r="BF52" s="54"/>
      <c r="BG52" s="55"/>
      <c r="BH52" s="55"/>
      <c r="BI52" s="54"/>
      <c r="BJ52" s="55">
        <f t="shared" ref="BJ52:BK52" si="517">BJ53+BJ54+BJ55</f>
        <v>1915.9</v>
      </c>
      <c r="BK52" s="55">
        <f t="shared" si="517"/>
        <v>1117.6083600000002</v>
      </c>
      <c r="BL52" s="54">
        <f t="shared" ref="BL52:BL53" si="518">BK52/BJ52*100</f>
        <v>58.333334725194433</v>
      </c>
      <c r="BM52" s="55"/>
      <c r="BN52" s="55"/>
      <c r="BO52" s="54"/>
      <c r="BP52" s="55">
        <f t="shared" ref="BP52:BQ52" si="519">BP53+BP54+BP55</f>
        <v>0</v>
      </c>
      <c r="BQ52" s="55">
        <f t="shared" si="519"/>
        <v>0</v>
      </c>
      <c r="BR52" s="54"/>
      <c r="BS52" s="55">
        <f t="shared" ref="BS52:BT52" si="520">BS53+BS54+BS55</f>
        <v>0</v>
      </c>
      <c r="BT52" s="55">
        <f t="shared" si="520"/>
        <v>0</v>
      </c>
      <c r="BU52" s="54"/>
      <c r="BV52" s="55">
        <f t="shared" ref="BV52:BW52" si="521">BV53+BV54+BV55</f>
        <v>0</v>
      </c>
      <c r="BW52" s="55">
        <f t="shared" si="521"/>
        <v>0</v>
      </c>
      <c r="BX52" s="54"/>
      <c r="BY52" s="55">
        <f t="shared" ref="BY52:BZ52" si="522">BY53+BY54+BY55</f>
        <v>0</v>
      </c>
      <c r="BZ52" s="55">
        <f t="shared" si="522"/>
        <v>0</v>
      </c>
      <c r="CA52" s="54"/>
      <c r="CB52" s="55">
        <f t="shared" ref="CB52:CC52" si="523">CB53+CB54+CB55</f>
        <v>2295</v>
      </c>
      <c r="CC52" s="55">
        <f t="shared" si="523"/>
        <v>1609.9</v>
      </c>
      <c r="CD52" s="54">
        <f t="shared" ref="CD52:CD53" si="524">CC52/CB52*100</f>
        <v>70.148148148148152</v>
      </c>
      <c r="CE52" s="55">
        <f t="shared" ref="CE52:CF52" si="525">CE53+CE54+CE55</f>
        <v>0</v>
      </c>
      <c r="CF52" s="55">
        <f t="shared" si="525"/>
        <v>0</v>
      </c>
      <c r="CG52" s="54"/>
      <c r="CH52" s="55">
        <f t="shared" ref="CH52:CI52" si="526">CH53+CH54+CH55</f>
        <v>0</v>
      </c>
      <c r="CI52" s="55">
        <f t="shared" si="526"/>
        <v>0</v>
      </c>
      <c r="CJ52" s="54"/>
      <c r="CK52" s="55">
        <f t="shared" ref="CK52:CL52" si="527">CK53+CK54+CK55</f>
        <v>0</v>
      </c>
      <c r="CL52" s="55">
        <f t="shared" si="527"/>
        <v>0</v>
      </c>
      <c r="CM52" s="54"/>
      <c r="CN52" s="55">
        <f t="shared" ref="CN52:CO52" si="528">CN53+CN54+CN55</f>
        <v>0</v>
      </c>
      <c r="CO52" s="55">
        <f t="shared" si="528"/>
        <v>0</v>
      </c>
      <c r="CP52" s="54"/>
      <c r="CQ52" s="55">
        <f t="shared" ref="CQ52:CR52" si="529">CQ53+CQ54+CQ55</f>
        <v>0</v>
      </c>
      <c r="CR52" s="55">
        <f t="shared" si="529"/>
        <v>0</v>
      </c>
      <c r="CS52" s="54"/>
      <c r="CT52" s="55">
        <f t="shared" ref="CT52:CU52" si="530">CT53+CT54+CT55</f>
        <v>0</v>
      </c>
      <c r="CU52" s="55">
        <f t="shared" si="530"/>
        <v>0</v>
      </c>
      <c r="CV52" s="54"/>
      <c r="CW52" s="55">
        <f t="shared" ref="CW52:CX52" si="531">CW53+CW54+CW55</f>
        <v>0</v>
      </c>
      <c r="CX52" s="55">
        <f t="shared" si="531"/>
        <v>0</v>
      </c>
      <c r="CY52" s="201"/>
      <c r="CZ52" s="55">
        <f t="shared" ref="CZ52:DA52" si="532">CZ53+CZ54+CZ55</f>
        <v>0</v>
      </c>
      <c r="DA52" s="55">
        <f t="shared" si="532"/>
        <v>0</v>
      </c>
      <c r="DB52" s="54"/>
      <c r="DC52" s="55">
        <f t="shared" ref="DC52:DD52" si="533">DC53+DC54+DC55</f>
        <v>0</v>
      </c>
      <c r="DD52" s="55">
        <f t="shared" si="533"/>
        <v>0</v>
      </c>
      <c r="DE52" s="54"/>
      <c r="DF52" s="55">
        <f t="shared" ref="DF52:DG52" si="534">DF53+DF54+DF55</f>
        <v>0</v>
      </c>
      <c r="DG52" s="55">
        <f t="shared" si="534"/>
        <v>0</v>
      </c>
      <c r="DH52" s="54"/>
      <c r="DI52" s="55">
        <f t="shared" ref="DI52:DJ52" si="535">DI53+DI54+DI55</f>
        <v>0</v>
      </c>
      <c r="DJ52" s="55">
        <f t="shared" si="535"/>
        <v>0</v>
      </c>
      <c r="DK52" s="54"/>
      <c r="DL52" s="55">
        <f t="shared" ref="DL52:DM52" si="536">DL53+DL54+DL55</f>
        <v>0</v>
      </c>
      <c r="DM52" s="55">
        <f t="shared" si="536"/>
        <v>0</v>
      </c>
      <c r="DN52" s="54"/>
      <c r="DO52" s="55">
        <f t="shared" ref="DO52:DP52" si="537">DO53+DO54+DO55</f>
        <v>0</v>
      </c>
      <c r="DP52" s="55">
        <f t="shared" si="537"/>
        <v>0</v>
      </c>
      <c r="DQ52" s="54"/>
      <c r="DR52" s="55">
        <f t="shared" ref="DR52:DS52" si="538">DR53+DR54+DR55</f>
        <v>0</v>
      </c>
      <c r="DS52" s="55">
        <f t="shared" si="538"/>
        <v>0</v>
      </c>
      <c r="DT52" s="54"/>
      <c r="DU52" s="55">
        <f t="shared" ref="DU52:DV52" si="539">DU53+DU54+DU55</f>
        <v>0</v>
      </c>
      <c r="DV52" s="55">
        <f t="shared" si="539"/>
        <v>0</v>
      </c>
      <c r="DW52" s="54"/>
      <c r="DX52" s="55">
        <f t="shared" ref="DX52:DY52" si="540">DX53+DX54+DX55</f>
        <v>0</v>
      </c>
      <c r="DY52" s="55">
        <f t="shared" si="540"/>
        <v>0</v>
      </c>
      <c r="DZ52" s="54"/>
      <c r="EA52" s="55">
        <f t="shared" ref="EA52:EB52" si="541">EA53+EA54+EA55</f>
        <v>0</v>
      </c>
      <c r="EB52" s="55">
        <f t="shared" si="541"/>
        <v>0</v>
      </c>
      <c r="EC52" s="54"/>
      <c r="ED52" s="55">
        <f t="shared" ref="ED52:EE52" si="542">ED53+ED54+ED55</f>
        <v>2145.5</v>
      </c>
      <c r="EE52" s="55">
        <f t="shared" si="542"/>
        <v>2145.5</v>
      </c>
      <c r="EF52" s="54">
        <f t="shared" ref="EF52:EF53" si="543">EE52/ED52*100</f>
        <v>100</v>
      </c>
      <c r="EG52" s="55">
        <f t="shared" ref="EG52:EH52" si="544">EG53+EG54+EG55</f>
        <v>0</v>
      </c>
      <c r="EH52" s="55">
        <f t="shared" si="544"/>
        <v>0</v>
      </c>
      <c r="EI52" s="54"/>
      <c r="EJ52" s="55">
        <f t="shared" ref="EJ52:EK52" si="545">EJ53+EJ54+EJ55</f>
        <v>300</v>
      </c>
      <c r="EK52" s="55">
        <f t="shared" si="545"/>
        <v>300</v>
      </c>
      <c r="EL52" s="54">
        <f t="shared" si="445"/>
        <v>100</v>
      </c>
      <c r="EM52" s="55">
        <f t="shared" ref="EM52:EN52" si="546">EM53+EM54+EM55</f>
        <v>0</v>
      </c>
      <c r="EN52" s="55">
        <f t="shared" si="546"/>
        <v>0</v>
      </c>
      <c r="EO52" s="54"/>
      <c r="EP52" s="55">
        <f t="shared" ref="EP52:EQ52" si="547">EP53+EP54+EP55</f>
        <v>0</v>
      </c>
      <c r="EQ52" s="55">
        <f t="shared" si="547"/>
        <v>0</v>
      </c>
      <c r="ER52" s="54"/>
      <c r="ES52" s="55">
        <f t="shared" ref="ES52:ET52" si="548">ES53+ES54+ES55</f>
        <v>0</v>
      </c>
      <c r="ET52" s="55">
        <f t="shared" si="548"/>
        <v>0</v>
      </c>
      <c r="EU52" s="54"/>
      <c r="EV52" s="55">
        <f t="shared" ref="EV52:EW52" si="549">EV53+EV54+EV55</f>
        <v>0</v>
      </c>
      <c r="EW52" s="55">
        <f t="shared" si="549"/>
        <v>0</v>
      </c>
      <c r="EX52" s="54"/>
      <c r="EY52" s="55">
        <f t="shared" ref="EY52:EZ52" si="550">EY53+EY54+EY55</f>
        <v>0</v>
      </c>
      <c r="EZ52" s="55">
        <f t="shared" si="550"/>
        <v>0</v>
      </c>
      <c r="FA52" s="54"/>
      <c r="FB52" s="55">
        <f t="shared" ref="FB52:FC52" si="551">FB53+FB54+FB55</f>
        <v>0</v>
      </c>
      <c r="FC52" s="55">
        <f t="shared" si="551"/>
        <v>0</v>
      </c>
      <c r="FD52" s="54"/>
    </row>
    <row r="53" spans="1:160" ht="31.5" x14ac:dyDescent="0.25">
      <c r="A53" s="186" t="s">
        <v>238</v>
      </c>
      <c r="B53" s="56">
        <f t="shared" si="93"/>
        <v>11134.3</v>
      </c>
      <c r="C53" s="56">
        <f t="shared" si="94"/>
        <v>8044.6107200000006</v>
      </c>
      <c r="D53" s="52">
        <f>C53/B53*100</f>
        <v>72.25070924979569</v>
      </c>
      <c r="E53" s="52"/>
      <c r="F53" s="52"/>
      <c r="G53" s="52"/>
      <c r="H53" s="52"/>
      <c r="I53" s="52"/>
      <c r="J53" s="48"/>
      <c r="K53" s="52">
        <v>500</v>
      </c>
      <c r="L53" s="52">
        <v>191.11535999999998</v>
      </c>
      <c r="M53" s="48">
        <f t="shared" si="197"/>
        <v>38.223071999999995</v>
      </c>
      <c r="N53" s="52">
        <v>478</v>
      </c>
      <c r="O53" s="52">
        <v>141.28700000000001</v>
      </c>
      <c r="P53" s="48">
        <f t="shared" si="86"/>
        <v>29.557949790794979</v>
      </c>
      <c r="Q53" s="199">
        <v>1620</v>
      </c>
      <c r="R53" s="199">
        <v>509.2</v>
      </c>
      <c r="S53" s="48">
        <f t="shared" si="502"/>
        <v>31.432098765432098</v>
      </c>
      <c r="T53" s="198">
        <v>915</v>
      </c>
      <c r="U53" s="198">
        <v>380</v>
      </c>
      <c r="V53" s="48">
        <f t="shared" si="505"/>
        <v>41.530054644808743</v>
      </c>
      <c r="W53" s="198"/>
      <c r="X53" s="198"/>
      <c r="Y53" s="48"/>
      <c r="Z53" s="52"/>
      <c r="AA53" s="52"/>
      <c r="AB53" s="48"/>
      <c r="AC53" s="52"/>
      <c r="AD53" s="52"/>
      <c r="AE53" s="48"/>
      <c r="AF53" s="52"/>
      <c r="AG53" s="52"/>
      <c r="AH53" s="48"/>
      <c r="AI53" s="198">
        <v>1500</v>
      </c>
      <c r="AJ53" s="52">
        <v>1500</v>
      </c>
      <c r="AK53" s="48">
        <f t="shared" si="511"/>
        <v>100</v>
      </c>
      <c r="AL53" s="198"/>
      <c r="AM53" s="52"/>
      <c r="AN53" s="48"/>
      <c r="AO53" s="198"/>
      <c r="AP53" s="52"/>
      <c r="AQ53" s="48"/>
      <c r="AR53" s="198"/>
      <c r="AS53" s="200"/>
      <c r="AT53" s="48"/>
      <c r="AU53" s="198"/>
      <c r="AV53" s="52"/>
      <c r="AW53" s="48"/>
      <c r="AX53" s="198">
        <v>150</v>
      </c>
      <c r="AY53" s="52">
        <v>150</v>
      </c>
      <c r="AZ53" s="198">
        <f t="shared" si="49"/>
        <v>100</v>
      </c>
      <c r="BA53" s="198"/>
      <c r="BB53" s="52"/>
      <c r="BC53" s="48"/>
      <c r="BD53" s="198"/>
      <c r="BE53" s="52"/>
      <c r="BF53" s="48"/>
      <c r="BG53" s="198"/>
      <c r="BH53" s="52"/>
      <c r="BI53" s="48"/>
      <c r="BJ53" s="198">
        <v>1915.9</v>
      </c>
      <c r="BK53" s="52">
        <v>1117.6083600000002</v>
      </c>
      <c r="BL53" s="48">
        <f t="shared" si="518"/>
        <v>58.333334725194433</v>
      </c>
      <c r="BM53" s="198"/>
      <c r="BN53" s="52"/>
      <c r="BO53" s="48"/>
      <c r="BP53" s="198"/>
      <c r="BQ53" s="52"/>
      <c r="BR53" s="48"/>
      <c r="BS53" s="198"/>
      <c r="BT53" s="52"/>
      <c r="BU53" s="48"/>
      <c r="BV53" s="198"/>
      <c r="BW53" s="52"/>
      <c r="BX53" s="48"/>
      <c r="BY53" s="198"/>
      <c r="BZ53" s="52"/>
      <c r="CA53" s="48"/>
      <c r="CB53" s="198">
        <v>1609.9</v>
      </c>
      <c r="CC53" s="52">
        <v>1609.9</v>
      </c>
      <c r="CD53" s="48">
        <f t="shared" si="524"/>
        <v>100</v>
      </c>
      <c r="CE53" s="198"/>
      <c r="CF53" s="52"/>
      <c r="CG53" s="48"/>
      <c r="CH53" s="198"/>
      <c r="CI53" s="52"/>
      <c r="CJ53" s="48"/>
      <c r="CK53" s="198"/>
      <c r="CL53" s="52"/>
      <c r="CM53" s="48"/>
      <c r="CN53" s="198"/>
      <c r="CO53" s="52"/>
      <c r="CP53" s="48"/>
      <c r="CQ53" s="198"/>
      <c r="CR53" s="52"/>
      <c r="CS53" s="48"/>
      <c r="CT53" s="198"/>
      <c r="CU53" s="52"/>
      <c r="CV53" s="48"/>
      <c r="CW53" s="198"/>
      <c r="CX53" s="52"/>
      <c r="CY53" s="198"/>
      <c r="CZ53" s="198"/>
      <c r="DA53" s="52"/>
      <c r="DB53" s="48"/>
      <c r="DC53" s="198"/>
      <c r="DD53" s="52"/>
      <c r="DE53" s="48"/>
      <c r="DF53" s="198"/>
      <c r="DG53" s="52"/>
      <c r="DH53" s="48"/>
      <c r="DI53" s="198"/>
      <c r="DJ53" s="52"/>
      <c r="DK53" s="48"/>
      <c r="DL53" s="198"/>
      <c r="DM53" s="52"/>
      <c r="DN53" s="48"/>
      <c r="DO53" s="198"/>
      <c r="DP53" s="52"/>
      <c r="DQ53" s="48"/>
      <c r="DR53" s="198"/>
      <c r="DS53" s="52"/>
      <c r="DT53" s="48"/>
      <c r="DU53" s="198"/>
      <c r="DV53" s="52"/>
      <c r="DW53" s="48"/>
      <c r="DX53" s="198"/>
      <c r="DY53" s="52"/>
      <c r="DZ53" s="48"/>
      <c r="EA53" s="198"/>
      <c r="EB53" s="52"/>
      <c r="EC53" s="48"/>
      <c r="ED53" s="198">
        <v>2145.5</v>
      </c>
      <c r="EE53" s="52">
        <v>2145.5</v>
      </c>
      <c r="EF53" s="48">
        <f t="shared" si="543"/>
        <v>100</v>
      </c>
      <c r="EG53" s="198"/>
      <c r="EH53" s="52"/>
      <c r="EI53" s="48"/>
      <c r="EJ53" s="198">
        <v>300</v>
      </c>
      <c r="EK53" s="52">
        <v>300</v>
      </c>
      <c r="EL53" s="48">
        <f t="shared" si="445"/>
        <v>100</v>
      </c>
      <c r="EM53" s="198"/>
      <c r="EN53" s="52"/>
      <c r="EO53" s="48"/>
      <c r="EP53" s="198"/>
      <c r="EQ53" s="52"/>
      <c r="ER53" s="48"/>
      <c r="ES53" s="198"/>
      <c r="ET53" s="52"/>
      <c r="EU53" s="48"/>
      <c r="EV53" s="198"/>
      <c r="EW53" s="52"/>
      <c r="EX53" s="48"/>
      <c r="EY53" s="198"/>
      <c r="EZ53" s="52"/>
      <c r="FA53" s="48"/>
      <c r="FB53" s="198"/>
      <c r="FC53" s="52"/>
      <c r="FD53" s="48"/>
    </row>
    <row r="54" spans="1:160" ht="15.75" x14ac:dyDescent="0.25">
      <c r="A54" s="28" t="s">
        <v>240</v>
      </c>
      <c r="B54" s="56">
        <f t="shared" si="93"/>
        <v>685.1</v>
      </c>
      <c r="C54" s="56">
        <f t="shared" si="94"/>
        <v>0</v>
      </c>
      <c r="D54" s="52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48"/>
      <c r="Q54" s="73"/>
      <c r="R54" s="73"/>
      <c r="S54" s="48"/>
      <c r="T54" s="73"/>
      <c r="U54" s="73"/>
      <c r="V54" s="48"/>
      <c r="W54" s="73"/>
      <c r="X54" s="73"/>
      <c r="Y54" s="48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48"/>
      <c r="AL54" s="73"/>
      <c r="AM54" s="73"/>
      <c r="AN54" s="48"/>
      <c r="AO54" s="73"/>
      <c r="AP54" s="73"/>
      <c r="AQ54" s="48"/>
      <c r="AR54" s="73"/>
      <c r="AS54" s="73"/>
      <c r="AT54" s="48"/>
      <c r="AU54" s="73"/>
      <c r="AV54" s="73"/>
      <c r="AW54" s="48"/>
      <c r="AX54" s="73"/>
      <c r="AY54" s="73"/>
      <c r="AZ54" s="198"/>
      <c r="BA54" s="73"/>
      <c r="BB54" s="73"/>
      <c r="BC54" s="48"/>
      <c r="BD54" s="73"/>
      <c r="BE54" s="73"/>
      <c r="BF54" s="48"/>
      <c r="BG54" s="73"/>
      <c r="BH54" s="73"/>
      <c r="BI54" s="48"/>
      <c r="BJ54" s="73"/>
      <c r="BK54" s="73"/>
      <c r="BL54" s="48"/>
      <c r="BM54" s="73"/>
      <c r="BN54" s="73"/>
      <c r="BO54" s="48"/>
      <c r="BP54" s="73"/>
      <c r="BQ54" s="73"/>
      <c r="BR54" s="48"/>
      <c r="BS54" s="73"/>
      <c r="BT54" s="73"/>
      <c r="BU54" s="48"/>
      <c r="BV54" s="73"/>
      <c r="BW54" s="73"/>
      <c r="BX54" s="48"/>
      <c r="BY54" s="73"/>
      <c r="BZ54" s="73"/>
      <c r="CA54" s="48"/>
      <c r="CB54" s="56">
        <v>685.1</v>
      </c>
      <c r="CC54" s="73">
        <v>0</v>
      </c>
      <c r="CD54" s="48"/>
      <c r="CE54" s="73"/>
      <c r="CF54" s="73"/>
      <c r="CG54" s="48"/>
      <c r="CH54" s="73"/>
      <c r="CI54" s="73"/>
      <c r="CJ54" s="48"/>
      <c r="CK54" s="73"/>
      <c r="CL54" s="73"/>
      <c r="CM54" s="48"/>
      <c r="CN54" s="73"/>
      <c r="CO54" s="73"/>
      <c r="CP54" s="48"/>
      <c r="CQ54" s="73"/>
      <c r="CR54" s="73"/>
      <c r="CS54" s="48"/>
      <c r="CT54" s="56"/>
      <c r="CU54" s="73"/>
      <c r="CV54" s="48"/>
      <c r="CW54" s="73"/>
      <c r="CX54" s="73"/>
      <c r="CY54" s="198"/>
      <c r="CZ54" s="73"/>
      <c r="DA54" s="73"/>
      <c r="DB54" s="48"/>
      <c r="DC54" s="56"/>
      <c r="DD54" s="73"/>
      <c r="DE54" s="48"/>
      <c r="DF54" s="73"/>
      <c r="DG54" s="73"/>
      <c r="DH54" s="48"/>
      <c r="DI54" s="56"/>
      <c r="DJ54" s="73"/>
      <c r="DK54" s="48"/>
      <c r="DL54" s="73"/>
      <c r="DM54" s="73"/>
      <c r="DN54" s="48"/>
      <c r="DO54" s="56"/>
      <c r="DP54" s="73"/>
      <c r="DQ54" s="48"/>
      <c r="DR54" s="56"/>
      <c r="DS54" s="73"/>
      <c r="DT54" s="48"/>
      <c r="DU54" s="56"/>
      <c r="DV54" s="73"/>
      <c r="DW54" s="48"/>
      <c r="DX54" s="56"/>
      <c r="DY54" s="73"/>
      <c r="DZ54" s="48"/>
      <c r="EA54" s="56"/>
      <c r="EB54" s="73"/>
      <c r="EC54" s="48"/>
      <c r="ED54" s="56"/>
      <c r="EE54" s="73">
        <v>0</v>
      </c>
      <c r="EF54" s="48"/>
      <c r="EG54" s="56"/>
      <c r="EH54" s="73"/>
      <c r="EI54" s="48"/>
      <c r="EJ54" s="56"/>
      <c r="EK54" s="73"/>
      <c r="EL54" s="48"/>
      <c r="EM54" s="56"/>
      <c r="EN54" s="73"/>
      <c r="EO54" s="48"/>
      <c r="EP54" s="56"/>
      <c r="EQ54" s="73"/>
      <c r="ER54" s="48"/>
      <c r="ES54" s="56"/>
      <c r="ET54" s="73"/>
      <c r="EU54" s="48"/>
      <c r="EV54" s="56"/>
      <c r="EW54" s="73"/>
      <c r="EX54" s="48"/>
      <c r="EY54" s="56"/>
      <c r="EZ54" s="73"/>
      <c r="FA54" s="48"/>
      <c r="FB54" s="73"/>
      <c r="FC54" s="73"/>
      <c r="FD54" s="48"/>
    </row>
    <row r="55" spans="1:160" ht="15.75" x14ac:dyDescent="0.25">
      <c r="A55" s="28" t="s">
        <v>237</v>
      </c>
      <c r="B55" s="56">
        <f t="shared" si="93"/>
        <v>0</v>
      </c>
      <c r="C55" s="56">
        <f t="shared" si="94"/>
        <v>0</v>
      </c>
      <c r="D55" s="56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48"/>
      <c r="Q55" s="73"/>
      <c r="R55" s="73"/>
      <c r="S55" s="48"/>
      <c r="T55" s="73"/>
      <c r="U55" s="73"/>
      <c r="V55" s="48"/>
      <c r="W55" s="73"/>
      <c r="X55" s="73"/>
      <c r="Y55" s="48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48"/>
      <c r="AL55" s="73"/>
      <c r="AM55" s="73"/>
      <c r="AN55" s="48"/>
      <c r="AO55" s="73"/>
      <c r="AP55" s="73"/>
      <c r="AQ55" s="48"/>
      <c r="AR55" s="73"/>
      <c r="AS55" s="73"/>
      <c r="AT55" s="48"/>
      <c r="AU55" s="73"/>
      <c r="AV55" s="73"/>
      <c r="AW55" s="48"/>
      <c r="AX55" s="73"/>
      <c r="AY55" s="73"/>
      <c r="AZ55" s="198"/>
      <c r="BA55" s="73"/>
      <c r="BB55" s="73"/>
      <c r="BC55" s="48"/>
      <c r="BD55" s="73"/>
      <c r="BE55" s="73"/>
      <c r="BF55" s="48"/>
      <c r="BG55" s="73"/>
      <c r="BH55" s="73"/>
      <c r="BI55" s="48"/>
      <c r="BJ55" s="73"/>
      <c r="BK55" s="73"/>
      <c r="BL55" s="48"/>
      <c r="BM55" s="73"/>
      <c r="BN55" s="73"/>
      <c r="BO55" s="48"/>
      <c r="BP55" s="73"/>
      <c r="BQ55" s="73"/>
      <c r="BR55" s="48"/>
      <c r="BS55" s="73"/>
      <c r="BT55" s="73"/>
      <c r="BU55" s="48"/>
      <c r="BV55" s="73"/>
      <c r="BW55" s="73"/>
      <c r="BX55" s="48"/>
      <c r="BY55" s="73"/>
      <c r="BZ55" s="73"/>
      <c r="CA55" s="48"/>
      <c r="CB55" s="73"/>
      <c r="CC55" s="73"/>
      <c r="CD55" s="48"/>
      <c r="CE55" s="73"/>
      <c r="CF55" s="73"/>
      <c r="CG55" s="48"/>
      <c r="CH55" s="73"/>
      <c r="CI55" s="73"/>
      <c r="CJ55" s="48"/>
      <c r="CK55" s="73"/>
      <c r="CL55" s="73"/>
      <c r="CM55" s="48"/>
      <c r="CN55" s="73"/>
      <c r="CO55" s="73"/>
      <c r="CP55" s="48"/>
      <c r="CQ55" s="73"/>
      <c r="CR55" s="73"/>
      <c r="CS55" s="48"/>
      <c r="CT55" s="73"/>
      <c r="CU55" s="73"/>
      <c r="CV55" s="48"/>
      <c r="CW55" s="73"/>
      <c r="CX55" s="73"/>
      <c r="CY55" s="198"/>
      <c r="CZ55" s="73"/>
      <c r="DA55" s="73"/>
      <c r="DB55" s="48"/>
      <c r="DC55" s="73"/>
      <c r="DD55" s="73"/>
      <c r="DE55" s="48"/>
      <c r="DF55" s="73"/>
      <c r="DG55" s="73"/>
      <c r="DH55" s="48"/>
      <c r="DI55" s="73"/>
      <c r="DJ55" s="73"/>
      <c r="DK55" s="48"/>
      <c r="DL55" s="73"/>
      <c r="DM55" s="73"/>
      <c r="DN55" s="48"/>
      <c r="DO55" s="73"/>
      <c r="DP55" s="73"/>
      <c r="DQ55" s="48"/>
      <c r="DR55" s="73"/>
      <c r="DS55" s="73"/>
      <c r="DT55" s="48"/>
      <c r="DU55" s="73"/>
      <c r="DV55" s="73"/>
      <c r="DW55" s="48"/>
      <c r="DX55" s="73"/>
      <c r="DY55" s="73"/>
      <c r="DZ55" s="48"/>
      <c r="EA55" s="73"/>
      <c r="EB55" s="73"/>
      <c r="EC55" s="48"/>
      <c r="ED55" s="73"/>
      <c r="EE55" s="73"/>
      <c r="EF55" s="48"/>
      <c r="EG55" s="73"/>
      <c r="EH55" s="73"/>
      <c r="EI55" s="48"/>
      <c r="EJ55" s="73"/>
      <c r="EK55" s="73"/>
      <c r="EL55" s="48"/>
      <c r="EM55" s="73"/>
      <c r="EN55" s="73"/>
      <c r="EO55" s="48"/>
      <c r="EP55" s="73"/>
      <c r="EQ55" s="73"/>
      <c r="ER55" s="48"/>
      <c r="ES55" s="73"/>
      <c r="ET55" s="73"/>
      <c r="EU55" s="48"/>
      <c r="EV55" s="73"/>
      <c r="EW55" s="73"/>
      <c r="EX55" s="48"/>
      <c r="EY55" s="73"/>
      <c r="EZ55" s="73"/>
      <c r="FA55" s="48"/>
      <c r="FB55" s="73"/>
      <c r="FC55" s="73"/>
      <c r="FD55" s="48"/>
    </row>
    <row r="56" spans="1:160" s="59" customFormat="1" ht="31.5" x14ac:dyDescent="0.25">
      <c r="A56" s="185" t="s">
        <v>245</v>
      </c>
      <c r="B56" s="73">
        <f t="shared" si="93"/>
        <v>5768.5</v>
      </c>
      <c r="C56" s="73">
        <f t="shared" si="94"/>
        <v>4283.80674</v>
      </c>
      <c r="D56" s="55">
        <f t="shared" si="31"/>
        <v>74.262056687180376</v>
      </c>
      <c r="E56" s="73">
        <f t="shared" ref="E56:AD56" si="552">E57+E58+E59+E60</f>
        <v>0</v>
      </c>
      <c r="F56" s="73">
        <f t="shared" ref="F56" si="553">F57+F58+F59+F60</f>
        <v>0</v>
      </c>
      <c r="G56" s="55"/>
      <c r="H56" s="73">
        <f t="shared" si="552"/>
        <v>0</v>
      </c>
      <c r="I56" s="73">
        <f t="shared" si="552"/>
        <v>0</v>
      </c>
      <c r="J56" s="73">
        <f t="shared" si="552"/>
        <v>0</v>
      </c>
      <c r="K56" s="73">
        <f t="shared" si="552"/>
        <v>553.9</v>
      </c>
      <c r="L56" s="73">
        <f t="shared" ref="L56" si="554">L57+L58+L59+L60</f>
        <v>553.9</v>
      </c>
      <c r="M56" s="54">
        <f t="shared" si="197"/>
        <v>100</v>
      </c>
      <c r="N56" s="73">
        <f t="shared" si="552"/>
        <v>281</v>
      </c>
      <c r="O56" s="73">
        <f t="shared" si="552"/>
        <v>179.84</v>
      </c>
      <c r="P56" s="54">
        <f t="shared" si="86"/>
        <v>64</v>
      </c>
      <c r="Q56" s="73">
        <f t="shared" ref="Q56:R56" si="555">Q57+Q58+Q59+Q60</f>
        <v>1054</v>
      </c>
      <c r="R56" s="73">
        <f t="shared" si="555"/>
        <v>608.9</v>
      </c>
      <c r="S56" s="54">
        <f t="shared" ref="S56:S57" si="556">R56/Q56*100</f>
        <v>57.77039848197343</v>
      </c>
      <c r="T56" s="73">
        <f t="shared" ref="T56" si="557">T57+T58+T59+T60</f>
        <v>0</v>
      </c>
      <c r="U56" s="73">
        <f t="shared" ref="U56" si="558">U57+U58+U59+U60</f>
        <v>0</v>
      </c>
      <c r="V56" s="54"/>
      <c r="W56" s="73">
        <f t="shared" ref="W56" si="559">W57+W58+W59+W60</f>
        <v>130</v>
      </c>
      <c r="X56" s="73">
        <f t="shared" ref="X56" si="560">X57+X58+X59+X60</f>
        <v>63.8048</v>
      </c>
      <c r="Y56" s="54">
        <f>X56/W56*100</f>
        <v>49.080615384615385</v>
      </c>
      <c r="Z56" s="73">
        <f t="shared" si="552"/>
        <v>0</v>
      </c>
      <c r="AA56" s="73">
        <f t="shared" ref="AA56" si="561">AA57+AA58+AA59+AA60</f>
        <v>0</v>
      </c>
      <c r="AB56" s="73">
        <f t="shared" si="552"/>
        <v>0</v>
      </c>
      <c r="AC56" s="73">
        <f t="shared" si="552"/>
        <v>0</v>
      </c>
      <c r="AD56" s="73">
        <f t="shared" si="552"/>
        <v>0</v>
      </c>
      <c r="AE56" s="73">
        <f t="shared" ref="AE56:AG56" si="562">AE57+AE58+AE59+AE60</f>
        <v>0</v>
      </c>
      <c r="AF56" s="73">
        <f t="shared" si="562"/>
        <v>0</v>
      </c>
      <c r="AG56" s="73">
        <f t="shared" si="562"/>
        <v>0</v>
      </c>
      <c r="AH56" s="54"/>
      <c r="AI56" s="73">
        <f t="shared" ref="AI56:AJ56" si="563">AI57+AI58+AI59+AI60</f>
        <v>1200</v>
      </c>
      <c r="AJ56" s="73">
        <f t="shared" si="563"/>
        <v>1200</v>
      </c>
      <c r="AK56" s="54">
        <f t="shared" ref="AK56:AK57" si="564">AJ56/AI56*100</f>
        <v>100</v>
      </c>
      <c r="AL56" s="73">
        <f t="shared" ref="AL56:AM56" si="565">AL57+AL58+AL59+AL60</f>
        <v>0</v>
      </c>
      <c r="AM56" s="73">
        <f t="shared" si="565"/>
        <v>0</v>
      </c>
      <c r="AN56" s="54"/>
      <c r="AO56" s="73">
        <f t="shared" ref="AO56:AP56" si="566">AO57+AO58+AO59+AO60</f>
        <v>0</v>
      </c>
      <c r="AP56" s="73">
        <f t="shared" si="566"/>
        <v>0</v>
      </c>
      <c r="AQ56" s="54"/>
      <c r="AR56" s="73">
        <f t="shared" ref="AR56:AS56" si="567">AR57+AR58+AR59+AR60</f>
        <v>0</v>
      </c>
      <c r="AS56" s="73">
        <f t="shared" si="567"/>
        <v>0</v>
      </c>
      <c r="AT56" s="54"/>
      <c r="AU56" s="73">
        <f t="shared" ref="AU56:AV56" si="568">AU57+AU58+AU59+AU60</f>
        <v>0</v>
      </c>
      <c r="AV56" s="73">
        <f t="shared" si="568"/>
        <v>0</v>
      </c>
      <c r="AW56" s="54"/>
      <c r="AX56" s="73">
        <f t="shared" ref="AX56:AY56" si="569">AX57+AX58+AX59+AX60</f>
        <v>100</v>
      </c>
      <c r="AY56" s="73">
        <f t="shared" si="569"/>
        <v>100</v>
      </c>
      <c r="AZ56" s="201">
        <f t="shared" si="49"/>
        <v>100</v>
      </c>
      <c r="BA56" s="73"/>
      <c r="BB56" s="73"/>
      <c r="BC56" s="54"/>
      <c r="BD56" s="73"/>
      <c r="BE56" s="73"/>
      <c r="BF56" s="54"/>
      <c r="BG56" s="73"/>
      <c r="BH56" s="73"/>
      <c r="BI56" s="54"/>
      <c r="BJ56" s="73">
        <f t="shared" ref="BJ56:BK56" si="570">BJ57+BJ58+BJ59+BJ60</f>
        <v>1149.5999999999999</v>
      </c>
      <c r="BK56" s="73">
        <f t="shared" si="570"/>
        <v>697.36193999999989</v>
      </c>
      <c r="BL56" s="54">
        <f t="shared" ref="BL56:BL57" si="571">BK56/BJ56*100</f>
        <v>60.661268267223377</v>
      </c>
      <c r="BM56" s="73"/>
      <c r="BN56" s="73"/>
      <c r="BO56" s="54"/>
      <c r="BP56" s="73"/>
      <c r="BQ56" s="73"/>
      <c r="BR56" s="54"/>
      <c r="BS56" s="73"/>
      <c r="BT56" s="73"/>
      <c r="BU56" s="54"/>
      <c r="BV56" s="73"/>
      <c r="BW56" s="73"/>
      <c r="BX56" s="54"/>
      <c r="BY56" s="73"/>
      <c r="BZ56" s="73"/>
      <c r="CA56" s="54"/>
      <c r="CB56" s="73">
        <f t="shared" ref="CB56:CC56" si="572">CB57+CB58+CB59+CB60</f>
        <v>1050</v>
      </c>
      <c r="CC56" s="73">
        <f t="shared" si="572"/>
        <v>630</v>
      </c>
      <c r="CD56" s="54">
        <f t="shared" ref="CD56:CD57" si="573">CC56/CB56*100</f>
        <v>60</v>
      </c>
      <c r="CE56" s="73">
        <f t="shared" ref="CE56:CF56" si="574">CE57+CE58+CE59+CE60</f>
        <v>0</v>
      </c>
      <c r="CF56" s="73">
        <f t="shared" si="574"/>
        <v>0</v>
      </c>
      <c r="CG56" s="54"/>
      <c r="CH56" s="73">
        <f t="shared" ref="CH56:CI56" si="575">CH57+CH58+CH59+CH60</f>
        <v>0</v>
      </c>
      <c r="CI56" s="73">
        <f t="shared" si="575"/>
        <v>0</v>
      </c>
      <c r="CJ56" s="54"/>
      <c r="CK56" s="73">
        <f t="shared" ref="CK56:CL56" si="576">CK57+CK58+CK59+CK60</f>
        <v>0</v>
      </c>
      <c r="CL56" s="73">
        <f t="shared" si="576"/>
        <v>0</v>
      </c>
      <c r="CM56" s="54"/>
      <c r="CN56" s="73">
        <f t="shared" ref="CN56:CO56" si="577">CN57+CN58+CN59+CN60</f>
        <v>0</v>
      </c>
      <c r="CO56" s="73">
        <f t="shared" si="577"/>
        <v>0</v>
      </c>
      <c r="CP56" s="54"/>
      <c r="CQ56" s="73">
        <f t="shared" ref="CQ56:CR56" si="578">CQ57+CQ58+CQ59+CQ60</f>
        <v>0</v>
      </c>
      <c r="CR56" s="73">
        <f t="shared" si="578"/>
        <v>0</v>
      </c>
      <c r="CS56" s="54"/>
      <c r="CT56" s="73">
        <f t="shared" ref="CT56:CU56" si="579">CT57+CT58+CT59+CT60</f>
        <v>0</v>
      </c>
      <c r="CU56" s="73">
        <f t="shared" si="579"/>
        <v>0</v>
      </c>
      <c r="CV56" s="54"/>
      <c r="CW56" s="73">
        <f t="shared" ref="CW56:CX56" si="580">CW57+CW58+CW59+CW60</f>
        <v>0</v>
      </c>
      <c r="CX56" s="73">
        <f t="shared" si="580"/>
        <v>0</v>
      </c>
      <c r="CY56" s="201"/>
      <c r="CZ56" s="73">
        <f t="shared" ref="CZ56:DA56" si="581">CZ57+CZ58+CZ59+CZ60</f>
        <v>0</v>
      </c>
      <c r="DA56" s="73">
        <f t="shared" si="581"/>
        <v>0</v>
      </c>
      <c r="DB56" s="54"/>
      <c r="DC56" s="73">
        <f t="shared" ref="DC56:DD56" si="582">DC57+DC58+DC59+DC60</f>
        <v>0</v>
      </c>
      <c r="DD56" s="73">
        <f t="shared" si="582"/>
        <v>0</v>
      </c>
      <c r="DE56" s="54"/>
      <c r="DF56" s="73">
        <f t="shared" ref="DF56:DG56" si="583">DF57+DF58+DF59+DF60</f>
        <v>0</v>
      </c>
      <c r="DG56" s="73">
        <f t="shared" si="583"/>
        <v>0</v>
      </c>
      <c r="DH56" s="54"/>
      <c r="DI56" s="73">
        <f t="shared" ref="DI56:DJ56" si="584">DI57+DI58+DI59+DI60</f>
        <v>0</v>
      </c>
      <c r="DJ56" s="73">
        <f t="shared" si="584"/>
        <v>0</v>
      </c>
      <c r="DK56" s="54"/>
      <c r="DL56" s="73">
        <f t="shared" ref="DL56:DM56" si="585">DL57+DL58+DL59+DL60</f>
        <v>0</v>
      </c>
      <c r="DM56" s="73">
        <f t="shared" si="585"/>
        <v>0</v>
      </c>
      <c r="DN56" s="54"/>
      <c r="DO56" s="73">
        <f t="shared" ref="DO56:DP56" si="586">DO57+DO58+DO59+DO60</f>
        <v>0</v>
      </c>
      <c r="DP56" s="73">
        <f t="shared" si="586"/>
        <v>0</v>
      </c>
      <c r="DQ56" s="54"/>
      <c r="DR56" s="73">
        <f t="shared" ref="DR56:DS56" si="587">DR57+DR58+DR59+DR60</f>
        <v>0</v>
      </c>
      <c r="DS56" s="73">
        <f t="shared" si="587"/>
        <v>0</v>
      </c>
      <c r="DT56" s="54"/>
      <c r="DU56" s="73">
        <f t="shared" ref="DU56:DV56" si="588">DU57+DU58+DU59+DU60</f>
        <v>0</v>
      </c>
      <c r="DV56" s="73">
        <f t="shared" si="588"/>
        <v>0</v>
      </c>
      <c r="DW56" s="54"/>
      <c r="DX56" s="73">
        <f t="shared" ref="DX56:DY56" si="589">DX57+DX58+DX59+DX60</f>
        <v>0</v>
      </c>
      <c r="DY56" s="73">
        <f t="shared" si="589"/>
        <v>0</v>
      </c>
      <c r="DZ56" s="54"/>
      <c r="EA56" s="73">
        <f t="shared" ref="EA56:EB56" si="590">EA57+EA58+EA59+EA60</f>
        <v>0</v>
      </c>
      <c r="EB56" s="73">
        <f t="shared" si="590"/>
        <v>0</v>
      </c>
      <c r="EC56" s="54"/>
      <c r="ED56" s="73">
        <f t="shared" ref="ED56:EE56" si="591">ED57+ED58+ED59+ED60</f>
        <v>0</v>
      </c>
      <c r="EE56" s="73">
        <f t="shared" si="591"/>
        <v>0</v>
      </c>
      <c r="EF56" s="54"/>
      <c r="EG56" s="73">
        <f t="shared" ref="EG56:EH56" si="592">EG57+EG58+EG59+EG60</f>
        <v>100</v>
      </c>
      <c r="EH56" s="73">
        <f t="shared" si="592"/>
        <v>100</v>
      </c>
      <c r="EI56" s="54">
        <f t="shared" ref="EI56:EI57" si="593">EH56/EG56*100</f>
        <v>100</v>
      </c>
      <c r="EJ56" s="73">
        <f t="shared" ref="EJ56:EK56" si="594">EJ57+EJ58+EJ59+EJ60</f>
        <v>150</v>
      </c>
      <c r="EK56" s="73">
        <f t="shared" si="594"/>
        <v>150</v>
      </c>
      <c r="EL56" s="54">
        <f t="shared" ref="EL56:EL57" si="595">EK56/EJ56*100</f>
        <v>100</v>
      </c>
      <c r="EM56" s="73">
        <f t="shared" ref="EM56:EN56" si="596">EM57+EM58+EM59+EM60</f>
        <v>0</v>
      </c>
      <c r="EN56" s="73">
        <f t="shared" si="596"/>
        <v>0</v>
      </c>
      <c r="EO56" s="54"/>
      <c r="EP56" s="73">
        <f t="shared" ref="EP56:EQ56" si="597">EP57+EP58+EP59+EP60</f>
        <v>0</v>
      </c>
      <c r="EQ56" s="73">
        <f t="shared" si="597"/>
        <v>0</v>
      </c>
      <c r="ER56" s="54"/>
      <c r="ES56" s="73">
        <f t="shared" ref="ES56:ET56" si="598">ES57+ES58+ES59+ES60</f>
        <v>0</v>
      </c>
      <c r="ET56" s="73">
        <f t="shared" si="598"/>
        <v>0</v>
      </c>
      <c r="EU56" s="54"/>
      <c r="EV56" s="73">
        <f t="shared" ref="EV56:EW56" si="599">EV57+EV58+EV59+EV60</f>
        <v>0</v>
      </c>
      <c r="EW56" s="73">
        <f t="shared" si="599"/>
        <v>0</v>
      </c>
      <c r="EX56" s="54"/>
      <c r="EY56" s="73">
        <f t="shared" ref="EY56:EZ56" si="600">EY57+EY58+EY59+EY60</f>
        <v>0</v>
      </c>
      <c r="EZ56" s="73">
        <f t="shared" si="600"/>
        <v>0</v>
      </c>
      <c r="FA56" s="54"/>
      <c r="FB56" s="73">
        <f t="shared" ref="FB56:FC56" si="601">FB57+FB58+FB59+FB60</f>
        <v>0</v>
      </c>
      <c r="FC56" s="73">
        <f t="shared" si="601"/>
        <v>0</v>
      </c>
      <c r="FD56" s="54"/>
    </row>
    <row r="57" spans="1:160" ht="31.5" x14ac:dyDescent="0.25">
      <c r="A57" s="186" t="s">
        <v>244</v>
      </c>
      <c r="B57" s="56">
        <f t="shared" si="93"/>
        <v>5768.5</v>
      </c>
      <c r="C57" s="56">
        <f t="shared" si="94"/>
        <v>4283.80674</v>
      </c>
      <c r="D57" s="52">
        <f t="shared" si="31"/>
        <v>74.262056687180376</v>
      </c>
      <c r="E57" s="52"/>
      <c r="F57" s="52"/>
      <c r="G57" s="52"/>
      <c r="H57" s="52"/>
      <c r="I57" s="52"/>
      <c r="J57" s="48"/>
      <c r="K57" s="52">
        <v>553.9</v>
      </c>
      <c r="L57" s="52">
        <v>553.9</v>
      </c>
      <c r="M57" s="48">
        <f t="shared" si="197"/>
        <v>100</v>
      </c>
      <c r="N57" s="52">
        <v>281</v>
      </c>
      <c r="O57" s="52">
        <v>179.84</v>
      </c>
      <c r="P57" s="48">
        <f t="shared" si="86"/>
        <v>64</v>
      </c>
      <c r="Q57" s="199">
        <v>1054</v>
      </c>
      <c r="R57" s="199">
        <v>608.9</v>
      </c>
      <c r="S57" s="48">
        <f t="shared" si="556"/>
        <v>57.77039848197343</v>
      </c>
      <c r="T57" s="52"/>
      <c r="U57" s="52"/>
      <c r="V57" s="48"/>
      <c r="W57" s="52">
        <v>130</v>
      </c>
      <c r="X57" s="52">
        <v>63.8048</v>
      </c>
      <c r="Y57" s="48">
        <f>X57/W57*100</f>
        <v>49.080615384615385</v>
      </c>
      <c r="Z57" s="52"/>
      <c r="AA57" s="52"/>
      <c r="AB57" s="48"/>
      <c r="AC57" s="52"/>
      <c r="AD57" s="52"/>
      <c r="AE57" s="48"/>
      <c r="AF57" s="52"/>
      <c r="AG57" s="52"/>
      <c r="AH57" s="48"/>
      <c r="AI57" s="198">
        <v>1200</v>
      </c>
      <c r="AJ57" s="198">
        <v>1200</v>
      </c>
      <c r="AK57" s="48">
        <f t="shared" si="564"/>
        <v>100</v>
      </c>
      <c r="AL57" s="198"/>
      <c r="AM57" s="198"/>
      <c r="AN57" s="48"/>
      <c r="AO57" s="198"/>
      <c r="AP57" s="198"/>
      <c r="AQ57" s="48"/>
      <c r="AR57" s="198"/>
      <c r="AS57" s="200"/>
      <c r="AT57" s="48"/>
      <c r="AU57" s="198"/>
      <c r="AV57" s="198"/>
      <c r="AW57" s="48"/>
      <c r="AX57" s="198">
        <v>100</v>
      </c>
      <c r="AY57" s="198">
        <v>100</v>
      </c>
      <c r="AZ57" s="198">
        <f t="shared" si="49"/>
        <v>100</v>
      </c>
      <c r="BA57" s="198"/>
      <c r="BB57" s="198"/>
      <c r="BC57" s="48"/>
      <c r="BD57" s="198"/>
      <c r="BE57" s="198"/>
      <c r="BF57" s="48"/>
      <c r="BG57" s="198"/>
      <c r="BH57" s="198"/>
      <c r="BI57" s="48"/>
      <c r="BJ57" s="198">
        <v>1149.5999999999999</v>
      </c>
      <c r="BK57" s="198">
        <v>697.36193999999989</v>
      </c>
      <c r="BL57" s="48">
        <f t="shared" si="571"/>
        <v>60.661268267223377</v>
      </c>
      <c r="BM57" s="198"/>
      <c r="BN57" s="198"/>
      <c r="BO57" s="48"/>
      <c r="BP57" s="198"/>
      <c r="BQ57" s="198"/>
      <c r="BR57" s="48"/>
      <c r="BS57" s="198"/>
      <c r="BT57" s="198"/>
      <c r="BU57" s="48"/>
      <c r="BV57" s="198"/>
      <c r="BW57" s="198"/>
      <c r="BX57" s="48"/>
      <c r="BY57" s="198"/>
      <c r="BZ57" s="198"/>
      <c r="CA57" s="48"/>
      <c r="CB57" s="198">
        <v>1050</v>
      </c>
      <c r="CC57" s="198">
        <v>630</v>
      </c>
      <c r="CD57" s="48">
        <f t="shared" si="573"/>
        <v>60</v>
      </c>
      <c r="CE57" s="198"/>
      <c r="CF57" s="198"/>
      <c r="CG57" s="48"/>
      <c r="CH57" s="198"/>
      <c r="CI57" s="198"/>
      <c r="CJ57" s="48"/>
      <c r="CK57" s="198"/>
      <c r="CL57" s="198"/>
      <c r="CM57" s="48"/>
      <c r="CN57" s="198"/>
      <c r="CO57" s="198"/>
      <c r="CP57" s="48"/>
      <c r="CQ57" s="198"/>
      <c r="CR57" s="198"/>
      <c r="CS57" s="48"/>
      <c r="CT57" s="198"/>
      <c r="CU57" s="198"/>
      <c r="CV57" s="48"/>
      <c r="CW57" s="198"/>
      <c r="CX57" s="198"/>
      <c r="CY57" s="198"/>
      <c r="CZ57" s="198"/>
      <c r="DA57" s="198"/>
      <c r="DB57" s="48"/>
      <c r="DC57" s="198"/>
      <c r="DD57" s="198"/>
      <c r="DE57" s="48"/>
      <c r="DF57" s="198"/>
      <c r="DG57" s="198"/>
      <c r="DH57" s="48"/>
      <c r="DI57" s="198"/>
      <c r="DJ57" s="198"/>
      <c r="DK57" s="48"/>
      <c r="DL57" s="198"/>
      <c r="DM57" s="198"/>
      <c r="DN57" s="48"/>
      <c r="DO57" s="198"/>
      <c r="DP57" s="198"/>
      <c r="DQ57" s="48"/>
      <c r="DR57" s="198"/>
      <c r="DS57" s="198"/>
      <c r="DT57" s="48"/>
      <c r="DU57" s="198"/>
      <c r="DV57" s="198"/>
      <c r="DW57" s="48"/>
      <c r="DX57" s="198"/>
      <c r="DY57" s="198"/>
      <c r="DZ57" s="48"/>
      <c r="EA57" s="198"/>
      <c r="EB57" s="198"/>
      <c r="EC57" s="48"/>
      <c r="ED57" s="198"/>
      <c r="EE57" s="198"/>
      <c r="EF57" s="48"/>
      <c r="EG57" s="198">
        <v>100</v>
      </c>
      <c r="EH57" s="198">
        <v>100</v>
      </c>
      <c r="EI57" s="48">
        <f t="shared" si="593"/>
        <v>100</v>
      </c>
      <c r="EJ57" s="198">
        <v>150</v>
      </c>
      <c r="EK57" s="198">
        <v>150</v>
      </c>
      <c r="EL57" s="48">
        <f t="shared" si="595"/>
        <v>100</v>
      </c>
      <c r="EM57" s="198"/>
      <c r="EN57" s="198"/>
      <c r="EO57" s="48"/>
      <c r="EP57" s="198"/>
      <c r="EQ57" s="198"/>
      <c r="ER57" s="48"/>
      <c r="ES57" s="198"/>
      <c r="ET57" s="198"/>
      <c r="EU57" s="48"/>
      <c r="EV57" s="198"/>
      <c r="EW57" s="198"/>
      <c r="EX57" s="48"/>
      <c r="EY57" s="198"/>
      <c r="EZ57" s="198"/>
      <c r="FA57" s="48"/>
      <c r="FB57" s="198"/>
      <c r="FC57" s="198"/>
      <c r="FD57" s="48"/>
    </row>
    <row r="58" spans="1:160" ht="15.75" x14ac:dyDescent="0.25">
      <c r="A58" s="28" t="s">
        <v>241</v>
      </c>
      <c r="B58" s="56">
        <f t="shared" si="93"/>
        <v>0</v>
      </c>
      <c r="C58" s="56">
        <f t="shared" si="94"/>
        <v>0</v>
      </c>
      <c r="D58" s="52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48"/>
      <c r="Q58" s="73"/>
      <c r="R58" s="73"/>
      <c r="S58" s="48"/>
      <c r="T58" s="73"/>
      <c r="U58" s="73"/>
      <c r="V58" s="48"/>
      <c r="W58" s="73"/>
      <c r="X58" s="73"/>
      <c r="Y58" s="48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48"/>
      <c r="AL58" s="73"/>
      <c r="AM58" s="73"/>
      <c r="AN58" s="48"/>
      <c r="AO58" s="73"/>
      <c r="AP58" s="73"/>
      <c r="AQ58" s="48"/>
      <c r="AR58" s="73"/>
      <c r="AS58" s="73"/>
      <c r="AT58" s="48"/>
      <c r="AU58" s="73"/>
      <c r="AV58" s="73"/>
      <c r="AW58" s="48"/>
      <c r="AX58" s="73"/>
      <c r="AY58" s="73"/>
      <c r="AZ58" s="198"/>
      <c r="BA58" s="73"/>
      <c r="BB58" s="73"/>
      <c r="BC58" s="48"/>
      <c r="BD58" s="73"/>
      <c r="BE58" s="73"/>
      <c r="BF58" s="48"/>
      <c r="BG58" s="73"/>
      <c r="BH58" s="73"/>
      <c r="BI58" s="48"/>
      <c r="BJ58" s="73"/>
      <c r="BK58" s="73"/>
      <c r="BL58" s="48"/>
      <c r="BM58" s="73"/>
      <c r="BN58" s="73"/>
      <c r="BO58" s="48"/>
      <c r="BP58" s="73"/>
      <c r="BQ58" s="73"/>
      <c r="BR58" s="48"/>
      <c r="BS58" s="73"/>
      <c r="BT58" s="73"/>
      <c r="BU58" s="48"/>
      <c r="BV58" s="73"/>
      <c r="BW58" s="73"/>
      <c r="BX58" s="48"/>
      <c r="BY58" s="73"/>
      <c r="BZ58" s="73"/>
      <c r="CA58" s="48"/>
      <c r="CB58" s="73"/>
      <c r="CC58" s="73"/>
      <c r="CD58" s="48"/>
      <c r="CE58" s="73"/>
      <c r="CF58" s="73"/>
      <c r="CG58" s="48"/>
      <c r="CH58" s="73"/>
      <c r="CI58" s="73"/>
      <c r="CJ58" s="48"/>
      <c r="CK58" s="73"/>
      <c r="CL58" s="73"/>
      <c r="CM58" s="48"/>
      <c r="CN58" s="73"/>
      <c r="CO58" s="73"/>
      <c r="CP58" s="48"/>
      <c r="CQ58" s="73"/>
      <c r="CR58" s="73"/>
      <c r="CS58" s="48"/>
      <c r="CT58" s="73"/>
      <c r="CU58" s="73"/>
      <c r="CV58" s="48"/>
      <c r="CW58" s="73"/>
      <c r="CX58" s="73"/>
      <c r="CY58" s="198"/>
      <c r="CZ58" s="73"/>
      <c r="DA58" s="73"/>
      <c r="DB58" s="48"/>
      <c r="DC58" s="73"/>
      <c r="DD58" s="73"/>
      <c r="DE58" s="48"/>
      <c r="DF58" s="73"/>
      <c r="DG58" s="73"/>
      <c r="DH58" s="48"/>
      <c r="DI58" s="73"/>
      <c r="DJ58" s="73"/>
      <c r="DK58" s="48"/>
      <c r="DL58" s="73"/>
      <c r="DM58" s="73"/>
      <c r="DN58" s="48"/>
      <c r="DO58" s="73"/>
      <c r="DP58" s="73"/>
      <c r="DQ58" s="48"/>
      <c r="DR58" s="73"/>
      <c r="DS58" s="73"/>
      <c r="DT58" s="48"/>
      <c r="DU58" s="73"/>
      <c r="DV58" s="73"/>
      <c r="DW58" s="48"/>
      <c r="DX58" s="73"/>
      <c r="DY58" s="73"/>
      <c r="DZ58" s="48"/>
      <c r="EA58" s="73"/>
      <c r="EB58" s="73"/>
      <c r="EC58" s="48"/>
      <c r="ED58" s="73"/>
      <c r="EE58" s="73"/>
      <c r="EF58" s="48"/>
      <c r="EG58" s="73"/>
      <c r="EH58" s="73"/>
      <c r="EI58" s="48"/>
      <c r="EJ58" s="73"/>
      <c r="EK58" s="73"/>
      <c r="EL58" s="48"/>
      <c r="EM58" s="73"/>
      <c r="EN58" s="73"/>
      <c r="EO58" s="48"/>
      <c r="EP58" s="73"/>
      <c r="EQ58" s="73"/>
      <c r="ER58" s="48"/>
      <c r="ES58" s="73"/>
      <c r="ET58" s="73"/>
      <c r="EU58" s="48"/>
      <c r="EV58" s="73"/>
      <c r="EW58" s="73"/>
      <c r="EX58" s="48"/>
      <c r="EY58" s="73"/>
      <c r="EZ58" s="73"/>
      <c r="FA58" s="48"/>
      <c r="FB58" s="73"/>
      <c r="FC58" s="73"/>
      <c r="FD58" s="48"/>
    </row>
    <row r="59" spans="1:160" ht="15.75" x14ac:dyDescent="0.25">
      <c r="A59" s="28" t="s">
        <v>242</v>
      </c>
      <c r="B59" s="56">
        <f t="shared" si="93"/>
        <v>0</v>
      </c>
      <c r="C59" s="56">
        <f t="shared" si="94"/>
        <v>0</v>
      </c>
      <c r="D59" s="52"/>
      <c r="E59" s="56"/>
      <c r="F59" s="56"/>
      <c r="G59" s="56"/>
      <c r="H59" s="117"/>
      <c r="I59" s="117"/>
      <c r="J59" s="117"/>
      <c r="K59" s="117"/>
      <c r="L59" s="117"/>
      <c r="M59" s="117"/>
      <c r="N59" s="117"/>
      <c r="O59" s="117"/>
      <c r="P59" s="48"/>
      <c r="Q59" s="76"/>
      <c r="R59" s="76"/>
      <c r="S59" s="48"/>
      <c r="T59" s="76"/>
      <c r="U59" s="76"/>
      <c r="V59" s="48"/>
      <c r="W59" s="76"/>
      <c r="X59" s="76"/>
      <c r="Y59" s="48"/>
      <c r="Z59" s="117"/>
      <c r="AA59" s="117"/>
      <c r="AB59" s="117"/>
      <c r="AC59" s="117"/>
      <c r="AD59" s="117"/>
      <c r="AE59" s="117"/>
      <c r="AF59" s="117"/>
      <c r="AG59" s="117"/>
      <c r="AH59" s="117"/>
      <c r="AI59" s="76"/>
      <c r="AJ59" s="76"/>
      <c r="AK59" s="48"/>
      <c r="AL59" s="76"/>
      <c r="AM59" s="76"/>
      <c r="AN59" s="48"/>
      <c r="AO59" s="76"/>
      <c r="AP59" s="76"/>
      <c r="AQ59" s="48"/>
      <c r="AR59" s="76"/>
      <c r="AS59" s="76"/>
      <c r="AT59" s="48"/>
      <c r="AU59" s="76"/>
      <c r="AV59" s="76"/>
      <c r="AW59" s="48"/>
      <c r="AX59" s="76"/>
      <c r="AY59" s="76"/>
      <c r="AZ59" s="198"/>
      <c r="BA59" s="76"/>
      <c r="BB59" s="76"/>
      <c r="BC59" s="48"/>
      <c r="BD59" s="76"/>
      <c r="BE59" s="76"/>
      <c r="BF59" s="48"/>
      <c r="BG59" s="76"/>
      <c r="BH59" s="76"/>
      <c r="BI59" s="48"/>
      <c r="BJ59" s="76"/>
      <c r="BK59" s="76"/>
      <c r="BL59" s="48"/>
      <c r="BM59" s="76"/>
      <c r="BN59" s="76"/>
      <c r="BO59" s="48"/>
      <c r="BP59" s="76"/>
      <c r="BQ59" s="76"/>
      <c r="BR59" s="48"/>
      <c r="BS59" s="76"/>
      <c r="BT59" s="76"/>
      <c r="BU59" s="48"/>
      <c r="BV59" s="76"/>
      <c r="BW59" s="76"/>
      <c r="BX59" s="48"/>
      <c r="BY59" s="76"/>
      <c r="BZ59" s="76"/>
      <c r="CA59" s="48"/>
      <c r="CB59" s="76"/>
      <c r="CC59" s="76"/>
      <c r="CD59" s="48"/>
      <c r="CE59" s="76"/>
      <c r="CF59" s="76"/>
      <c r="CG59" s="48"/>
      <c r="CH59" s="76"/>
      <c r="CI59" s="76"/>
      <c r="CJ59" s="48"/>
      <c r="CK59" s="76"/>
      <c r="CL59" s="76"/>
      <c r="CM59" s="48"/>
      <c r="CN59" s="76"/>
      <c r="CO59" s="76"/>
      <c r="CP59" s="48"/>
      <c r="CQ59" s="76"/>
      <c r="CR59" s="76"/>
      <c r="CS59" s="48"/>
      <c r="CT59" s="76"/>
      <c r="CU59" s="76"/>
      <c r="CV59" s="48"/>
      <c r="CW59" s="76"/>
      <c r="CX59" s="76"/>
      <c r="CY59" s="198"/>
      <c r="CZ59" s="76"/>
      <c r="DA59" s="76"/>
      <c r="DB59" s="48"/>
      <c r="DC59" s="76"/>
      <c r="DD59" s="76"/>
      <c r="DE59" s="48"/>
      <c r="DF59" s="76"/>
      <c r="DG59" s="76"/>
      <c r="DH59" s="48"/>
      <c r="DI59" s="76"/>
      <c r="DJ59" s="76"/>
      <c r="DK59" s="48"/>
      <c r="DL59" s="76"/>
      <c r="DM59" s="76"/>
      <c r="DN59" s="48"/>
      <c r="DO59" s="76"/>
      <c r="DP59" s="76"/>
      <c r="DQ59" s="48"/>
      <c r="DR59" s="76"/>
      <c r="DS59" s="76"/>
      <c r="DT59" s="48"/>
      <c r="DU59" s="76"/>
      <c r="DV59" s="76"/>
      <c r="DW59" s="48"/>
      <c r="DX59" s="76"/>
      <c r="DY59" s="76"/>
      <c r="DZ59" s="48"/>
      <c r="EA59" s="76"/>
      <c r="EB59" s="76"/>
      <c r="EC59" s="48"/>
      <c r="ED59" s="76"/>
      <c r="EE59" s="76"/>
      <c r="EF59" s="48"/>
      <c r="EG59" s="76"/>
      <c r="EH59" s="76"/>
      <c r="EI59" s="48"/>
      <c r="EJ59" s="76"/>
      <c r="EK59" s="76"/>
      <c r="EL59" s="48"/>
      <c r="EM59" s="76"/>
      <c r="EN59" s="76"/>
      <c r="EO59" s="48"/>
      <c r="EP59" s="76"/>
      <c r="EQ59" s="76"/>
      <c r="ER59" s="48"/>
      <c r="ES59" s="76"/>
      <c r="ET59" s="76"/>
      <c r="EU59" s="48"/>
      <c r="EV59" s="76"/>
      <c r="EW59" s="76"/>
      <c r="EX59" s="48"/>
      <c r="EY59" s="76"/>
      <c r="EZ59" s="76"/>
      <c r="FA59" s="48"/>
      <c r="FB59" s="76"/>
      <c r="FC59" s="76"/>
      <c r="FD59" s="48"/>
    </row>
    <row r="60" spans="1:160" ht="15.75" x14ac:dyDescent="0.25">
      <c r="A60" s="28" t="s">
        <v>243</v>
      </c>
      <c r="B60" s="56">
        <f t="shared" si="93"/>
        <v>0</v>
      </c>
      <c r="C60" s="56">
        <f t="shared" si="94"/>
        <v>0</v>
      </c>
      <c r="D60" s="52"/>
      <c r="E60" s="56"/>
      <c r="F60" s="56"/>
      <c r="G60" s="56"/>
      <c r="H60" s="117"/>
      <c r="I60" s="117"/>
      <c r="J60" s="117"/>
      <c r="K60" s="117"/>
      <c r="L60" s="117"/>
      <c r="M60" s="117"/>
      <c r="N60" s="117"/>
      <c r="O60" s="117"/>
      <c r="P60" s="48"/>
      <c r="Q60" s="76"/>
      <c r="R60" s="76"/>
      <c r="S60" s="48"/>
      <c r="T60" s="76"/>
      <c r="U60" s="76"/>
      <c r="V60" s="48"/>
      <c r="W60" s="76"/>
      <c r="X60" s="76"/>
      <c r="Y60" s="48"/>
      <c r="Z60" s="117"/>
      <c r="AA60" s="117"/>
      <c r="AB60" s="117"/>
      <c r="AC60" s="117"/>
      <c r="AD60" s="117"/>
      <c r="AE60" s="117"/>
      <c r="AF60" s="117"/>
      <c r="AG60" s="117"/>
      <c r="AH60" s="117"/>
      <c r="AI60" s="76"/>
      <c r="AJ60" s="76"/>
      <c r="AK60" s="48"/>
      <c r="AL60" s="76"/>
      <c r="AM60" s="76"/>
      <c r="AN60" s="48"/>
      <c r="AO60" s="76"/>
      <c r="AP60" s="76"/>
      <c r="AQ60" s="48"/>
      <c r="AR60" s="76"/>
      <c r="AS60" s="76"/>
      <c r="AT60" s="48"/>
      <c r="AU60" s="76"/>
      <c r="AV60" s="76"/>
      <c r="AW60" s="48"/>
      <c r="AX60" s="76"/>
      <c r="AY60" s="76"/>
      <c r="AZ60" s="198"/>
      <c r="BA60" s="76"/>
      <c r="BB60" s="76"/>
      <c r="BC60" s="48"/>
      <c r="BD60" s="76"/>
      <c r="BE60" s="76"/>
      <c r="BF60" s="48"/>
      <c r="BG60" s="76"/>
      <c r="BH60" s="76"/>
      <c r="BI60" s="48"/>
      <c r="BJ60" s="76"/>
      <c r="BK60" s="76"/>
      <c r="BL60" s="48"/>
      <c r="BM60" s="76"/>
      <c r="BN60" s="76"/>
      <c r="BO60" s="48"/>
      <c r="BP60" s="76"/>
      <c r="BQ60" s="76"/>
      <c r="BR60" s="48"/>
      <c r="BS60" s="76"/>
      <c r="BT60" s="76"/>
      <c r="BU60" s="48"/>
      <c r="BV60" s="76"/>
      <c r="BW60" s="76"/>
      <c r="BX60" s="48"/>
      <c r="BY60" s="76"/>
      <c r="BZ60" s="76"/>
      <c r="CA60" s="48"/>
      <c r="CB60" s="76"/>
      <c r="CC60" s="76"/>
      <c r="CD60" s="48"/>
      <c r="CE60" s="76"/>
      <c r="CF60" s="76"/>
      <c r="CG60" s="48"/>
      <c r="CH60" s="76"/>
      <c r="CI60" s="76"/>
      <c r="CJ60" s="48"/>
      <c r="CK60" s="76"/>
      <c r="CL60" s="76"/>
      <c r="CM60" s="48"/>
      <c r="CN60" s="76"/>
      <c r="CO60" s="76"/>
      <c r="CP60" s="48"/>
      <c r="CQ60" s="76"/>
      <c r="CR60" s="76"/>
      <c r="CS60" s="48"/>
      <c r="CT60" s="76"/>
      <c r="CU60" s="76"/>
      <c r="CV60" s="48"/>
      <c r="CW60" s="76"/>
      <c r="CX60" s="76"/>
      <c r="CY60" s="198"/>
      <c r="CZ60" s="76"/>
      <c r="DA60" s="76"/>
      <c r="DB60" s="48"/>
      <c r="DC60" s="76"/>
      <c r="DD60" s="76"/>
      <c r="DE60" s="48"/>
      <c r="DF60" s="76"/>
      <c r="DG60" s="76"/>
      <c r="DH60" s="48"/>
      <c r="DI60" s="76"/>
      <c r="DJ60" s="76"/>
      <c r="DK60" s="48"/>
      <c r="DL60" s="76"/>
      <c r="DM60" s="76"/>
      <c r="DN60" s="48"/>
      <c r="DO60" s="76"/>
      <c r="DP60" s="76"/>
      <c r="DQ60" s="48"/>
      <c r="DR60" s="76"/>
      <c r="DS60" s="76"/>
      <c r="DT60" s="48"/>
      <c r="DU60" s="76"/>
      <c r="DV60" s="76"/>
      <c r="DW60" s="48"/>
      <c r="DX60" s="76"/>
      <c r="DY60" s="76"/>
      <c r="DZ60" s="48"/>
      <c r="EA60" s="76"/>
      <c r="EB60" s="76"/>
      <c r="EC60" s="48"/>
      <c r="ED60" s="76"/>
      <c r="EE60" s="76"/>
      <c r="EF60" s="48"/>
      <c r="EG60" s="76"/>
      <c r="EH60" s="76"/>
      <c r="EI60" s="48"/>
      <c r="EJ60" s="76"/>
      <c r="EK60" s="76"/>
      <c r="EL60" s="48"/>
      <c r="EM60" s="76"/>
      <c r="EN60" s="76"/>
      <c r="EO60" s="48"/>
      <c r="EP60" s="76"/>
      <c r="EQ60" s="76"/>
      <c r="ER60" s="48"/>
      <c r="ES60" s="76"/>
      <c r="ET60" s="76"/>
      <c r="EU60" s="48"/>
      <c r="EV60" s="76"/>
      <c r="EW60" s="76"/>
      <c r="EX60" s="48"/>
      <c r="EY60" s="76"/>
      <c r="EZ60" s="76"/>
      <c r="FA60" s="48"/>
      <c r="FB60" s="76"/>
      <c r="FC60" s="76"/>
      <c r="FD60" s="48"/>
    </row>
    <row r="61" spans="1:160" s="59" customFormat="1" ht="31.5" x14ac:dyDescent="0.25">
      <c r="A61" s="185" t="s">
        <v>248</v>
      </c>
      <c r="B61" s="73">
        <f t="shared" si="93"/>
        <v>11008.3</v>
      </c>
      <c r="C61" s="73">
        <f t="shared" si="94"/>
        <v>6052.3410600000007</v>
      </c>
      <c r="D61" s="55">
        <f t="shared" si="31"/>
        <v>54.979797607259982</v>
      </c>
      <c r="E61" s="73">
        <f t="shared" ref="E61:AD61" si="602">E62+E63</f>
        <v>0</v>
      </c>
      <c r="F61" s="73">
        <f t="shared" ref="F61" si="603">F62+F63</f>
        <v>0</v>
      </c>
      <c r="G61" s="73">
        <f t="shared" si="602"/>
        <v>0</v>
      </c>
      <c r="H61" s="73">
        <f t="shared" si="602"/>
        <v>0</v>
      </c>
      <c r="I61" s="73">
        <f t="shared" si="602"/>
        <v>0</v>
      </c>
      <c r="J61" s="73">
        <f t="shared" si="602"/>
        <v>0</v>
      </c>
      <c r="K61" s="73">
        <f t="shared" si="602"/>
        <v>500</v>
      </c>
      <c r="L61" s="73">
        <f t="shared" ref="L61" si="604">L62+L63</f>
        <v>500</v>
      </c>
      <c r="M61" s="54">
        <f t="shared" si="197"/>
        <v>100</v>
      </c>
      <c r="N61" s="73">
        <f t="shared" si="602"/>
        <v>366</v>
      </c>
      <c r="O61" s="73">
        <f t="shared" si="602"/>
        <v>124.5</v>
      </c>
      <c r="P61" s="54">
        <f t="shared" si="86"/>
        <v>34.016393442622949</v>
      </c>
      <c r="Q61" s="73">
        <f t="shared" ref="Q61:R61" si="605">Q62+Q63</f>
        <v>1800</v>
      </c>
      <c r="R61" s="73">
        <f t="shared" si="605"/>
        <v>549.6</v>
      </c>
      <c r="S61" s="54">
        <f t="shared" ref="S61:S62" si="606">R61/Q61*100</f>
        <v>30.533333333333335</v>
      </c>
      <c r="T61" s="73">
        <f t="shared" ref="T61" si="607">T62+T63</f>
        <v>637</v>
      </c>
      <c r="U61" s="73">
        <f t="shared" ref="U61" si="608">U62+U63</f>
        <v>318</v>
      </c>
      <c r="V61" s="54">
        <f t="shared" ref="V61:V62" si="609">U61/T61*100</f>
        <v>49.921507064364206</v>
      </c>
      <c r="W61" s="73">
        <f t="shared" ref="W61" si="610">W62+W63</f>
        <v>0</v>
      </c>
      <c r="X61" s="73">
        <f t="shared" ref="X61" si="611">X62+X63</f>
        <v>0</v>
      </c>
      <c r="Y61" s="54"/>
      <c r="Z61" s="73">
        <f t="shared" si="602"/>
        <v>0</v>
      </c>
      <c r="AA61" s="73">
        <f t="shared" ref="AA61" si="612">AA62+AA63</f>
        <v>0</v>
      </c>
      <c r="AB61" s="73">
        <f t="shared" si="602"/>
        <v>0</v>
      </c>
      <c r="AC61" s="73">
        <f t="shared" si="602"/>
        <v>0</v>
      </c>
      <c r="AD61" s="73">
        <f t="shared" si="602"/>
        <v>0</v>
      </c>
      <c r="AE61" s="73">
        <f t="shared" ref="AE61:AG61" si="613">AE62+AE63</f>
        <v>0</v>
      </c>
      <c r="AF61" s="73">
        <f t="shared" si="613"/>
        <v>0</v>
      </c>
      <c r="AG61" s="73">
        <f t="shared" si="613"/>
        <v>0</v>
      </c>
      <c r="AH61" s="54"/>
      <c r="AI61" s="73">
        <f t="shared" ref="AI61:AJ61" si="614">AI62+AI63</f>
        <v>2000</v>
      </c>
      <c r="AJ61" s="73">
        <f t="shared" si="614"/>
        <v>1000</v>
      </c>
      <c r="AK61" s="54">
        <f t="shared" ref="AK61:AK62" si="615">AJ61/AI61*100</f>
        <v>50</v>
      </c>
      <c r="AL61" s="73">
        <f t="shared" ref="AL61:AM61" si="616">AL62+AL63</f>
        <v>0</v>
      </c>
      <c r="AM61" s="73">
        <f t="shared" si="616"/>
        <v>0</v>
      </c>
      <c r="AN61" s="54"/>
      <c r="AO61" s="73">
        <f t="shared" ref="AO61:AP61" si="617">AO62+AO63</f>
        <v>0</v>
      </c>
      <c r="AP61" s="73">
        <f t="shared" si="617"/>
        <v>0</v>
      </c>
      <c r="AQ61" s="54"/>
      <c r="AR61" s="73">
        <f t="shared" ref="AR61:AS61" si="618">AR62+AR63</f>
        <v>0</v>
      </c>
      <c r="AS61" s="73">
        <f t="shared" si="618"/>
        <v>0</v>
      </c>
      <c r="AT61" s="54"/>
      <c r="AU61" s="73">
        <f t="shared" ref="AU61:AV61" si="619">AU62+AU63</f>
        <v>0</v>
      </c>
      <c r="AV61" s="73">
        <f t="shared" si="619"/>
        <v>0</v>
      </c>
      <c r="AW61" s="54"/>
      <c r="AX61" s="73">
        <f t="shared" ref="AX61:AY61" si="620">AX62+AX63</f>
        <v>100</v>
      </c>
      <c r="AY61" s="73">
        <f t="shared" si="620"/>
        <v>100</v>
      </c>
      <c r="AZ61" s="201">
        <f t="shared" si="49"/>
        <v>100</v>
      </c>
      <c r="BA61" s="73"/>
      <c r="BB61" s="73"/>
      <c r="BC61" s="54"/>
      <c r="BD61" s="73"/>
      <c r="BE61" s="73"/>
      <c r="BF61" s="54"/>
      <c r="BG61" s="73"/>
      <c r="BH61" s="73"/>
      <c r="BI61" s="54"/>
      <c r="BJ61" s="73">
        <f t="shared" ref="BJ61:BK61" si="621">BJ62+BJ63</f>
        <v>2937.8</v>
      </c>
      <c r="BK61" s="73">
        <f t="shared" si="621"/>
        <v>1759.7601599999998</v>
      </c>
      <c r="BL61" s="54">
        <f t="shared" ref="BL61:BL62" si="622">BK61/BJ61*100</f>
        <v>59.900611341820401</v>
      </c>
      <c r="BM61" s="73"/>
      <c r="BN61" s="73"/>
      <c r="BO61" s="54"/>
      <c r="BP61" s="73"/>
      <c r="BQ61" s="73"/>
      <c r="BR61" s="54"/>
      <c r="BS61" s="73"/>
      <c r="BT61" s="73"/>
      <c r="BU61" s="54"/>
      <c r="BV61" s="73"/>
      <c r="BW61" s="73"/>
      <c r="BX61" s="54"/>
      <c r="BY61" s="73"/>
      <c r="BZ61" s="73"/>
      <c r="CA61" s="54"/>
      <c r="CB61" s="73">
        <f t="shared" ref="CB61:CC61" si="623">CB62+CB63</f>
        <v>2417.5</v>
      </c>
      <c r="CC61" s="73">
        <f t="shared" si="623"/>
        <v>1450.4809</v>
      </c>
      <c r="CD61" s="54">
        <f t="shared" ref="CD61:CD62" si="624">CC61/CB61*100</f>
        <v>59.999209927611176</v>
      </c>
      <c r="CE61" s="73">
        <f t="shared" ref="CE61:CF61" si="625">CE62+CE63</f>
        <v>0</v>
      </c>
      <c r="CF61" s="73">
        <f t="shared" si="625"/>
        <v>0</v>
      </c>
      <c r="CG61" s="54"/>
      <c r="CH61" s="73">
        <f t="shared" ref="CH61:CI61" si="626">CH62+CH63</f>
        <v>0</v>
      </c>
      <c r="CI61" s="73">
        <f t="shared" si="626"/>
        <v>0</v>
      </c>
      <c r="CJ61" s="54"/>
      <c r="CK61" s="73">
        <f t="shared" ref="CK61:CL61" si="627">CK62+CK63</f>
        <v>0</v>
      </c>
      <c r="CL61" s="73">
        <f t="shared" si="627"/>
        <v>0</v>
      </c>
      <c r="CM61" s="54"/>
      <c r="CN61" s="73">
        <f t="shared" ref="CN61:CO61" si="628">CN62+CN63</f>
        <v>0</v>
      </c>
      <c r="CO61" s="73">
        <f t="shared" si="628"/>
        <v>0</v>
      </c>
      <c r="CP61" s="54"/>
      <c r="CQ61" s="73">
        <f t="shared" ref="CQ61:CR61" si="629">CQ62+CQ63</f>
        <v>0</v>
      </c>
      <c r="CR61" s="73">
        <f t="shared" si="629"/>
        <v>0</v>
      </c>
      <c r="CS61" s="54"/>
      <c r="CT61" s="73">
        <f t="shared" ref="CT61:CU61" si="630">CT62+CT63</f>
        <v>0</v>
      </c>
      <c r="CU61" s="73">
        <f t="shared" si="630"/>
        <v>0</v>
      </c>
      <c r="CV61" s="54"/>
      <c r="CW61" s="73">
        <f t="shared" ref="CW61:CX61" si="631">CW62+CW63</f>
        <v>0</v>
      </c>
      <c r="CX61" s="73">
        <f t="shared" si="631"/>
        <v>0</v>
      </c>
      <c r="CY61" s="201"/>
      <c r="CZ61" s="73">
        <f t="shared" ref="CZ61:DA61" si="632">CZ62+CZ63</f>
        <v>0</v>
      </c>
      <c r="DA61" s="73">
        <f t="shared" si="632"/>
        <v>0</v>
      </c>
      <c r="DB61" s="54"/>
      <c r="DC61" s="73">
        <f t="shared" ref="DC61:DD61" si="633">DC62+DC63</f>
        <v>0</v>
      </c>
      <c r="DD61" s="73">
        <f t="shared" si="633"/>
        <v>0</v>
      </c>
      <c r="DE61" s="54"/>
      <c r="DF61" s="73">
        <f t="shared" ref="DF61:DG61" si="634">DF62+DF63</f>
        <v>0</v>
      </c>
      <c r="DG61" s="73">
        <f t="shared" si="634"/>
        <v>0</v>
      </c>
      <c r="DH61" s="54"/>
      <c r="DI61" s="73">
        <f t="shared" ref="DI61:DJ61" si="635">DI62+DI63</f>
        <v>0</v>
      </c>
      <c r="DJ61" s="73">
        <f t="shared" si="635"/>
        <v>0</v>
      </c>
      <c r="DK61" s="54"/>
      <c r="DL61" s="73">
        <f t="shared" ref="DL61:DM61" si="636">DL62+DL63</f>
        <v>0</v>
      </c>
      <c r="DM61" s="73">
        <f t="shared" si="636"/>
        <v>0</v>
      </c>
      <c r="DN61" s="54"/>
      <c r="DO61" s="73">
        <f t="shared" ref="DO61:DP61" si="637">DO62+DO63</f>
        <v>0</v>
      </c>
      <c r="DP61" s="73">
        <f t="shared" si="637"/>
        <v>0</v>
      </c>
      <c r="DQ61" s="54"/>
      <c r="DR61" s="73">
        <f t="shared" ref="DR61:DS61" si="638">DR62+DR63</f>
        <v>0</v>
      </c>
      <c r="DS61" s="73">
        <f t="shared" si="638"/>
        <v>0</v>
      </c>
      <c r="DT61" s="54"/>
      <c r="DU61" s="73">
        <f t="shared" ref="DU61:DV61" si="639">DU62+DU63</f>
        <v>0</v>
      </c>
      <c r="DV61" s="73">
        <f t="shared" si="639"/>
        <v>0</v>
      </c>
      <c r="DW61" s="54"/>
      <c r="DX61" s="73">
        <f t="shared" ref="DX61:DY61" si="640">DX62+DX63</f>
        <v>0</v>
      </c>
      <c r="DY61" s="73">
        <f t="shared" si="640"/>
        <v>0</v>
      </c>
      <c r="DZ61" s="54"/>
      <c r="EA61" s="73">
        <f t="shared" ref="EA61:EB61" si="641">EA62+EA63</f>
        <v>0</v>
      </c>
      <c r="EB61" s="73">
        <f t="shared" si="641"/>
        <v>0</v>
      </c>
      <c r="EC61" s="54"/>
      <c r="ED61" s="73">
        <f t="shared" ref="ED61:EE61" si="642">ED62+ED63</f>
        <v>0</v>
      </c>
      <c r="EE61" s="73">
        <f t="shared" si="642"/>
        <v>0</v>
      </c>
      <c r="EF61" s="54"/>
      <c r="EG61" s="73">
        <f t="shared" ref="EG61:EH61" si="643">EG62+EG63</f>
        <v>100</v>
      </c>
      <c r="EH61" s="73">
        <f t="shared" si="643"/>
        <v>100</v>
      </c>
      <c r="EI61" s="54">
        <f t="shared" ref="EI61:EI62" si="644">EH61/EG61*100</f>
        <v>100</v>
      </c>
      <c r="EJ61" s="73">
        <f t="shared" ref="EJ61:EK61" si="645">EJ62+EJ63</f>
        <v>150</v>
      </c>
      <c r="EK61" s="73">
        <f t="shared" si="645"/>
        <v>150</v>
      </c>
      <c r="EL61" s="54">
        <f t="shared" ref="EL61:EL62" si="646">EK61/EJ61*100</f>
        <v>100</v>
      </c>
      <c r="EM61" s="73">
        <f t="shared" ref="EM61:EN61" si="647">EM62+EM63</f>
        <v>0</v>
      </c>
      <c r="EN61" s="73">
        <f t="shared" si="647"/>
        <v>0</v>
      </c>
      <c r="EO61" s="54"/>
      <c r="EP61" s="73">
        <f t="shared" ref="EP61:EQ61" si="648">EP62+EP63</f>
        <v>0</v>
      </c>
      <c r="EQ61" s="73">
        <f t="shared" si="648"/>
        <v>0</v>
      </c>
      <c r="ER61" s="54"/>
      <c r="ES61" s="73">
        <f t="shared" ref="ES61:ET61" si="649">ES62+ES63</f>
        <v>0</v>
      </c>
      <c r="ET61" s="73">
        <f t="shared" si="649"/>
        <v>0</v>
      </c>
      <c r="EU61" s="54"/>
      <c r="EV61" s="73">
        <f t="shared" ref="EV61:EW61" si="650">EV62+EV63</f>
        <v>0</v>
      </c>
      <c r="EW61" s="73">
        <f t="shared" si="650"/>
        <v>0</v>
      </c>
      <c r="EX61" s="54"/>
      <c r="EY61" s="73">
        <f t="shared" ref="EY61:EZ61" si="651">EY62+EY63</f>
        <v>0</v>
      </c>
      <c r="EZ61" s="73">
        <f t="shared" si="651"/>
        <v>0</v>
      </c>
      <c r="FA61" s="54"/>
      <c r="FB61" s="73">
        <f t="shared" ref="FB61:FC61" si="652">FB62+FB63</f>
        <v>0</v>
      </c>
      <c r="FC61" s="73">
        <f t="shared" si="652"/>
        <v>0</v>
      </c>
      <c r="FD61" s="54"/>
    </row>
    <row r="62" spans="1:160" ht="33" customHeight="1" x14ac:dyDescent="0.25">
      <c r="A62" s="186" t="s">
        <v>247</v>
      </c>
      <c r="B62" s="56">
        <f t="shared" si="93"/>
        <v>11008.3</v>
      </c>
      <c r="C62" s="56">
        <f t="shared" si="94"/>
        <v>6052.3410600000007</v>
      </c>
      <c r="D62" s="52">
        <f t="shared" si="31"/>
        <v>54.979797607259982</v>
      </c>
      <c r="E62" s="52"/>
      <c r="F62" s="52"/>
      <c r="G62" s="52"/>
      <c r="H62" s="52"/>
      <c r="I62" s="52"/>
      <c r="J62" s="48"/>
      <c r="K62" s="52">
        <v>500</v>
      </c>
      <c r="L62" s="52">
        <v>500</v>
      </c>
      <c r="M62" s="48">
        <f t="shared" si="197"/>
        <v>100</v>
      </c>
      <c r="N62" s="52">
        <v>366</v>
      </c>
      <c r="O62" s="52">
        <v>124.5</v>
      </c>
      <c r="P62" s="48">
        <f t="shared" si="86"/>
        <v>34.016393442622949</v>
      </c>
      <c r="Q62" s="199">
        <v>1800</v>
      </c>
      <c r="R62" s="199">
        <v>549.6</v>
      </c>
      <c r="S62" s="48">
        <f t="shared" si="606"/>
        <v>30.533333333333335</v>
      </c>
      <c r="T62" s="198">
        <v>637</v>
      </c>
      <c r="U62" s="198">
        <v>318</v>
      </c>
      <c r="V62" s="48">
        <f t="shared" si="609"/>
        <v>49.921507064364206</v>
      </c>
      <c r="W62" s="198"/>
      <c r="X62" s="198"/>
      <c r="Y62" s="48"/>
      <c r="Z62" s="52"/>
      <c r="AA62" s="52"/>
      <c r="AB62" s="48"/>
      <c r="AC62" s="52"/>
      <c r="AD62" s="52"/>
      <c r="AE62" s="48"/>
      <c r="AF62" s="52"/>
      <c r="AG62" s="52"/>
      <c r="AH62" s="48"/>
      <c r="AI62" s="198">
        <v>2000</v>
      </c>
      <c r="AJ62" s="198">
        <v>1000</v>
      </c>
      <c r="AK62" s="48">
        <f t="shared" si="615"/>
        <v>50</v>
      </c>
      <c r="AL62" s="198"/>
      <c r="AM62" s="198"/>
      <c r="AN62" s="48"/>
      <c r="AO62" s="198"/>
      <c r="AP62" s="198"/>
      <c r="AQ62" s="48"/>
      <c r="AR62" s="198"/>
      <c r="AS62" s="200"/>
      <c r="AT62" s="48"/>
      <c r="AU62" s="198"/>
      <c r="AV62" s="198"/>
      <c r="AW62" s="48"/>
      <c r="AX62" s="198">
        <v>100</v>
      </c>
      <c r="AY62" s="198">
        <v>100</v>
      </c>
      <c r="AZ62" s="198">
        <f t="shared" si="49"/>
        <v>100</v>
      </c>
      <c r="BA62" s="198"/>
      <c r="BB62" s="198"/>
      <c r="BC62" s="48"/>
      <c r="BD62" s="198"/>
      <c r="BE62" s="198"/>
      <c r="BF62" s="48"/>
      <c r="BG62" s="198"/>
      <c r="BH62" s="198"/>
      <c r="BI62" s="48"/>
      <c r="BJ62" s="198">
        <v>2937.8</v>
      </c>
      <c r="BK62" s="198">
        <v>1759.7601599999998</v>
      </c>
      <c r="BL62" s="48">
        <f t="shared" si="622"/>
        <v>59.900611341820401</v>
      </c>
      <c r="BM62" s="198"/>
      <c r="BN62" s="198"/>
      <c r="BO62" s="48"/>
      <c r="BP62" s="198"/>
      <c r="BQ62" s="198"/>
      <c r="BR62" s="48"/>
      <c r="BS62" s="198"/>
      <c r="BT62" s="198"/>
      <c r="BU62" s="48"/>
      <c r="BV62" s="198"/>
      <c r="BW62" s="198"/>
      <c r="BX62" s="48"/>
      <c r="BY62" s="198"/>
      <c r="BZ62" s="198"/>
      <c r="CA62" s="48"/>
      <c r="CB62" s="198">
        <v>2417.5</v>
      </c>
      <c r="CC62" s="198">
        <v>1450.4809</v>
      </c>
      <c r="CD62" s="48">
        <f t="shared" si="624"/>
        <v>59.999209927611176</v>
      </c>
      <c r="CE62" s="198"/>
      <c r="CF62" s="198"/>
      <c r="CG62" s="48"/>
      <c r="CH62" s="198"/>
      <c r="CI62" s="198"/>
      <c r="CJ62" s="48"/>
      <c r="CK62" s="198"/>
      <c r="CL62" s="198"/>
      <c r="CM62" s="48"/>
      <c r="CN62" s="198"/>
      <c r="CO62" s="198"/>
      <c r="CP62" s="48"/>
      <c r="CQ62" s="198"/>
      <c r="CR62" s="198"/>
      <c r="CS62" s="48"/>
      <c r="CT62" s="198"/>
      <c r="CU62" s="198"/>
      <c r="CV62" s="48"/>
      <c r="CW62" s="198"/>
      <c r="CX62" s="198"/>
      <c r="CY62" s="198"/>
      <c r="CZ62" s="198"/>
      <c r="DA62" s="198"/>
      <c r="DB62" s="48"/>
      <c r="DC62" s="198"/>
      <c r="DD62" s="198"/>
      <c r="DE62" s="48"/>
      <c r="DF62" s="198"/>
      <c r="DG62" s="198"/>
      <c r="DH62" s="48"/>
      <c r="DI62" s="198"/>
      <c r="DJ62" s="198"/>
      <c r="DK62" s="48"/>
      <c r="DL62" s="198"/>
      <c r="DM62" s="198"/>
      <c r="DN62" s="48"/>
      <c r="DO62" s="198"/>
      <c r="DP62" s="198"/>
      <c r="DQ62" s="48"/>
      <c r="DR62" s="198"/>
      <c r="DS62" s="198"/>
      <c r="DT62" s="48"/>
      <c r="DU62" s="198"/>
      <c r="DV62" s="198"/>
      <c r="DW62" s="48"/>
      <c r="DX62" s="198"/>
      <c r="DY62" s="198"/>
      <c r="DZ62" s="48"/>
      <c r="EA62" s="198"/>
      <c r="EB62" s="198"/>
      <c r="EC62" s="48"/>
      <c r="ED62" s="198"/>
      <c r="EE62" s="198"/>
      <c r="EF62" s="48"/>
      <c r="EG62" s="198">
        <v>100</v>
      </c>
      <c r="EH62" s="198">
        <v>100</v>
      </c>
      <c r="EI62" s="48">
        <f t="shared" si="644"/>
        <v>100</v>
      </c>
      <c r="EJ62" s="198">
        <v>150</v>
      </c>
      <c r="EK62" s="198">
        <v>150</v>
      </c>
      <c r="EL62" s="48">
        <f t="shared" si="646"/>
        <v>100</v>
      </c>
      <c r="EM62" s="198"/>
      <c r="EN62" s="198"/>
      <c r="EO62" s="48"/>
      <c r="EP62" s="198"/>
      <c r="EQ62" s="198"/>
      <c r="ER62" s="48"/>
      <c r="ES62" s="198"/>
      <c r="ET62" s="198"/>
      <c r="EU62" s="48"/>
      <c r="EV62" s="198"/>
      <c r="EW62" s="198"/>
      <c r="EX62" s="48"/>
      <c r="EY62" s="198"/>
      <c r="EZ62" s="198"/>
      <c r="FA62" s="48"/>
      <c r="FB62" s="198"/>
      <c r="FC62" s="198"/>
      <c r="FD62" s="48"/>
    </row>
    <row r="63" spans="1:160" ht="18" customHeight="1" x14ac:dyDescent="0.25">
      <c r="A63" s="28" t="s">
        <v>246</v>
      </c>
      <c r="B63" s="56">
        <f t="shared" si="93"/>
        <v>0</v>
      </c>
      <c r="C63" s="56">
        <f t="shared" si="94"/>
        <v>0</v>
      </c>
      <c r="D63" s="52"/>
      <c r="E63" s="56"/>
      <c r="F63" s="56"/>
      <c r="G63" s="56"/>
      <c r="H63" s="117"/>
      <c r="I63" s="117"/>
      <c r="J63" s="117"/>
      <c r="K63" s="117"/>
      <c r="L63" s="117"/>
      <c r="M63" s="117"/>
      <c r="N63" s="117"/>
      <c r="O63" s="117"/>
      <c r="P63" s="48"/>
      <c r="Q63" s="76"/>
      <c r="R63" s="76"/>
      <c r="S63" s="48"/>
      <c r="T63" s="76"/>
      <c r="U63" s="76"/>
      <c r="V63" s="48"/>
      <c r="W63" s="76"/>
      <c r="X63" s="76"/>
      <c r="Y63" s="48"/>
      <c r="Z63" s="117"/>
      <c r="AA63" s="117"/>
      <c r="AB63" s="117"/>
      <c r="AC63" s="117"/>
      <c r="AD63" s="117"/>
      <c r="AE63" s="117"/>
      <c r="AF63" s="117"/>
      <c r="AG63" s="117"/>
      <c r="AH63" s="117"/>
      <c r="AI63" s="76"/>
      <c r="AJ63" s="76"/>
      <c r="AK63" s="48"/>
      <c r="AL63" s="76"/>
      <c r="AM63" s="76"/>
      <c r="AN63" s="48"/>
      <c r="AO63" s="76"/>
      <c r="AP63" s="76"/>
      <c r="AQ63" s="48"/>
      <c r="AR63" s="76"/>
      <c r="AS63" s="76"/>
      <c r="AT63" s="48"/>
      <c r="AU63" s="76"/>
      <c r="AV63" s="76"/>
      <c r="AW63" s="48"/>
      <c r="AX63" s="76"/>
      <c r="AY63" s="76"/>
      <c r="AZ63" s="198"/>
      <c r="BA63" s="76"/>
      <c r="BB63" s="76"/>
      <c r="BC63" s="48"/>
      <c r="BD63" s="76"/>
      <c r="BE63" s="76"/>
      <c r="BF63" s="48"/>
      <c r="BG63" s="76"/>
      <c r="BH63" s="76"/>
      <c r="BI63" s="48"/>
      <c r="BJ63" s="76"/>
      <c r="BK63" s="76"/>
      <c r="BL63" s="48"/>
      <c r="BM63" s="76"/>
      <c r="BN63" s="76"/>
      <c r="BO63" s="48"/>
      <c r="BP63" s="76"/>
      <c r="BQ63" s="76"/>
      <c r="BR63" s="48"/>
      <c r="BS63" s="76"/>
      <c r="BT63" s="76"/>
      <c r="BU63" s="48"/>
      <c r="BV63" s="76"/>
      <c r="BW63" s="76"/>
      <c r="BX63" s="48"/>
      <c r="BY63" s="76"/>
      <c r="BZ63" s="76"/>
      <c r="CA63" s="48"/>
      <c r="CB63" s="76"/>
      <c r="CC63" s="76"/>
      <c r="CD63" s="48"/>
      <c r="CE63" s="76"/>
      <c r="CF63" s="76"/>
      <c r="CG63" s="48"/>
      <c r="CH63" s="76"/>
      <c r="CI63" s="76"/>
      <c r="CJ63" s="48"/>
      <c r="CK63" s="76"/>
      <c r="CL63" s="76"/>
      <c r="CM63" s="48"/>
      <c r="CN63" s="76"/>
      <c r="CO63" s="76"/>
      <c r="CP63" s="48"/>
      <c r="CQ63" s="76"/>
      <c r="CR63" s="76"/>
      <c r="CS63" s="48"/>
      <c r="CT63" s="76"/>
      <c r="CU63" s="76"/>
      <c r="CV63" s="48"/>
      <c r="CW63" s="76"/>
      <c r="CX63" s="76"/>
      <c r="CY63" s="198"/>
      <c r="CZ63" s="76"/>
      <c r="DA63" s="76"/>
      <c r="DB63" s="48"/>
      <c r="DC63" s="76"/>
      <c r="DD63" s="76"/>
      <c r="DE63" s="48"/>
      <c r="DF63" s="76"/>
      <c r="DG63" s="76"/>
      <c r="DH63" s="48"/>
      <c r="DI63" s="76"/>
      <c r="DJ63" s="76"/>
      <c r="DK63" s="48"/>
      <c r="DL63" s="76"/>
      <c r="DM63" s="76"/>
      <c r="DN63" s="48"/>
      <c r="DO63" s="76"/>
      <c r="DP63" s="76"/>
      <c r="DQ63" s="48"/>
      <c r="DR63" s="76"/>
      <c r="DS63" s="76"/>
      <c r="DT63" s="48"/>
      <c r="DU63" s="76"/>
      <c r="DV63" s="76"/>
      <c r="DW63" s="48"/>
      <c r="DX63" s="76"/>
      <c r="DY63" s="76"/>
      <c r="DZ63" s="48"/>
      <c r="EA63" s="76"/>
      <c r="EB63" s="76"/>
      <c r="EC63" s="48"/>
      <c r="ED63" s="76"/>
      <c r="EE63" s="76"/>
      <c r="EF63" s="48"/>
      <c r="EG63" s="76"/>
      <c r="EH63" s="76"/>
      <c r="EI63" s="48"/>
      <c r="EJ63" s="76"/>
      <c r="EK63" s="76"/>
      <c r="EL63" s="48"/>
      <c r="EM63" s="76"/>
      <c r="EN63" s="76"/>
      <c r="EO63" s="48"/>
      <c r="EP63" s="76"/>
      <c r="EQ63" s="76"/>
      <c r="ER63" s="48"/>
      <c r="ES63" s="76"/>
      <c r="ET63" s="76"/>
      <c r="EU63" s="48"/>
      <c r="EV63" s="76"/>
      <c r="EW63" s="76"/>
      <c r="EX63" s="48"/>
      <c r="EY63" s="76"/>
      <c r="EZ63" s="76"/>
      <c r="FA63" s="48"/>
      <c r="FB63" s="76"/>
      <c r="FC63" s="76"/>
      <c r="FD63" s="48"/>
    </row>
    <row r="64" spans="1:160" ht="18" customHeight="1" x14ac:dyDescent="0.25">
      <c r="A64" s="28" t="s">
        <v>426</v>
      </c>
      <c r="B64" s="56">
        <f t="shared" si="93"/>
        <v>0</v>
      </c>
      <c r="C64" s="56">
        <f t="shared" si="94"/>
        <v>0</v>
      </c>
      <c r="D64" s="52"/>
      <c r="E64" s="56"/>
      <c r="F64" s="56"/>
      <c r="G64" s="56"/>
      <c r="H64" s="117"/>
      <c r="I64" s="117"/>
      <c r="J64" s="117"/>
      <c r="K64" s="117"/>
      <c r="L64" s="117"/>
      <c r="M64" s="117"/>
      <c r="N64" s="117"/>
      <c r="O64" s="117"/>
      <c r="P64" s="48"/>
      <c r="Q64" s="76"/>
      <c r="R64" s="76"/>
      <c r="S64" s="48"/>
      <c r="T64" s="76"/>
      <c r="U64" s="76"/>
      <c r="V64" s="48"/>
      <c r="W64" s="76"/>
      <c r="X64" s="76"/>
      <c r="Y64" s="48"/>
      <c r="Z64" s="117"/>
      <c r="AA64" s="117"/>
      <c r="AB64" s="117"/>
      <c r="AC64" s="117"/>
      <c r="AD64" s="117"/>
      <c r="AE64" s="117"/>
      <c r="AF64" s="117"/>
      <c r="AG64" s="117"/>
      <c r="AH64" s="117"/>
      <c r="AI64" s="76"/>
      <c r="AJ64" s="76"/>
      <c r="AK64" s="48"/>
      <c r="AL64" s="76"/>
      <c r="AM64" s="76"/>
      <c r="AN64" s="48"/>
      <c r="AO64" s="76"/>
      <c r="AP64" s="76"/>
      <c r="AQ64" s="48"/>
      <c r="AR64" s="76"/>
      <c r="AS64" s="76"/>
      <c r="AT64" s="48"/>
      <c r="AU64" s="76"/>
      <c r="AV64" s="76"/>
      <c r="AW64" s="48"/>
      <c r="AX64" s="76"/>
      <c r="AY64" s="76"/>
      <c r="AZ64" s="198"/>
      <c r="BA64" s="76"/>
      <c r="BB64" s="76"/>
      <c r="BC64" s="48"/>
      <c r="BD64" s="76"/>
      <c r="BE64" s="76"/>
      <c r="BF64" s="48"/>
      <c r="BG64" s="76"/>
      <c r="BH64" s="76"/>
      <c r="BI64" s="48"/>
      <c r="BJ64" s="76"/>
      <c r="BK64" s="76"/>
      <c r="BL64" s="48"/>
      <c r="BM64" s="76"/>
      <c r="BN64" s="76"/>
      <c r="BO64" s="48"/>
      <c r="BP64" s="76"/>
      <c r="BQ64" s="76"/>
      <c r="BR64" s="48"/>
      <c r="BS64" s="76"/>
      <c r="BT64" s="76"/>
      <c r="BU64" s="48"/>
      <c r="BV64" s="76"/>
      <c r="BW64" s="76"/>
      <c r="BX64" s="48"/>
      <c r="BY64" s="76"/>
      <c r="BZ64" s="76"/>
      <c r="CA64" s="48"/>
      <c r="CB64" s="76"/>
      <c r="CC64" s="76"/>
      <c r="CD64" s="48"/>
      <c r="CE64" s="76"/>
      <c r="CF64" s="76"/>
      <c r="CG64" s="48"/>
      <c r="CH64" s="76"/>
      <c r="CI64" s="76"/>
      <c r="CJ64" s="48"/>
      <c r="CK64" s="76"/>
      <c r="CL64" s="76"/>
      <c r="CM64" s="48"/>
      <c r="CN64" s="76"/>
      <c r="CO64" s="76"/>
      <c r="CP64" s="48"/>
      <c r="CQ64" s="76"/>
      <c r="CR64" s="76"/>
      <c r="CS64" s="48"/>
      <c r="CT64" s="76"/>
      <c r="CU64" s="76"/>
      <c r="CV64" s="48"/>
      <c r="CW64" s="76"/>
      <c r="CX64" s="76"/>
      <c r="CY64" s="198"/>
      <c r="CZ64" s="76"/>
      <c r="DA64" s="76"/>
      <c r="DB64" s="48"/>
      <c r="DC64" s="76"/>
      <c r="DD64" s="76"/>
      <c r="DE64" s="48"/>
      <c r="DF64" s="76"/>
      <c r="DG64" s="76"/>
      <c r="DH64" s="48"/>
      <c r="DI64" s="76"/>
      <c r="DJ64" s="76"/>
      <c r="DK64" s="48"/>
      <c r="DL64" s="76"/>
      <c r="DM64" s="76"/>
      <c r="DN64" s="48"/>
      <c r="DO64" s="76"/>
      <c r="DP64" s="76"/>
      <c r="DQ64" s="48"/>
      <c r="DR64" s="76"/>
      <c r="DS64" s="76"/>
      <c r="DT64" s="48"/>
      <c r="DU64" s="76"/>
      <c r="DV64" s="76"/>
      <c r="DW64" s="48"/>
      <c r="DX64" s="76"/>
      <c r="DY64" s="76"/>
      <c r="DZ64" s="48"/>
      <c r="EA64" s="76"/>
      <c r="EB64" s="76"/>
      <c r="EC64" s="48"/>
      <c r="ED64" s="76"/>
      <c r="EE64" s="76"/>
      <c r="EF64" s="48"/>
      <c r="EG64" s="76"/>
      <c r="EH64" s="76"/>
      <c r="EI64" s="48"/>
      <c r="EJ64" s="76"/>
      <c r="EK64" s="76"/>
      <c r="EL64" s="48"/>
      <c r="EM64" s="76"/>
      <c r="EN64" s="76"/>
      <c r="EO64" s="48"/>
      <c r="EP64" s="76"/>
      <c r="EQ64" s="76"/>
      <c r="ER64" s="48"/>
      <c r="ES64" s="76"/>
      <c r="ET64" s="76"/>
      <c r="EU64" s="48"/>
      <c r="EV64" s="76"/>
      <c r="EW64" s="76"/>
      <c r="EX64" s="48"/>
      <c r="EY64" s="76"/>
      <c r="EZ64" s="76"/>
      <c r="FA64" s="48"/>
      <c r="FB64" s="76"/>
      <c r="FC64" s="76"/>
      <c r="FD64" s="48"/>
    </row>
    <row r="65" spans="1:160" s="59" customFormat="1" ht="34.5" customHeight="1" x14ac:dyDescent="0.25">
      <c r="A65" s="185" t="s">
        <v>251</v>
      </c>
      <c r="B65" s="73">
        <f t="shared" si="93"/>
        <v>35373.700000000004</v>
      </c>
      <c r="C65" s="73">
        <f t="shared" si="94"/>
        <v>27253.611519999999</v>
      </c>
      <c r="D65" s="55">
        <f t="shared" si="31"/>
        <v>77.04484269386576</v>
      </c>
      <c r="E65" s="55">
        <f t="shared" ref="E65:AD65" si="653">E66+E67</f>
        <v>7000</v>
      </c>
      <c r="F65" s="55">
        <f t="shared" ref="F65" si="654">F66+F67</f>
        <v>7000</v>
      </c>
      <c r="G65" s="55">
        <f t="shared" ref="G65:G100" si="655">F65/E65*100</f>
        <v>100</v>
      </c>
      <c r="H65" s="55">
        <f t="shared" si="653"/>
        <v>0</v>
      </c>
      <c r="I65" s="55">
        <f t="shared" si="653"/>
        <v>0</v>
      </c>
      <c r="J65" s="55"/>
      <c r="K65" s="55">
        <f t="shared" si="653"/>
        <v>812.4</v>
      </c>
      <c r="L65" s="55">
        <f t="shared" ref="L65" si="656">L66+L67</f>
        <v>376.5</v>
      </c>
      <c r="M65" s="54">
        <f t="shared" si="197"/>
        <v>46.344165435745936</v>
      </c>
      <c r="N65" s="55">
        <f t="shared" si="653"/>
        <v>959</v>
      </c>
      <c r="O65" s="55">
        <f t="shared" si="653"/>
        <v>558.2436899999999</v>
      </c>
      <c r="P65" s="54">
        <f t="shared" si="86"/>
        <v>58.211020855057342</v>
      </c>
      <c r="Q65" s="55">
        <f t="shared" ref="Q65:R65" si="657">Q66+Q67</f>
        <v>4350</v>
      </c>
      <c r="R65" s="55">
        <f t="shared" si="657"/>
        <v>1985.5</v>
      </c>
      <c r="S65" s="54">
        <f t="shared" ref="S65:S66" si="658">R65/Q65*100</f>
        <v>45.643678160919542</v>
      </c>
      <c r="T65" s="55">
        <f t="shared" ref="T65" si="659">T66+T67</f>
        <v>980</v>
      </c>
      <c r="U65" s="55">
        <f t="shared" ref="U65" si="660">U66+U67</f>
        <v>617.79999999999995</v>
      </c>
      <c r="V65" s="54">
        <f t="shared" ref="V65:V66" si="661">U65/T65*100</f>
        <v>63.040816326530603</v>
      </c>
      <c r="W65" s="55">
        <f t="shared" ref="W65" si="662">W66+W67</f>
        <v>0</v>
      </c>
      <c r="X65" s="55">
        <f t="shared" ref="X65" si="663">X66+X67</f>
        <v>0</v>
      </c>
      <c r="Y65" s="54"/>
      <c r="Z65" s="55">
        <f t="shared" si="653"/>
        <v>0</v>
      </c>
      <c r="AA65" s="55">
        <f t="shared" ref="AA65" si="664">AA66+AA67</f>
        <v>0</v>
      </c>
      <c r="AB65" s="55">
        <f t="shared" si="653"/>
        <v>0</v>
      </c>
      <c r="AC65" s="55">
        <f t="shared" si="653"/>
        <v>0</v>
      </c>
      <c r="AD65" s="55">
        <f t="shared" si="653"/>
        <v>0</v>
      </c>
      <c r="AE65" s="55">
        <f t="shared" ref="AE65:AG65" si="665">AE66+AE67</f>
        <v>0</v>
      </c>
      <c r="AF65" s="55">
        <f t="shared" si="665"/>
        <v>0</v>
      </c>
      <c r="AG65" s="55">
        <f t="shared" si="665"/>
        <v>0</v>
      </c>
      <c r="AH65" s="54"/>
      <c r="AI65" s="55">
        <f t="shared" ref="AI65:AJ65" si="666">AI66+AI67</f>
        <v>2000</v>
      </c>
      <c r="AJ65" s="55">
        <f t="shared" si="666"/>
        <v>2000</v>
      </c>
      <c r="AK65" s="54">
        <f t="shared" ref="AK65:AK66" si="667">AJ65/AI65*100</f>
        <v>100</v>
      </c>
      <c r="AL65" s="55">
        <f t="shared" ref="AL65:AM65" si="668">AL66+AL67</f>
        <v>0</v>
      </c>
      <c r="AM65" s="55">
        <f t="shared" si="668"/>
        <v>0</v>
      </c>
      <c r="AN65" s="54"/>
      <c r="AO65" s="55">
        <f t="shared" ref="AO65:AP65" si="669">AO66+AO67</f>
        <v>0</v>
      </c>
      <c r="AP65" s="55">
        <f t="shared" si="669"/>
        <v>0</v>
      </c>
      <c r="AQ65" s="54"/>
      <c r="AR65" s="55">
        <f t="shared" ref="AR65:AS65" si="670">AR66+AR67</f>
        <v>0</v>
      </c>
      <c r="AS65" s="55">
        <f t="shared" si="670"/>
        <v>0</v>
      </c>
      <c r="AT65" s="54"/>
      <c r="AU65" s="55">
        <f t="shared" ref="AU65:AV65" si="671">AU66+AU67</f>
        <v>0</v>
      </c>
      <c r="AV65" s="55">
        <f t="shared" si="671"/>
        <v>0</v>
      </c>
      <c r="AW65" s="54"/>
      <c r="AX65" s="55">
        <f t="shared" ref="AX65:AY65" si="672">AX66+AX67</f>
        <v>100</v>
      </c>
      <c r="AY65" s="55">
        <f t="shared" si="672"/>
        <v>100</v>
      </c>
      <c r="AZ65" s="201">
        <f t="shared" si="49"/>
        <v>100</v>
      </c>
      <c r="BA65" s="55"/>
      <c r="BB65" s="55"/>
      <c r="BC65" s="54"/>
      <c r="BD65" s="55"/>
      <c r="BE65" s="55"/>
      <c r="BF65" s="54"/>
      <c r="BG65" s="55"/>
      <c r="BH65" s="55"/>
      <c r="BI65" s="54"/>
      <c r="BJ65" s="55">
        <f t="shared" ref="BJ65:BK65" si="673">BJ66+BJ67</f>
        <v>4087.4</v>
      </c>
      <c r="BK65" s="55">
        <f t="shared" si="673"/>
        <v>2043.70002</v>
      </c>
      <c r="BL65" s="54">
        <f t="shared" ref="BL65:BL66" si="674">BK65/BJ65*100</f>
        <v>50.000000489308604</v>
      </c>
      <c r="BM65" s="55"/>
      <c r="BN65" s="55"/>
      <c r="BO65" s="54"/>
      <c r="BP65" s="55">
        <f>BP66+BP67</f>
        <v>0</v>
      </c>
      <c r="BQ65" s="55">
        <f>BQ66+BQ67</f>
        <v>0</v>
      </c>
      <c r="BR65" s="54"/>
      <c r="BS65" s="55">
        <f>BS66+BS67</f>
        <v>0</v>
      </c>
      <c r="BT65" s="55">
        <f>BT66+BT67</f>
        <v>0</v>
      </c>
      <c r="BU65" s="54"/>
      <c r="BV65" s="55">
        <f>BV66+BV67</f>
        <v>0</v>
      </c>
      <c r="BW65" s="55">
        <f>BW66+BW67</f>
        <v>0</v>
      </c>
      <c r="BX65" s="54"/>
      <c r="BY65" s="55">
        <f>BY66+BY67</f>
        <v>0</v>
      </c>
      <c r="BZ65" s="55">
        <f>BZ66+BZ67</f>
        <v>0</v>
      </c>
      <c r="CA65" s="54"/>
      <c r="CB65" s="55">
        <f t="shared" ref="CB65:CC65" si="675">CB66+CB67</f>
        <v>3650</v>
      </c>
      <c r="CC65" s="55">
        <f t="shared" si="675"/>
        <v>1136.9678100000001</v>
      </c>
      <c r="CD65" s="54">
        <f t="shared" ref="CD65:CD67" si="676">CC65/CB65*100</f>
        <v>31.149803013698634</v>
      </c>
      <c r="CE65" s="55">
        <f t="shared" ref="CE65:CF65" si="677">CE66+CE67</f>
        <v>0</v>
      </c>
      <c r="CF65" s="55">
        <f t="shared" si="677"/>
        <v>0</v>
      </c>
      <c r="CG65" s="54"/>
      <c r="CH65" s="55">
        <f t="shared" ref="CH65:CI65" si="678">CH66+CH67</f>
        <v>0</v>
      </c>
      <c r="CI65" s="55">
        <f t="shared" si="678"/>
        <v>0</v>
      </c>
      <c r="CJ65" s="54"/>
      <c r="CK65" s="55">
        <f t="shared" ref="CK65:CL65" si="679">CK66+CK67</f>
        <v>0</v>
      </c>
      <c r="CL65" s="55">
        <f t="shared" si="679"/>
        <v>0</v>
      </c>
      <c r="CM65" s="54"/>
      <c r="CN65" s="55">
        <f t="shared" ref="CN65:CO65" si="680">CN66+CN67</f>
        <v>0</v>
      </c>
      <c r="CO65" s="55">
        <f t="shared" si="680"/>
        <v>0</v>
      </c>
      <c r="CP65" s="54"/>
      <c r="CQ65" s="55">
        <f t="shared" ref="CQ65:CR65" si="681">CQ66+CQ67</f>
        <v>0</v>
      </c>
      <c r="CR65" s="55">
        <f t="shared" si="681"/>
        <v>0</v>
      </c>
      <c r="CS65" s="54"/>
      <c r="CT65" s="55">
        <f t="shared" ref="CT65:CU65" si="682">CT66+CT67</f>
        <v>0</v>
      </c>
      <c r="CU65" s="55">
        <f t="shared" si="682"/>
        <v>0</v>
      </c>
      <c r="CV65" s="54"/>
      <c r="CW65" s="55">
        <f t="shared" ref="CW65:CX65" si="683">CW66+CW67</f>
        <v>0</v>
      </c>
      <c r="CX65" s="55">
        <f t="shared" si="683"/>
        <v>0</v>
      </c>
      <c r="CY65" s="201"/>
      <c r="CZ65" s="55">
        <f t="shared" ref="CZ65:DA65" si="684">CZ66+CZ67</f>
        <v>0</v>
      </c>
      <c r="DA65" s="55">
        <f t="shared" si="684"/>
        <v>0</v>
      </c>
      <c r="DB65" s="54"/>
      <c r="DC65" s="55">
        <f t="shared" ref="DC65:DD65" si="685">DC66+DC67</f>
        <v>0</v>
      </c>
      <c r="DD65" s="55">
        <f t="shared" si="685"/>
        <v>0</v>
      </c>
      <c r="DE65" s="54"/>
      <c r="DF65" s="55">
        <f t="shared" ref="DF65:DG65" si="686">DF66+DF67</f>
        <v>0</v>
      </c>
      <c r="DG65" s="55">
        <f t="shared" si="686"/>
        <v>0</v>
      </c>
      <c r="DH65" s="54"/>
      <c r="DI65" s="55">
        <f t="shared" ref="DI65:DJ65" si="687">DI66+DI67</f>
        <v>0</v>
      </c>
      <c r="DJ65" s="55">
        <f t="shared" si="687"/>
        <v>0</v>
      </c>
      <c r="DK65" s="54"/>
      <c r="DL65" s="55">
        <f t="shared" ref="DL65:DM65" si="688">DL66+DL67</f>
        <v>0</v>
      </c>
      <c r="DM65" s="55">
        <f t="shared" si="688"/>
        <v>0</v>
      </c>
      <c r="DN65" s="54"/>
      <c r="DO65" s="55">
        <f t="shared" ref="DO65:DP65" si="689">DO66+DO67</f>
        <v>0</v>
      </c>
      <c r="DP65" s="55">
        <f t="shared" si="689"/>
        <v>0</v>
      </c>
      <c r="DQ65" s="54"/>
      <c r="DR65" s="55">
        <f t="shared" ref="DR65:DS65" si="690">DR66+DR67</f>
        <v>0</v>
      </c>
      <c r="DS65" s="55">
        <f t="shared" si="690"/>
        <v>0</v>
      </c>
      <c r="DT65" s="54"/>
      <c r="DU65" s="55">
        <f t="shared" ref="DU65:DV65" si="691">DU66+DU67</f>
        <v>0</v>
      </c>
      <c r="DV65" s="55">
        <f t="shared" si="691"/>
        <v>0</v>
      </c>
      <c r="DW65" s="54"/>
      <c r="DX65" s="55">
        <f t="shared" ref="DX65:DY65" si="692">DX66+DX67</f>
        <v>0</v>
      </c>
      <c r="DY65" s="55">
        <f t="shared" si="692"/>
        <v>0</v>
      </c>
      <c r="DZ65" s="54"/>
      <c r="EA65" s="55">
        <f t="shared" ref="EA65:EB65" si="693">EA66+EA67</f>
        <v>0</v>
      </c>
      <c r="EB65" s="55">
        <f t="shared" si="693"/>
        <v>0</v>
      </c>
      <c r="EC65" s="54"/>
      <c r="ED65" s="55">
        <f t="shared" ref="ED65:EE65" si="694">ED66+ED67</f>
        <v>5876.6</v>
      </c>
      <c r="EE65" s="55">
        <f t="shared" si="694"/>
        <v>5876.6</v>
      </c>
      <c r="EF65" s="54">
        <f t="shared" ref="EF65:EF66" si="695">EE65/ED65*100</f>
        <v>100</v>
      </c>
      <c r="EG65" s="55">
        <f t="shared" ref="EG65:EH65" si="696">EG66+EG67</f>
        <v>300</v>
      </c>
      <c r="EH65" s="55">
        <f t="shared" si="696"/>
        <v>300</v>
      </c>
      <c r="EI65" s="54">
        <f t="shared" ref="EI65:EI69" si="697">EH65/EG65*100</f>
        <v>100</v>
      </c>
      <c r="EJ65" s="55">
        <f t="shared" ref="EJ65:EK65" si="698">EJ66+EJ67</f>
        <v>400</v>
      </c>
      <c r="EK65" s="55">
        <f t="shared" si="698"/>
        <v>400</v>
      </c>
      <c r="EL65" s="54">
        <f t="shared" ref="EL65:EL66" si="699">EK65/EJ65*100</f>
        <v>100</v>
      </c>
      <c r="EM65" s="55">
        <f t="shared" ref="EM65:EN65" si="700">EM66+EM67</f>
        <v>0</v>
      </c>
      <c r="EN65" s="55">
        <f t="shared" si="700"/>
        <v>0</v>
      </c>
      <c r="EO65" s="54"/>
      <c r="EP65" s="55">
        <f t="shared" ref="EP65:EQ65" si="701">EP66+EP67</f>
        <v>4858.3</v>
      </c>
      <c r="EQ65" s="55">
        <f t="shared" si="701"/>
        <v>4858.3</v>
      </c>
      <c r="ER65" s="54">
        <f t="shared" ref="ER65:ER66" si="702">EQ65/EP65*100</f>
        <v>100</v>
      </c>
      <c r="ES65" s="55">
        <f t="shared" ref="ES65:ET65" si="703">ES66+ES67</f>
        <v>0</v>
      </c>
      <c r="ET65" s="55">
        <f t="shared" si="703"/>
        <v>0</v>
      </c>
      <c r="EU65" s="54"/>
      <c r="EV65" s="55">
        <f t="shared" ref="EV65:EW65" si="704">EV66+EV67</f>
        <v>0</v>
      </c>
      <c r="EW65" s="55">
        <f t="shared" si="704"/>
        <v>0</v>
      </c>
      <c r="EX65" s="54"/>
      <c r="EY65" s="55">
        <f t="shared" ref="EY65:EZ65" si="705">EY66+EY67</f>
        <v>0</v>
      </c>
      <c r="EZ65" s="55">
        <f t="shared" si="705"/>
        <v>0</v>
      </c>
      <c r="FA65" s="54"/>
      <c r="FB65" s="55">
        <f t="shared" ref="FB65:FC65" si="706">FB66+FB67</f>
        <v>0</v>
      </c>
      <c r="FC65" s="55">
        <f t="shared" si="706"/>
        <v>0</v>
      </c>
      <c r="FD65" s="54"/>
    </row>
    <row r="66" spans="1:160" ht="35.25" customHeight="1" x14ac:dyDescent="0.25">
      <c r="A66" s="186" t="s">
        <v>250</v>
      </c>
      <c r="B66" s="56">
        <f t="shared" si="93"/>
        <v>34858.700000000004</v>
      </c>
      <c r="C66" s="56">
        <f t="shared" si="94"/>
        <v>27079.612779999999</v>
      </c>
      <c r="D66" s="52">
        <f t="shared" si="31"/>
        <v>77.683943405806872</v>
      </c>
      <c r="E66" s="52">
        <v>7000</v>
      </c>
      <c r="F66" s="52">
        <v>7000</v>
      </c>
      <c r="G66" s="52">
        <f t="shared" si="655"/>
        <v>100</v>
      </c>
      <c r="H66" s="52"/>
      <c r="I66" s="52"/>
      <c r="J66" s="52"/>
      <c r="K66" s="52">
        <v>812.4</v>
      </c>
      <c r="L66" s="52">
        <v>376.5</v>
      </c>
      <c r="M66" s="48">
        <f t="shared" si="197"/>
        <v>46.344165435745936</v>
      </c>
      <c r="N66" s="52">
        <v>959</v>
      </c>
      <c r="O66" s="52">
        <v>558.2436899999999</v>
      </c>
      <c r="P66" s="48">
        <f t="shared" si="86"/>
        <v>58.211020855057342</v>
      </c>
      <c r="Q66" s="199">
        <v>4350</v>
      </c>
      <c r="R66" s="199">
        <v>1985.5</v>
      </c>
      <c r="S66" s="48">
        <f t="shared" si="658"/>
        <v>45.643678160919542</v>
      </c>
      <c r="T66" s="198">
        <v>980</v>
      </c>
      <c r="U66" s="198">
        <v>617.79999999999995</v>
      </c>
      <c r="V66" s="48">
        <f t="shared" si="661"/>
        <v>63.040816326530603</v>
      </c>
      <c r="W66" s="198"/>
      <c r="X66" s="198"/>
      <c r="Y66" s="48"/>
      <c r="Z66" s="52"/>
      <c r="AA66" s="52"/>
      <c r="AB66" s="48"/>
      <c r="AC66" s="52"/>
      <c r="AD66" s="52"/>
      <c r="AE66" s="48"/>
      <c r="AF66" s="52"/>
      <c r="AG66" s="52"/>
      <c r="AH66" s="48"/>
      <c r="AI66" s="198">
        <v>2000</v>
      </c>
      <c r="AJ66" s="198">
        <v>2000</v>
      </c>
      <c r="AK66" s="48">
        <f t="shared" si="667"/>
        <v>100</v>
      </c>
      <c r="AL66" s="198"/>
      <c r="AM66" s="198"/>
      <c r="AN66" s="48"/>
      <c r="AO66" s="198"/>
      <c r="AP66" s="198"/>
      <c r="AQ66" s="48"/>
      <c r="AR66" s="198"/>
      <c r="AS66" s="200"/>
      <c r="AT66" s="48"/>
      <c r="AU66" s="198"/>
      <c r="AV66" s="198"/>
      <c r="AW66" s="48"/>
      <c r="AX66" s="198">
        <v>100</v>
      </c>
      <c r="AY66" s="198">
        <v>100</v>
      </c>
      <c r="AZ66" s="198">
        <f t="shared" si="49"/>
        <v>100</v>
      </c>
      <c r="BA66" s="198"/>
      <c r="BB66" s="198"/>
      <c r="BC66" s="48"/>
      <c r="BD66" s="198"/>
      <c r="BE66" s="198"/>
      <c r="BF66" s="48"/>
      <c r="BG66" s="198"/>
      <c r="BH66" s="198"/>
      <c r="BI66" s="48"/>
      <c r="BJ66" s="198">
        <v>4087.4</v>
      </c>
      <c r="BK66" s="198">
        <v>2043.70002</v>
      </c>
      <c r="BL66" s="48">
        <f t="shared" si="674"/>
        <v>50.000000489308604</v>
      </c>
      <c r="BM66" s="198"/>
      <c r="BN66" s="198"/>
      <c r="BO66" s="48"/>
      <c r="BP66" s="198"/>
      <c r="BQ66" s="198"/>
      <c r="BR66" s="48"/>
      <c r="BS66" s="198"/>
      <c r="BT66" s="198"/>
      <c r="BU66" s="48"/>
      <c r="BV66" s="198"/>
      <c r="BW66" s="198"/>
      <c r="BX66" s="48"/>
      <c r="BY66" s="198"/>
      <c r="BZ66" s="198"/>
      <c r="CA66" s="48"/>
      <c r="CB66" s="198">
        <v>3135</v>
      </c>
      <c r="CC66" s="198">
        <v>962.96906999999999</v>
      </c>
      <c r="CD66" s="48">
        <f t="shared" si="676"/>
        <v>30.716716746411482</v>
      </c>
      <c r="CE66" s="198"/>
      <c r="CF66" s="198"/>
      <c r="CG66" s="48"/>
      <c r="CH66" s="198"/>
      <c r="CI66" s="198"/>
      <c r="CJ66" s="48"/>
      <c r="CK66" s="198"/>
      <c r="CL66" s="198"/>
      <c r="CM66" s="48"/>
      <c r="CN66" s="198"/>
      <c r="CO66" s="198"/>
      <c r="CP66" s="48"/>
      <c r="CQ66" s="198"/>
      <c r="CR66" s="198"/>
      <c r="CS66" s="48"/>
      <c r="CT66" s="198"/>
      <c r="CU66" s="198"/>
      <c r="CV66" s="48"/>
      <c r="CW66" s="198"/>
      <c r="CX66" s="198"/>
      <c r="CY66" s="198"/>
      <c r="CZ66" s="198"/>
      <c r="DA66" s="198"/>
      <c r="DB66" s="48"/>
      <c r="DC66" s="198"/>
      <c r="DD66" s="198"/>
      <c r="DE66" s="48"/>
      <c r="DF66" s="198"/>
      <c r="DG66" s="198"/>
      <c r="DH66" s="48"/>
      <c r="DI66" s="198"/>
      <c r="DJ66" s="198"/>
      <c r="DK66" s="48"/>
      <c r="DL66" s="198"/>
      <c r="DM66" s="198"/>
      <c r="DN66" s="48"/>
      <c r="DO66" s="198"/>
      <c r="DP66" s="198"/>
      <c r="DQ66" s="48"/>
      <c r="DR66" s="198"/>
      <c r="DS66" s="198"/>
      <c r="DT66" s="48"/>
      <c r="DU66" s="198"/>
      <c r="DV66" s="198"/>
      <c r="DW66" s="48"/>
      <c r="DX66" s="198"/>
      <c r="DY66" s="198"/>
      <c r="DZ66" s="48"/>
      <c r="EA66" s="198"/>
      <c r="EB66" s="198"/>
      <c r="EC66" s="48"/>
      <c r="ED66" s="198">
        <v>5876.6</v>
      </c>
      <c r="EE66" s="198">
        <v>5876.6</v>
      </c>
      <c r="EF66" s="48">
        <f t="shared" si="695"/>
        <v>100</v>
      </c>
      <c r="EG66" s="198">
        <v>300</v>
      </c>
      <c r="EH66" s="198">
        <v>300</v>
      </c>
      <c r="EI66" s="48">
        <f t="shared" si="697"/>
        <v>100</v>
      </c>
      <c r="EJ66" s="198">
        <v>400</v>
      </c>
      <c r="EK66" s="198">
        <v>400</v>
      </c>
      <c r="EL66" s="48">
        <f t="shared" si="699"/>
        <v>100</v>
      </c>
      <c r="EM66" s="198"/>
      <c r="EN66" s="198"/>
      <c r="EO66" s="48"/>
      <c r="EP66" s="198">
        <v>4858.3</v>
      </c>
      <c r="EQ66" s="198">
        <v>4858.3</v>
      </c>
      <c r="ER66" s="48">
        <f t="shared" si="702"/>
        <v>100</v>
      </c>
      <c r="ES66" s="198"/>
      <c r="ET66" s="198"/>
      <c r="EU66" s="48"/>
      <c r="EV66" s="198"/>
      <c r="EW66" s="198"/>
      <c r="EX66" s="48"/>
      <c r="EY66" s="198"/>
      <c r="EZ66" s="198"/>
      <c r="FA66" s="48"/>
      <c r="FB66" s="198"/>
      <c r="FC66" s="198"/>
      <c r="FD66" s="48"/>
    </row>
    <row r="67" spans="1:160" ht="15.75" x14ac:dyDescent="0.25">
      <c r="A67" s="28" t="s">
        <v>249</v>
      </c>
      <c r="B67" s="56">
        <f t="shared" si="93"/>
        <v>515</v>
      </c>
      <c r="C67" s="56">
        <f t="shared" si="94"/>
        <v>173.99874</v>
      </c>
      <c r="D67" s="52">
        <f t="shared" si="31"/>
        <v>33.786163106796117</v>
      </c>
      <c r="E67" s="56"/>
      <c r="F67" s="56"/>
      <c r="G67" s="56"/>
      <c r="H67" s="52"/>
      <c r="I67" s="52"/>
      <c r="J67" s="52"/>
      <c r="K67" s="52"/>
      <c r="L67" s="52"/>
      <c r="M67" s="52"/>
      <c r="N67" s="52"/>
      <c r="O67" s="52"/>
      <c r="P67" s="48"/>
      <c r="Q67" s="52"/>
      <c r="R67" s="52"/>
      <c r="S67" s="48"/>
      <c r="T67" s="52"/>
      <c r="U67" s="52"/>
      <c r="V67" s="48"/>
      <c r="W67" s="52"/>
      <c r="X67" s="52"/>
      <c r="Y67" s="48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8"/>
      <c r="AL67" s="52"/>
      <c r="AM67" s="52"/>
      <c r="AN67" s="48"/>
      <c r="AO67" s="52"/>
      <c r="AP67" s="52"/>
      <c r="AQ67" s="48"/>
      <c r="AR67" s="52"/>
      <c r="AS67" s="52"/>
      <c r="AT67" s="48"/>
      <c r="AU67" s="52"/>
      <c r="AV67" s="52"/>
      <c r="AW67" s="48"/>
      <c r="AX67" s="52"/>
      <c r="AY67" s="52"/>
      <c r="AZ67" s="198"/>
      <c r="BA67" s="52"/>
      <c r="BB67" s="52"/>
      <c r="BC67" s="48"/>
      <c r="BD67" s="52"/>
      <c r="BE67" s="52"/>
      <c r="BF67" s="48"/>
      <c r="BG67" s="52"/>
      <c r="BH67" s="52"/>
      <c r="BI67" s="48"/>
      <c r="BJ67" s="52"/>
      <c r="BK67" s="52"/>
      <c r="BL67" s="48"/>
      <c r="BM67" s="52"/>
      <c r="BN67" s="52"/>
      <c r="BO67" s="48"/>
      <c r="BP67" s="52"/>
      <c r="BQ67" s="52"/>
      <c r="BR67" s="48"/>
      <c r="BS67" s="52"/>
      <c r="BT67" s="52"/>
      <c r="BU67" s="48"/>
      <c r="BV67" s="52"/>
      <c r="BW67" s="52"/>
      <c r="BX67" s="48"/>
      <c r="BY67" s="52"/>
      <c r="BZ67" s="52"/>
      <c r="CA67" s="48"/>
      <c r="CB67" s="52">
        <v>515</v>
      </c>
      <c r="CC67" s="52">
        <v>173.99874</v>
      </c>
      <c r="CD67" s="48">
        <f t="shared" si="676"/>
        <v>33.786163106796117</v>
      </c>
      <c r="CE67" s="52"/>
      <c r="CF67" s="52"/>
      <c r="CG67" s="48"/>
      <c r="CH67" s="52"/>
      <c r="CI67" s="52"/>
      <c r="CJ67" s="48"/>
      <c r="CK67" s="52"/>
      <c r="CL67" s="52"/>
      <c r="CM67" s="48"/>
      <c r="CN67" s="52"/>
      <c r="CO67" s="52"/>
      <c r="CP67" s="48"/>
      <c r="CQ67" s="52"/>
      <c r="CR67" s="52"/>
      <c r="CS67" s="48"/>
      <c r="CT67" s="52"/>
      <c r="CU67" s="52"/>
      <c r="CV67" s="48"/>
      <c r="CW67" s="52"/>
      <c r="CX67" s="52"/>
      <c r="CY67" s="198"/>
      <c r="CZ67" s="52"/>
      <c r="DA67" s="52"/>
      <c r="DB67" s="48"/>
      <c r="DC67" s="52"/>
      <c r="DD67" s="52"/>
      <c r="DE67" s="48"/>
      <c r="DF67" s="52"/>
      <c r="DG67" s="52"/>
      <c r="DH67" s="48"/>
      <c r="DI67" s="52"/>
      <c r="DJ67" s="52"/>
      <c r="DK67" s="48"/>
      <c r="DL67" s="52"/>
      <c r="DM67" s="52"/>
      <c r="DN67" s="48"/>
      <c r="DO67" s="52"/>
      <c r="DP67" s="52"/>
      <c r="DQ67" s="48"/>
      <c r="DR67" s="52"/>
      <c r="DS67" s="52"/>
      <c r="DT67" s="48"/>
      <c r="DU67" s="52"/>
      <c r="DV67" s="52"/>
      <c r="DW67" s="48"/>
      <c r="DX67" s="52"/>
      <c r="DY67" s="52"/>
      <c r="DZ67" s="48"/>
      <c r="EA67" s="52"/>
      <c r="EB67" s="52"/>
      <c r="EC67" s="48"/>
      <c r="ED67" s="52"/>
      <c r="EE67" s="52"/>
      <c r="EF67" s="48"/>
      <c r="EG67" s="52"/>
      <c r="EH67" s="52"/>
      <c r="EI67" s="48"/>
      <c r="EJ67" s="52"/>
      <c r="EK67" s="52"/>
      <c r="EL67" s="48"/>
      <c r="EM67" s="52"/>
      <c r="EN67" s="52"/>
      <c r="EO67" s="48"/>
      <c r="EP67" s="52"/>
      <c r="EQ67" s="52"/>
      <c r="ER67" s="48"/>
      <c r="ES67" s="52"/>
      <c r="ET67" s="52"/>
      <c r="EU67" s="48"/>
      <c r="EV67" s="52"/>
      <c r="EW67" s="52"/>
      <c r="EX67" s="48"/>
      <c r="EY67" s="52"/>
      <c r="EZ67" s="52"/>
      <c r="FA67" s="48"/>
      <c r="FB67" s="52"/>
      <c r="FC67" s="52"/>
      <c r="FD67" s="48"/>
    </row>
    <row r="68" spans="1:160" s="59" customFormat="1" ht="31.5" x14ac:dyDescent="0.25">
      <c r="A68" s="185" t="s">
        <v>255</v>
      </c>
      <c r="B68" s="73">
        <f t="shared" si="93"/>
        <v>10628.367470000001</v>
      </c>
      <c r="C68" s="73">
        <f t="shared" si="94"/>
        <v>6564.4110499999997</v>
      </c>
      <c r="D68" s="55">
        <f t="shared" si="31"/>
        <v>61.763117134676925</v>
      </c>
      <c r="E68" s="55">
        <f t="shared" ref="E68:AD68" si="707">E69+E70+E71</f>
        <v>0</v>
      </c>
      <c r="F68" s="55">
        <f t="shared" ref="F68" si="708">F69+F70+F71</f>
        <v>0</v>
      </c>
      <c r="G68" s="55"/>
      <c r="H68" s="55">
        <f t="shared" si="707"/>
        <v>0</v>
      </c>
      <c r="I68" s="55">
        <f t="shared" si="707"/>
        <v>0</v>
      </c>
      <c r="J68" s="55">
        <f t="shared" si="707"/>
        <v>0</v>
      </c>
      <c r="K68" s="55">
        <f t="shared" si="707"/>
        <v>677</v>
      </c>
      <c r="L68" s="55">
        <f t="shared" ref="L68" si="709">L69+L70+L71</f>
        <v>677</v>
      </c>
      <c r="M68" s="54">
        <f t="shared" si="197"/>
        <v>100</v>
      </c>
      <c r="N68" s="55">
        <f t="shared" si="707"/>
        <v>471</v>
      </c>
      <c r="O68" s="55">
        <f t="shared" si="707"/>
        <v>252.04148000000001</v>
      </c>
      <c r="P68" s="54">
        <f t="shared" si="86"/>
        <v>53.511991507430999</v>
      </c>
      <c r="Q68" s="55">
        <f t="shared" ref="Q68:R68" si="710">Q69+Q70+Q71</f>
        <v>1764</v>
      </c>
      <c r="R68" s="55">
        <f t="shared" si="710"/>
        <v>793.7</v>
      </c>
      <c r="S68" s="54">
        <f t="shared" ref="S68:S69" si="711">R68/Q68*100</f>
        <v>44.994331065759638</v>
      </c>
      <c r="T68" s="55">
        <f t="shared" ref="T68" si="712">T69+T70+T71</f>
        <v>530</v>
      </c>
      <c r="U68" s="55">
        <f t="shared" ref="U68" si="713">U69+U70+U71</f>
        <v>265.10000000000002</v>
      </c>
      <c r="V68" s="54">
        <f t="shared" ref="V68:V69" si="714">U68/T68*100</f>
        <v>50.018867924528308</v>
      </c>
      <c r="W68" s="55">
        <f t="shared" ref="W68" si="715">W69+W70+W71</f>
        <v>0</v>
      </c>
      <c r="X68" s="55">
        <f t="shared" ref="X68" si="716">X69+X70+X71</f>
        <v>0</v>
      </c>
      <c r="Y68" s="54"/>
      <c r="Z68" s="55">
        <f t="shared" si="707"/>
        <v>0</v>
      </c>
      <c r="AA68" s="55">
        <f t="shared" ref="AA68" si="717">AA69+AA70+AA71</f>
        <v>0</v>
      </c>
      <c r="AB68" s="55">
        <f t="shared" si="707"/>
        <v>0</v>
      </c>
      <c r="AC68" s="55">
        <f t="shared" si="707"/>
        <v>0</v>
      </c>
      <c r="AD68" s="55">
        <f t="shared" si="707"/>
        <v>0</v>
      </c>
      <c r="AE68" s="55">
        <f t="shared" ref="AE68:AG68" si="718">AE69+AE70+AE71</f>
        <v>0</v>
      </c>
      <c r="AF68" s="55">
        <f t="shared" si="718"/>
        <v>0</v>
      </c>
      <c r="AG68" s="55">
        <f t="shared" si="718"/>
        <v>0</v>
      </c>
      <c r="AH68" s="54"/>
      <c r="AI68" s="55">
        <f t="shared" ref="AI68:AJ68" si="719">AI69+AI70+AI71</f>
        <v>1000</v>
      </c>
      <c r="AJ68" s="55">
        <f t="shared" si="719"/>
        <v>1000</v>
      </c>
      <c r="AK68" s="54">
        <f t="shared" ref="AK68:AK69" si="720">AJ68/AI68*100</f>
        <v>100</v>
      </c>
      <c r="AL68" s="55">
        <f t="shared" ref="AL68:AM68" si="721">AL69+AL70+AL71</f>
        <v>0</v>
      </c>
      <c r="AM68" s="55">
        <f t="shared" si="721"/>
        <v>0</v>
      </c>
      <c r="AN68" s="54"/>
      <c r="AO68" s="55">
        <f t="shared" ref="AO68:AP68" si="722">AO69+AO70+AO71</f>
        <v>0</v>
      </c>
      <c r="AP68" s="55">
        <f t="shared" si="722"/>
        <v>0</v>
      </c>
      <c r="AQ68" s="54"/>
      <c r="AR68" s="55">
        <f t="shared" ref="AR68:AS68" si="723">AR69+AR70+AR71</f>
        <v>0</v>
      </c>
      <c r="AS68" s="55">
        <f t="shared" si="723"/>
        <v>0</v>
      </c>
      <c r="AT68" s="54"/>
      <c r="AU68" s="55">
        <f t="shared" ref="AU68:AV68" si="724">AU69+AU70+AU71</f>
        <v>0</v>
      </c>
      <c r="AV68" s="55">
        <f t="shared" si="724"/>
        <v>0</v>
      </c>
      <c r="AW68" s="54"/>
      <c r="AX68" s="55">
        <f t="shared" ref="AX68:AY68" si="725">AX69+AX70+AX71</f>
        <v>100</v>
      </c>
      <c r="AY68" s="55">
        <f t="shared" si="725"/>
        <v>100</v>
      </c>
      <c r="AZ68" s="201">
        <f t="shared" si="49"/>
        <v>100</v>
      </c>
      <c r="BA68" s="55"/>
      <c r="BB68" s="55"/>
      <c r="BC68" s="54"/>
      <c r="BD68" s="55"/>
      <c r="BE68" s="55"/>
      <c r="BF68" s="54"/>
      <c r="BG68" s="55"/>
      <c r="BH68" s="55"/>
      <c r="BI68" s="54"/>
      <c r="BJ68" s="55">
        <f t="shared" ref="BJ68:BK68" si="726">BJ69+BJ70+BJ71</f>
        <v>2043.7</v>
      </c>
      <c r="BK68" s="55">
        <f t="shared" si="726"/>
        <v>1094.0711200000001</v>
      </c>
      <c r="BL68" s="54">
        <f t="shared" ref="BL68:BL69" si="727">BK68/BJ68*100</f>
        <v>53.533841561873075</v>
      </c>
      <c r="BM68" s="55"/>
      <c r="BN68" s="55"/>
      <c r="BO68" s="54"/>
      <c r="BP68" s="55">
        <f t="shared" ref="BP68:BQ68" si="728">BP69+BP70+BP71</f>
        <v>0</v>
      </c>
      <c r="BQ68" s="55">
        <f t="shared" si="728"/>
        <v>0</v>
      </c>
      <c r="BR68" s="54"/>
      <c r="BS68" s="55">
        <f t="shared" ref="BS68:BT68" si="729">BS69+BS70+BS71</f>
        <v>0</v>
      </c>
      <c r="BT68" s="55">
        <f t="shared" si="729"/>
        <v>0</v>
      </c>
      <c r="BU68" s="54"/>
      <c r="BV68" s="55">
        <f t="shared" ref="BV68:BW68" si="730">BV69+BV70+BV71</f>
        <v>0</v>
      </c>
      <c r="BW68" s="55">
        <f t="shared" si="730"/>
        <v>0</v>
      </c>
      <c r="BX68" s="54"/>
      <c r="BY68" s="55">
        <f t="shared" ref="BY68:BZ68" si="731">BY69+BY70+BY71</f>
        <v>0</v>
      </c>
      <c r="BZ68" s="55">
        <f t="shared" si="731"/>
        <v>0</v>
      </c>
      <c r="CA68" s="54"/>
      <c r="CB68" s="55">
        <f t="shared" ref="CB68:CC68" si="732">CB69+CB70+CB71</f>
        <v>2225</v>
      </c>
      <c r="CC68" s="55">
        <f t="shared" si="732"/>
        <v>2132.49845</v>
      </c>
      <c r="CD68" s="54">
        <f t="shared" ref="CD68:CD69" si="733">CC68/CB68*100</f>
        <v>95.84262696629213</v>
      </c>
      <c r="CE68" s="55">
        <f t="shared" ref="CE68:CF68" si="734">CE69+CE70+CE71</f>
        <v>0</v>
      </c>
      <c r="CF68" s="55">
        <f t="shared" si="734"/>
        <v>0</v>
      </c>
      <c r="CG68" s="54"/>
      <c r="CH68" s="55">
        <f t="shared" ref="CH68:CI68" si="735">CH69+CH70+CH71</f>
        <v>0</v>
      </c>
      <c r="CI68" s="55">
        <f t="shared" si="735"/>
        <v>0</v>
      </c>
      <c r="CJ68" s="54"/>
      <c r="CK68" s="55">
        <f t="shared" ref="CK68:CL68" si="736">CK69+CK70+CK71</f>
        <v>0</v>
      </c>
      <c r="CL68" s="55">
        <f t="shared" si="736"/>
        <v>0</v>
      </c>
      <c r="CM68" s="54"/>
      <c r="CN68" s="55">
        <f t="shared" ref="CN68:CO68" si="737">CN69+CN70+CN71</f>
        <v>0</v>
      </c>
      <c r="CO68" s="55">
        <f t="shared" si="737"/>
        <v>0</v>
      </c>
      <c r="CP68" s="54"/>
      <c r="CQ68" s="55">
        <f t="shared" ref="CQ68:CR68" si="738">CQ69+CQ70+CQ71</f>
        <v>0</v>
      </c>
      <c r="CR68" s="55">
        <f t="shared" si="738"/>
        <v>0</v>
      </c>
      <c r="CS68" s="54"/>
      <c r="CT68" s="55">
        <f t="shared" ref="CT68:CU68" si="739">CT69+CT70+CT71</f>
        <v>0</v>
      </c>
      <c r="CU68" s="55">
        <f t="shared" si="739"/>
        <v>0</v>
      </c>
      <c r="CV68" s="54"/>
      <c r="CW68" s="55">
        <f t="shared" ref="CW68:CX68" si="740">CW69+CW70+CW71</f>
        <v>0</v>
      </c>
      <c r="CX68" s="55">
        <f t="shared" si="740"/>
        <v>0</v>
      </c>
      <c r="CY68" s="201"/>
      <c r="CZ68" s="55">
        <f t="shared" ref="CZ68:DA68" si="741">CZ69+CZ70+CZ71</f>
        <v>0</v>
      </c>
      <c r="DA68" s="55">
        <f t="shared" si="741"/>
        <v>0</v>
      </c>
      <c r="DB68" s="54"/>
      <c r="DC68" s="55">
        <f t="shared" ref="DC68:DD68" si="742">DC69+DC70+DC71</f>
        <v>0</v>
      </c>
      <c r="DD68" s="55">
        <f t="shared" si="742"/>
        <v>0</v>
      </c>
      <c r="DE68" s="54"/>
      <c r="DF68" s="55">
        <f t="shared" ref="DF68:DG68" si="743">DF69+DF70+DF71</f>
        <v>0</v>
      </c>
      <c r="DG68" s="55">
        <f t="shared" si="743"/>
        <v>0</v>
      </c>
      <c r="DH68" s="54"/>
      <c r="DI68" s="55">
        <f t="shared" ref="DI68:DJ68" si="744">DI69+DI70+DI71</f>
        <v>0</v>
      </c>
      <c r="DJ68" s="55">
        <f t="shared" si="744"/>
        <v>0</v>
      </c>
      <c r="DK68" s="54"/>
      <c r="DL68" s="55">
        <f t="shared" ref="DL68:DM68" si="745">DL69+DL70+DL71</f>
        <v>0</v>
      </c>
      <c r="DM68" s="55">
        <f t="shared" si="745"/>
        <v>0</v>
      </c>
      <c r="DN68" s="54"/>
      <c r="DO68" s="55">
        <f t="shared" ref="DO68:DP68" si="746">DO69+DO70+DO71</f>
        <v>0</v>
      </c>
      <c r="DP68" s="55">
        <f t="shared" si="746"/>
        <v>0</v>
      </c>
      <c r="DQ68" s="54"/>
      <c r="DR68" s="55">
        <f t="shared" ref="DR68:DS68" si="747">DR69+DR70+DR71</f>
        <v>0</v>
      </c>
      <c r="DS68" s="55">
        <f t="shared" si="747"/>
        <v>0</v>
      </c>
      <c r="DT68" s="54"/>
      <c r="DU68" s="55">
        <f t="shared" ref="DU68:DV68" si="748">DU69+DU70+DU71</f>
        <v>1567.6674699999999</v>
      </c>
      <c r="DV68" s="55">
        <f t="shared" si="748"/>
        <v>0</v>
      </c>
      <c r="DW68" s="54"/>
      <c r="DX68" s="55">
        <f t="shared" ref="DX68:DY68" si="749">DX69+DX70+DX71</f>
        <v>0</v>
      </c>
      <c r="DY68" s="55">
        <f t="shared" si="749"/>
        <v>0</v>
      </c>
      <c r="DZ68" s="54"/>
      <c r="EA68" s="55">
        <f t="shared" ref="EA68:EB68" si="750">EA69+EA70+EA71</f>
        <v>0</v>
      </c>
      <c r="EB68" s="55">
        <f t="shared" si="750"/>
        <v>0</v>
      </c>
      <c r="EC68" s="54"/>
      <c r="ED68" s="55">
        <f t="shared" ref="ED68:EE68" si="751">ED69+ED70+ED71</f>
        <v>0</v>
      </c>
      <c r="EE68" s="55">
        <f t="shared" si="751"/>
        <v>0</v>
      </c>
      <c r="EF68" s="54"/>
      <c r="EG68" s="55">
        <f t="shared" ref="EG68:EH68" si="752">EG69+EG70+EG71</f>
        <v>80</v>
      </c>
      <c r="EH68" s="55">
        <f t="shared" si="752"/>
        <v>80</v>
      </c>
      <c r="EI68" s="54">
        <f t="shared" si="697"/>
        <v>100</v>
      </c>
      <c r="EJ68" s="55">
        <f t="shared" ref="EJ68:EK68" si="753">EJ69+EJ70+EJ71</f>
        <v>170</v>
      </c>
      <c r="EK68" s="55">
        <f t="shared" si="753"/>
        <v>170</v>
      </c>
      <c r="EL68" s="54">
        <f t="shared" ref="EL68:EL69" si="754">EK68/EJ68*100</f>
        <v>100</v>
      </c>
      <c r="EM68" s="55"/>
      <c r="EN68" s="55"/>
      <c r="EO68" s="54"/>
      <c r="EP68" s="55">
        <f t="shared" ref="EP68:EQ68" si="755">EP69+EP70+EP71</f>
        <v>0</v>
      </c>
      <c r="EQ68" s="55">
        <f t="shared" si="755"/>
        <v>0</v>
      </c>
      <c r="ER68" s="54"/>
      <c r="ES68" s="55">
        <f t="shared" ref="ES68:ET68" si="756">ES69+ES70+ES71</f>
        <v>0</v>
      </c>
      <c r="ET68" s="55">
        <f t="shared" si="756"/>
        <v>0</v>
      </c>
      <c r="EU68" s="54"/>
      <c r="EV68" s="55">
        <f t="shared" ref="EV68:EW68" si="757">EV69+EV70+EV71</f>
        <v>0</v>
      </c>
      <c r="EW68" s="55">
        <f t="shared" si="757"/>
        <v>0</v>
      </c>
      <c r="EX68" s="54"/>
      <c r="EY68" s="55">
        <f t="shared" ref="EY68:EZ68" si="758">EY69+EY70+EY71</f>
        <v>0</v>
      </c>
      <c r="EZ68" s="55">
        <f t="shared" si="758"/>
        <v>0</v>
      </c>
      <c r="FA68" s="54"/>
      <c r="FB68" s="55">
        <f t="shared" ref="FB68:FC68" si="759">FB69+FB70+FB71</f>
        <v>0</v>
      </c>
      <c r="FC68" s="55">
        <f t="shared" si="759"/>
        <v>0</v>
      </c>
      <c r="FD68" s="54"/>
    </row>
    <row r="69" spans="1:160" ht="31.5" x14ac:dyDescent="0.25">
      <c r="A69" s="186" t="s">
        <v>254</v>
      </c>
      <c r="B69" s="56">
        <f t="shared" si="93"/>
        <v>10628.367470000001</v>
      </c>
      <c r="C69" s="56">
        <f t="shared" si="94"/>
        <v>6564.4110499999997</v>
      </c>
      <c r="D69" s="52">
        <f t="shared" si="31"/>
        <v>61.763117134676925</v>
      </c>
      <c r="E69" s="52"/>
      <c r="F69" s="52"/>
      <c r="G69" s="52"/>
      <c r="H69" s="52"/>
      <c r="I69" s="52"/>
      <c r="J69" s="48"/>
      <c r="K69" s="52">
        <v>677</v>
      </c>
      <c r="L69" s="52">
        <v>677</v>
      </c>
      <c r="M69" s="48">
        <f t="shared" si="197"/>
        <v>100</v>
      </c>
      <c r="N69" s="52">
        <v>471</v>
      </c>
      <c r="O69" s="52">
        <v>252.04148000000001</v>
      </c>
      <c r="P69" s="48">
        <f t="shared" si="86"/>
        <v>53.511991507430999</v>
      </c>
      <c r="Q69" s="199">
        <v>1764</v>
      </c>
      <c r="R69" s="199">
        <v>793.7</v>
      </c>
      <c r="S69" s="48">
        <f t="shared" si="711"/>
        <v>44.994331065759638</v>
      </c>
      <c r="T69" s="198">
        <v>530</v>
      </c>
      <c r="U69" s="198">
        <v>265.10000000000002</v>
      </c>
      <c r="V69" s="48">
        <f t="shared" si="714"/>
        <v>50.018867924528308</v>
      </c>
      <c r="W69" s="198"/>
      <c r="X69" s="198"/>
      <c r="Y69" s="48"/>
      <c r="Z69" s="52"/>
      <c r="AA69" s="52"/>
      <c r="AB69" s="48"/>
      <c r="AC69" s="52"/>
      <c r="AD69" s="52"/>
      <c r="AE69" s="48"/>
      <c r="AF69" s="52"/>
      <c r="AG69" s="52"/>
      <c r="AH69" s="48"/>
      <c r="AI69" s="198">
        <v>1000</v>
      </c>
      <c r="AJ69" s="198">
        <v>1000</v>
      </c>
      <c r="AK69" s="48">
        <f t="shared" si="720"/>
        <v>100</v>
      </c>
      <c r="AL69" s="198"/>
      <c r="AM69" s="198"/>
      <c r="AN69" s="48"/>
      <c r="AO69" s="198"/>
      <c r="AP69" s="198"/>
      <c r="AQ69" s="48"/>
      <c r="AR69" s="198"/>
      <c r="AS69" s="200"/>
      <c r="AT69" s="48"/>
      <c r="AU69" s="198"/>
      <c r="AV69" s="198"/>
      <c r="AW69" s="48"/>
      <c r="AX69" s="198">
        <v>100</v>
      </c>
      <c r="AY69" s="198">
        <v>100</v>
      </c>
      <c r="AZ69" s="198">
        <f t="shared" si="49"/>
        <v>100</v>
      </c>
      <c r="BA69" s="198"/>
      <c r="BB69" s="198"/>
      <c r="BC69" s="48"/>
      <c r="BD69" s="198"/>
      <c r="BE69" s="198"/>
      <c r="BF69" s="48"/>
      <c r="BG69" s="198"/>
      <c r="BH69" s="198"/>
      <c r="BI69" s="48"/>
      <c r="BJ69" s="198">
        <v>2043.7</v>
      </c>
      <c r="BK69" s="198">
        <v>1094.0711200000001</v>
      </c>
      <c r="BL69" s="48">
        <f t="shared" si="727"/>
        <v>53.533841561873075</v>
      </c>
      <c r="BM69" s="198"/>
      <c r="BN69" s="198"/>
      <c r="BO69" s="48"/>
      <c r="BP69" s="198"/>
      <c r="BQ69" s="198"/>
      <c r="BR69" s="48"/>
      <c r="BS69" s="198"/>
      <c r="BT69" s="198"/>
      <c r="BU69" s="48"/>
      <c r="BV69" s="198"/>
      <c r="BW69" s="198"/>
      <c r="BX69" s="48"/>
      <c r="BY69" s="198"/>
      <c r="BZ69" s="198"/>
      <c r="CA69" s="48"/>
      <c r="CB69" s="198">
        <v>2225</v>
      </c>
      <c r="CC69" s="198">
        <v>2132.49845</v>
      </c>
      <c r="CD69" s="48">
        <f t="shared" si="733"/>
        <v>95.84262696629213</v>
      </c>
      <c r="CE69" s="198"/>
      <c r="CF69" s="198"/>
      <c r="CG69" s="48"/>
      <c r="CH69" s="198"/>
      <c r="CI69" s="198"/>
      <c r="CJ69" s="48"/>
      <c r="CK69" s="198"/>
      <c r="CL69" s="198"/>
      <c r="CM69" s="48"/>
      <c r="CN69" s="198"/>
      <c r="CO69" s="198"/>
      <c r="CP69" s="48"/>
      <c r="CQ69" s="198"/>
      <c r="CR69" s="198"/>
      <c r="CS69" s="48"/>
      <c r="CT69" s="198"/>
      <c r="CU69" s="198"/>
      <c r="CV69" s="48"/>
      <c r="CW69" s="198"/>
      <c r="CX69" s="198"/>
      <c r="CY69" s="198"/>
      <c r="CZ69" s="198"/>
      <c r="DA69" s="198"/>
      <c r="DB69" s="48"/>
      <c r="DC69" s="198"/>
      <c r="DD69" s="198"/>
      <c r="DE69" s="48"/>
      <c r="DF69" s="198"/>
      <c r="DG69" s="198"/>
      <c r="DH69" s="48"/>
      <c r="DI69" s="198"/>
      <c r="DJ69" s="198"/>
      <c r="DK69" s="48"/>
      <c r="DL69" s="198"/>
      <c r="DM69" s="198"/>
      <c r="DN69" s="48"/>
      <c r="DO69" s="198"/>
      <c r="DP69" s="198"/>
      <c r="DQ69" s="48"/>
      <c r="DR69" s="198"/>
      <c r="DS69" s="198"/>
      <c r="DT69" s="48"/>
      <c r="DU69" s="198">
        <v>1567.6674699999999</v>
      </c>
      <c r="DV69" s="198"/>
      <c r="DW69" s="48"/>
      <c r="DX69" s="198"/>
      <c r="DY69" s="198"/>
      <c r="DZ69" s="48"/>
      <c r="EA69" s="198"/>
      <c r="EB69" s="198"/>
      <c r="EC69" s="48"/>
      <c r="ED69" s="198"/>
      <c r="EE69" s="198"/>
      <c r="EF69" s="48"/>
      <c r="EG69" s="198">
        <v>80</v>
      </c>
      <c r="EH69" s="198">
        <v>80</v>
      </c>
      <c r="EI69" s="48">
        <f t="shared" si="697"/>
        <v>100</v>
      </c>
      <c r="EJ69" s="198">
        <v>170</v>
      </c>
      <c r="EK69" s="198">
        <v>170</v>
      </c>
      <c r="EL69" s="48">
        <f t="shared" si="754"/>
        <v>100</v>
      </c>
      <c r="EM69" s="198"/>
      <c r="EN69" s="198"/>
      <c r="EO69" s="48"/>
      <c r="EP69" s="198"/>
      <c r="EQ69" s="198"/>
      <c r="ER69" s="48"/>
      <c r="ES69" s="198"/>
      <c r="ET69" s="198"/>
      <c r="EU69" s="48"/>
      <c r="EV69" s="198"/>
      <c r="EW69" s="198"/>
      <c r="EX69" s="48"/>
      <c r="EY69" s="198"/>
      <c r="EZ69" s="198"/>
      <c r="FA69" s="48"/>
      <c r="FB69" s="198"/>
      <c r="FC69" s="198"/>
      <c r="FD69" s="48"/>
    </row>
    <row r="70" spans="1:160" ht="15.75" x14ac:dyDescent="0.25">
      <c r="A70" s="28" t="s">
        <v>252</v>
      </c>
      <c r="B70" s="56">
        <f t="shared" si="93"/>
        <v>0</v>
      </c>
      <c r="C70" s="56">
        <f t="shared" si="94"/>
        <v>0</v>
      </c>
      <c r="D70" s="52"/>
      <c r="E70" s="56"/>
      <c r="F70" s="56"/>
      <c r="G70" s="56"/>
      <c r="H70" s="117"/>
      <c r="I70" s="117"/>
      <c r="J70" s="117"/>
      <c r="K70" s="117"/>
      <c r="L70" s="117"/>
      <c r="M70" s="117"/>
      <c r="N70" s="117"/>
      <c r="O70" s="117"/>
      <c r="P70" s="48"/>
      <c r="Q70" s="76"/>
      <c r="R70" s="76"/>
      <c r="S70" s="48"/>
      <c r="T70" s="76"/>
      <c r="U70" s="76"/>
      <c r="V70" s="48"/>
      <c r="W70" s="76"/>
      <c r="X70" s="76"/>
      <c r="Y70" s="48"/>
      <c r="Z70" s="117"/>
      <c r="AA70" s="117"/>
      <c r="AB70" s="117"/>
      <c r="AC70" s="117"/>
      <c r="AD70" s="117"/>
      <c r="AE70" s="117"/>
      <c r="AF70" s="117"/>
      <c r="AG70" s="117"/>
      <c r="AH70" s="117"/>
      <c r="AI70" s="76"/>
      <c r="AJ70" s="76"/>
      <c r="AK70" s="48"/>
      <c r="AL70" s="76"/>
      <c r="AM70" s="76"/>
      <c r="AN70" s="48"/>
      <c r="AO70" s="76"/>
      <c r="AP70" s="76"/>
      <c r="AQ70" s="48"/>
      <c r="AR70" s="76"/>
      <c r="AS70" s="76"/>
      <c r="AT70" s="48"/>
      <c r="AU70" s="76"/>
      <c r="AV70" s="76"/>
      <c r="AW70" s="48"/>
      <c r="AX70" s="76"/>
      <c r="AY70" s="76"/>
      <c r="AZ70" s="198"/>
      <c r="BA70" s="76"/>
      <c r="BB70" s="76"/>
      <c r="BC70" s="48"/>
      <c r="BD70" s="76"/>
      <c r="BE70" s="76"/>
      <c r="BF70" s="48"/>
      <c r="BG70" s="76"/>
      <c r="BH70" s="76"/>
      <c r="BI70" s="48"/>
      <c r="BJ70" s="76"/>
      <c r="BK70" s="76"/>
      <c r="BL70" s="48"/>
      <c r="BM70" s="76"/>
      <c r="BN70" s="76"/>
      <c r="BO70" s="48"/>
      <c r="BP70" s="76"/>
      <c r="BQ70" s="76"/>
      <c r="BR70" s="48"/>
      <c r="BS70" s="76"/>
      <c r="BT70" s="76"/>
      <c r="BU70" s="48"/>
      <c r="BV70" s="76"/>
      <c r="BW70" s="76"/>
      <c r="BX70" s="48"/>
      <c r="BY70" s="76"/>
      <c r="BZ70" s="76"/>
      <c r="CA70" s="48"/>
      <c r="CB70" s="76"/>
      <c r="CC70" s="76"/>
      <c r="CD70" s="48"/>
      <c r="CE70" s="76"/>
      <c r="CF70" s="76"/>
      <c r="CG70" s="48"/>
      <c r="CH70" s="76"/>
      <c r="CI70" s="76"/>
      <c r="CJ70" s="48"/>
      <c r="CK70" s="76"/>
      <c r="CL70" s="76"/>
      <c r="CM70" s="48"/>
      <c r="CN70" s="76"/>
      <c r="CO70" s="76"/>
      <c r="CP70" s="48"/>
      <c r="CQ70" s="76"/>
      <c r="CR70" s="76"/>
      <c r="CS70" s="48"/>
      <c r="CT70" s="76"/>
      <c r="CU70" s="76"/>
      <c r="CV70" s="48"/>
      <c r="CW70" s="76"/>
      <c r="CX70" s="76"/>
      <c r="CY70" s="198"/>
      <c r="CZ70" s="76"/>
      <c r="DA70" s="76"/>
      <c r="DB70" s="48"/>
      <c r="DC70" s="76"/>
      <c r="DD70" s="76"/>
      <c r="DE70" s="48"/>
      <c r="DF70" s="76"/>
      <c r="DG70" s="76"/>
      <c r="DH70" s="48"/>
      <c r="DI70" s="76"/>
      <c r="DJ70" s="76"/>
      <c r="DK70" s="48"/>
      <c r="DL70" s="76"/>
      <c r="DM70" s="76"/>
      <c r="DN70" s="48"/>
      <c r="DO70" s="76"/>
      <c r="DP70" s="76"/>
      <c r="DQ70" s="48"/>
      <c r="DR70" s="76"/>
      <c r="DS70" s="76"/>
      <c r="DT70" s="48"/>
      <c r="DU70" s="76"/>
      <c r="DV70" s="76"/>
      <c r="DW70" s="48"/>
      <c r="DX70" s="76"/>
      <c r="DY70" s="76"/>
      <c r="DZ70" s="48"/>
      <c r="EA70" s="76"/>
      <c r="EB70" s="76"/>
      <c r="EC70" s="48"/>
      <c r="ED70" s="76"/>
      <c r="EE70" s="76"/>
      <c r="EF70" s="48"/>
      <c r="EG70" s="76"/>
      <c r="EH70" s="76"/>
      <c r="EI70" s="48"/>
      <c r="EJ70" s="76"/>
      <c r="EK70" s="76"/>
      <c r="EL70" s="48"/>
      <c r="EM70" s="76"/>
      <c r="EN70" s="76"/>
      <c r="EO70" s="48"/>
      <c r="EP70" s="76"/>
      <c r="EQ70" s="76"/>
      <c r="ER70" s="48"/>
      <c r="ES70" s="76"/>
      <c r="ET70" s="76"/>
      <c r="EU70" s="48"/>
      <c r="EV70" s="76"/>
      <c r="EW70" s="76"/>
      <c r="EX70" s="48"/>
      <c r="EY70" s="76"/>
      <c r="EZ70" s="76"/>
      <c r="FA70" s="48"/>
      <c r="FB70" s="76"/>
      <c r="FC70" s="76"/>
      <c r="FD70" s="48"/>
    </row>
    <row r="71" spans="1:160" ht="15.75" x14ac:dyDescent="0.25">
      <c r="A71" s="28" t="s">
        <v>253</v>
      </c>
      <c r="B71" s="56">
        <f t="shared" si="93"/>
        <v>0</v>
      </c>
      <c r="C71" s="56">
        <f t="shared" si="94"/>
        <v>0</v>
      </c>
      <c r="D71" s="56"/>
      <c r="E71" s="56"/>
      <c r="F71" s="56"/>
      <c r="G71" s="56"/>
      <c r="H71" s="117"/>
      <c r="I71" s="117"/>
      <c r="J71" s="117"/>
      <c r="K71" s="117"/>
      <c r="L71" s="117"/>
      <c r="M71" s="117"/>
      <c r="N71" s="117"/>
      <c r="O71" s="117"/>
      <c r="P71" s="48"/>
      <c r="Q71" s="76"/>
      <c r="R71" s="76"/>
      <c r="S71" s="48"/>
      <c r="T71" s="76"/>
      <c r="U71" s="76"/>
      <c r="V71" s="48"/>
      <c r="W71" s="76"/>
      <c r="X71" s="76"/>
      <c r="Y71" s="48"/>
      <c r="Z71" s="117"/>
      <c r="AA71" s="117"/>
      <c r="AB71" s="117"/>
      <c r="AC71" s="117"/>
      <c r="AD71" s="117"/>
      <c r="AE71" s="117"/>
      <c r="AF71" s="117"/>
      <c r="AG71" s="117"/>
      <c r="AH71" s="117"/>
      <c r="AI71" s="76"/>
      <c r="AJ71" s="76"/>
      <c r="AK71" s="48"/>
      <c r="AL71" s="76"/>
      <c r="AM71" s="76"/>
      <c r="AN71" s="48"/>
      <c r="AO71" s="76"/>
      <c r="AP71" s="76"/>
      <c r="AQ71" s="48"/>
      <c r="AR71" s="76"/>
      <c r="AS71" s="76"/>
      <c r="AT71" s="48"/>
      <c r="AU71" s="76"/>
      <c r="AV71" s="76"/>
      <c r="AW71" s="48"/>
      <c r="AX71" s="76"/>
      <c r="AY71" s="76"/>
      <c r="AZ71" s="198"/>
      <c r="BA71" s="76"/>
      <c r="BB71" s="76"/>
      <c r="BC71" s="48"/>
      <c r="BD71" s="76"/>
      <c r="BE71" s="76"/>
      <c r="BF71" s="48"/>
      <c r="BG71" s="76"/>
      <c r="BH71" s="76"/>
      <c r="BI71" s="48"/>
      <c r="BJ71" s="76"/>
      <c r="BK71" s="76"/>
      <c r="BL71" s="48"/>
      <c r="BM71" s="76"/>
      <c r="BN71" s="76"/>
      <c r="BO71" s="48"/>
      <c r="BP71" s="76"/>
      <c r="BQ71" s="76"/>
      <c r="BR71" s="48"/>
      <c r="BS71" s="76"/>
      <c r="BT71" s="76"/>
      <c r="BU71" s="48"/>
      <c r="BV71" s="76"/>
      <c r="BW71" s="76"/>
      <c r="BX71" s="48"/>
      <c r="BY71" s="76"/>
      <c r="BZ71" s="76"/>
      <c r="CA71" s="48"/>
      <c r="CB71" s="76"/>
      <c r="CC71" s="76"/>
      <c r="CD71" s="48"/>
      <c r="CE71" s="76"/>
      <c r="CF71" s="76"/>
      <c r="CG71" s="48"/>
      <c r="CH71" s="76"/>
      <c r="CI71" s="76"/>
      <c r="CJ71" s="48"/>
      <c r="CK71" s="76"/>
      <c r="CL71" s="76"/>
      <c r="CM71" s="48"/>
      <c r="CN71" s="76"/>
      <c r="CO71" s="76"/>
      <c r="CP71" s="48"/>
      <c r="CQ71" s="76"/>
      <c r="CR71" s="76"/>
      <c r="CS71" s="48"/>
      <c r="CT71" s="76"/>
      <c r="CU71" s="76"/>
      <c r="CV71" s="48"/>
      <c r="CW71" s="76"/>
      <c r="CX71" s="76"/>
      <c r="CY71" s="198"/>
      <c r="CZ71" s="76"/>
      <c r="DA71" s="76"/>
      <c r="DB71" s="48"/>
      <c r="DC71" s="76"/>
      <c r="DD71" s="76"/>
      <c r="DE71" s="48"/>
      <c r="DF71" s="76"/>
      <c r="DG71" s="76"/>
      <c r="DH71" s="48"/>
      <c r="DI71" s="76"/>
      <c r="DJ71" s="76"/>
      <c r="DK71" s="48"/>
      <c r="DL71" s="76"/>
      <c r="DM71" s="76"/>
      <c r="DN71" s="48"/>
      <c r="DO71" s="76"/>
      <c r="DP71" s="76"/>
      <c r="DQ71" s="48"/>
      <c r="DR71" s="76"/>
      <c r="DS71" s="76"/>
      <c r="DT71" s="48"/>
      <c r="DU71" s="76"/>
      <c r="DV71" s="76"/>
      <c r="DW71" s="48"/>
      <c r="DX71" s="76"/>
      <c r="DY71" s="76"/>
      <c r="DZ71" s="48"/>
      <c r="EA71" s="76"/>
      <c r="EB71" s="76"/>
      <c r="EC71" s="48"/>
      <c r="ED71" s="76"/>
      <c r="EE71" s="76"/>
      <c r="EF71" s="48"/>
      <c r="EG71" s="76"/>
      <c r="EH71" s="76"/>
      <c r="EI71" s="48"/>
      <c r="EJ71" s="76"/>
      <c r="EK71" s="76"/>
      <c r="EL71" s="48"/>
      <c r="EM71" s="76"/>
      <c r="EN71" s="76"/>
      <c r="EO71" s="48"/>
      <c r="EP71" s="76"/>
      <c r="EQ71" s="76"/>
      <c r="ER71" s="48"/>
      <c r="ES71" s="76"/>
      <c r="ET71" s="76"/>
      <c r="EU71" s="48"/>
      <c r="EV71" s="76"/>
      <c r="EW71" s="76"/>
      <c r="EX71" s="48"/>
      <c r="EY71" s="76"/>
      <c r="EZ71" s="76"/>
      <c r="FA71" s="48"/>
      <c r="FB71" s="76"/>
      <c r="FC71" s="76"/>
      <c r="FD71" s="48"/>
    </row>
    <row r="72" spans="1:160" s="59" customFormat="1" ht="31.5" x14ac:dyDescent="0.25">
      <c r="A72" s="185" t="s">
        <v>259</v>
      </c>
      <c r="B72" s="73">
        <f t="shared" si="93"/>
        <v>24891.4</v>
      </c>
      <c r="C72" s="73">
        <f t="shared" si="94"/>
        <v>8228.2799999999988</v>
      </c>
      <c r="D72" s="55">
        <f t="shared" si="31"/>
        <v>33.056718384662972</v>
      </c>
      <c r="E72" s="55">
        <f t="shared" ref="E72:AD72" si="760">E73+E74+E75</f>
        <v>0</v>
      </c>
      <c r="F72" s="55">
        <f t="shared" ref="F72" si="761">F73+F74+F75</f>
        <v>0</v>
      </c>
      <c r="G72" s="55">
        <f t="shared" si="760"/>
        <v>0</v>
      </c>
      <c r="H72" s="55">
        <f t="shared" si="760"/>
        <v>0</v>
      </c>
      <c r="I72" s="55">
        <f t="shared" si="760"/>
        <v>0</v>
      </c>
      <c r="J72" s="55">
        <f t="shared" si="760"/>
        <v>0</v>
      </c>
      <c r="K72" s="55">
        <f t="shared" si="760"/>
        <v>974.5</v>
      </c>
      <c r="L72" s="55">
        <f t="shared" ref="L72" si="762">L73+L74+L75</f>
        <v>974.5</v>
      </c>
      <c r="M72" s="54">
        <f t="shared" si="197"/>
        <v>100</v>
      </c>
      <c r="N72" s="55">
        <f t="shared" si="760"/>
        <v>598</v>
      </c>
      <c r="O72" s="55">
        <f t="shared" si="760"/>
        <v>382.72</v>
      </c>
      <c r="P72" s="54">
        <f t="shared" si="86"/>
        <v>64</v>
      </c>
      <c r="Q72" s="55">
        <f t="shared" ref="Q72:R72" si="763">Q73+Q74+Q75</f>
        <v>3155</v>
      </c>
      <c r="R72" s="55">
        <f t="shared" si="763"/>
        <v>1928.4</v>
      </c>
      <c r="S72" s="54">
        <f t="shared" ref="S72:S73" si="764">R72/Q72*100</f>
        <v>61.122028526148974</v>
      </c>
      <c r="T72" s="55">
        <f t="shared" ref="T72" si="765">T73+T74+T75</f>
        <v>700</v>
      </c>
      <c r="U72" s="55">
        <f t="shared" ref="U72" si="766">U73+U74+U75</f>
        <v>448</v>
      </c>
      <c r="V72" s="54">
        <f t="shared" ref="V72:V73" si="767">U72/T72*100</f>
        <v>64</v>
      </c>
      <c r="W72" s="55">
        <f t="shared" ref="W72" si="768">W73+W74+W75</f>
        <v>0</v>
      </c>
      <c r="X72" s="55">
        <f t="shared" ref="X72" si="769">X73+X74+X75</f>
        <v>0</v>
      </c>
      <c r="Y72" s="54"/>
      <c r="Z72" s="55">
        <f t="shared" si="760"/>
        <v>0</v>
      </c>
      <c r="AA72" s="55">
        <f t="shared" ref="AA72" si="770">AA73+AA74+AA75</f>
        <v>0</v>
      </c>
      <c r="AB72" s="55">
        <f t="shared" si="760"/>
        <v>0</v>
      </c>
      <c r="AC72" s="55">
        <f t="shared" si="760"/>
        <v>0</v>
      </c>
      <c r="AD72" s="55">
        <f t="shared" si="760"/>
        <v>0</v>
      </c>
      <c r="AE72" s="55">
        <f t="shared" ref="AE72:AG72" si="771">AE73+AE74+AE75</f>
        <v>0</v>
      </c>
      <c r="AF72" s="55">
        <f t="shared" si="771"/>
        <v>0</v>
      </c>
      <c r="AG72" s="55">
        <f t="shared" si="771"/>
        <v>0</v>
      </c>
      <c r="AH72" s="54"/>
      <c r="AI72" s="55">
        <f t="shared" ref="AI72:AJ72" si="772">AI73+AI74+AI75</f>
        <v>2000</v>
      </c>
      <c r="AJ72" s="55">
        <f t="shared" si="772"/>
        <v>2000</v>
      </c>
      <c r="AK72" s="54">
        <f t="shared" ref="AK72:AK73" si="773">AJ72/AI72*100</f>
        <v>100</v>
      </c>
      <c r="AL72" s="55">
        <f t="shared" ref="AL72:AM72" si="774">AL73+AL74+AL75</f>
        <v>0</v>
      </c>
      <c r="AM72" s="55">
        <f t="shared" si="774"/>
        <v>0</v>
      </c>
      <c r="AN72" s="54"/>
      <c r="AO72" s="55">
        <f t="shared" ref="AO72:AP72" si="775">AO73+AO74+AO75</f>
        <v>0</v>
      </c>
      <c r="AP72" s="55">
        <f t="shared" si="775"/>
        <v>0</v>
      </c>
      <c r="AQ72" s="54"/>
      <c r="AR72" s="55">
        <f t="shared" ref="AR72:AS72" si="776">AR73+AR74+AR75</f>
        <v>0</v>
      </c>
      <c r="AS72" s="55">
        <f t="shared" si="776"/>
        <v>0</v>
      </c>
      <c r="AT72" s="54"/>
      <c r="AU72" s="55">
        <f t="shared" ref="AU72:AV72" si="777">AU73+AU74+AU75</f>
        <v>0</v>
      </c>
      <c r="AV72" s="55">
        <f t="shared" si="777"/>
        <v>0</v>
      </c>
      <c r="AW72" s="54"/>
      <c r="AX72" s="55">
        <f t="shared" ref="AX72:AY72" si="778">AX73+AX74+AX75</f>
        <v>100</v>
      </c>
      <c r="AY72" s="55">
        <f t="shared" si="778"/>
        <v>100</v>
      </c>
      <c r="AZ72" s="201">
        <f t="shared" si="49"/>
        <v>100</v>
      </c>
      <c r="BA72" s="55"/>
      <c r="BB72" s="55"/>
      <c r="BC72" s="54"/>
      <c r="BD72" s="55"/>
      <c r="BE72" s="55"/>
      <c r="BF72" s="54"/>
      <c r="BG72" s="55"/>
      <c r="BH72" s="55"/>
      <c r="BI72" s="54"/>
      <c r="BJ72" s="55">
        <f t="shared" ref="BJ72:BK72" si="779">BJ73+BJ74+BJ75</f>
        <v>3576.4</v>
      </c>
      <c r="BK72" s="55">
        <f t="shared" si="779"/>
        <v>2324.66</v>
      </c>
      <c r="BL72" s="54">
        <f t="shared" ref="BL72:BL73" si="780">BK72/BJ72*100</f>
        <v>64.999999999999986</v>
      </c>
      <c r="BM72" s="55"/>
      <c r="BN72" s="55"/>
      <c r="BO72" s="54"/>
      <c r="BP72" s="55"/>
      <c r="BQ72" s="55"/>
      <c r="BR72" s="54"/>
      <c r="BS72" s="55"/>
      <c r="BT72" s="55"/>
      <c r="BU72" s="54"/>
      <c r="BV72" s="55"/>
      <c r="BW72" s="55"/>
      <c r="BX72" s="54"/>
      <c r="BY72" s="55"/>
      <c r="BZ72" s="55"/>
      <c r="CA72" s="54"/>
      <c r="CB72" s="55">
        <f t="shared" ref="CB72:CC72" si="781">CB73+CB74+CB75</f>
        <v>3787.5</v>
      </c>
      <c r="CC72" s="55">
        <f t="shared" si="781"/>
        <v>70</v>
      </c>
      <c r="CD72" s="54">
        <f t="shared" ref="CD72:CD73" si="782">CC72/CB72*100</f>
        <v>1.8481848184818481</v>
      </c>
      <c r="CE72" s="55">
        <f t="shared" ref="CE72:CF72" si="783">CE73+CE74+CE75</f>
        <v>0</v>
      </c>
      <c r="CF72" s="55">
        <f t="shared" si="783"/>
        <v>0</v>
      </c>
      <c r="CG72" s="54"/>
      <c r="CH72" s="55">
        <f t="shared" ref="CH72:CI72" si="784">CH73+CH74+CH75</f>
        <v>0</v>
      </c>
      <c r="CI72" s="55">
        <f t="shared" si="784"/>
        <v>0</v>
      </c>
      <c r="CJ72" s="54"/>
      <c r="CK72" s="55">
        <f t="shared" ref="CK72:CL72" si="785">CK73+CK74+CK75</f>
        <v>0</v>
      </c>
      <c r="CL72" s="55">
        <f t="shared" si="785"/>
        <v>0</v>
      </c>
      <c r="CM72" s="54"/>
      <c r="CN72" s="55">
        <f t="shared" ref="CN72:CO72" si="786">CN73+CN74+CN75</f>
        <v>0</v>
      </c>
      <c r="CO72" s="55">
        <f t="shared" si="786"/>
        <v>0</v>
      </c>
      <c r="CP72" s="54"/>
      <c r="CQ72" s="55">
        <f t="shared" ref="CQ72:CR72" si="787">CQ73+CQ74+CQ75</f>
        <v>0</v>
      </c>
      <c r="CR72" s="55">
        <f t="shared" si="787"/>
        <v>0</v>
      </c>
      <c r="CS72" s="54"/>
      <c r="CT72" s="55">
        <f t="shared" ref="CT72:CU72" si="788">CT73+CT74+CT75</f>
        <v>0</v>
      </c>
      <c r="CU72" s="55">
        <f t="shared" si="788"/>
        <v>0</v>
      </c>
      <c r="CV72" s="54"/>
      <c r="CW72" s="55">
        <f t="shared" ref="CW72:CX72" si="789">CW73+CW74+CW75</f>
        <v>0</v>
      </c>
      <c r="CX72" s="55">
        <f t="shared" si="789"/>
        <v>0</v>
      </c>
      <c r="CY72" s="201"/>
      <c r="CZ72" s="55">
        <f t="shared" ref="CZ72:DA72" si="790">CZ73+CZ74+CZ75</f>
        <v>0</v>
      </c>
      <c r="DA72" s="55">
        <f t="shared" si="790"/>
        <v>0</v>
      </c>
      <c r="DB72" s="54"/>
      <c r="DC72" s="55">
        <f t="shared" ref="DC72:DD72" si="791">DC73+DC74+DC75</f>
        <v>0</v>
      </c>
      <c r="DD72" s="55">
        <f t="shared" si="791"/>
        <v>0</v>
      </c>
      <c r="DE72" s="54"/>
      <c r="DF72" s="55">
        <f t="shared" ref="DF72:DG72" si="792">DF73+DF74+DF75</f>
        <v>0</v>
      </c>
      <c r="DG72" s="55">
        <f t="shared" si="792"/>
        <v>0</v>
      </c>
      <c r="DH72" s="54"/>
      <c r="DI72" s="55">
        <f t="shared" ref="DI72:DJ72" si="793">DI73+DI74+DI75</f>
        <v>0</v>
      </c>
      <c r="DJ72" s="55">
        <f t="shared" si="793"/>
        <v>0</v>
      </c>
      <c r="DK72" s="54"/>
      <c r="DL72" s="55">
        <f t="shared" ref="DL72:DM72" si="794">DL73+DL74+DL75</f>
        <v>0</v>
      </c>
      <c r="DM72" s="55">
        <f t="shared" si="794"/>
        <v>0</v>
      </c>
      <c r="DN72" s="54"/>
      <c r="DO72" s="55">
        <f t="shared" ref="DO72:DP72" si="795">DO73+DO74+DO75</f>
        <v>0</v>
      </c>
      <c r="DP72" s="55">
        <f t="shared" si="795"/>
        <v>0</v>
      </c>
      <c r="DQ72" s="54"/>
      <c r="DR72" s="55">
        <f t="shared" ref="DR72:DS72" si="796">DR73+DR74+DR75</f>
        <v>10000</v>
      </c>
      <c r="DS72" s="55">
        <f t="shared" si="796"/>
        <v>0</v>
      </c>
      <c r="DT72" s="54"/>
      <c r="DU72" s="55">
        <f t="shared" ref="DU72:DV72" si="797">DU73+DU74+DU75</f>
        <v>0</v>
      </c>
      <c r="DV72" s="55">
        <f t="shared" si="797"/>
        <v>0</v>
      </c>
      <c r="DW72" s="54"/>
      <c r="DX72" s="55">
        <f t="shared" ref="DX72:DY72" si="798">DX73+DX74+DX75</f>
        <v>0</v>
      </c>
      <c r="DY72" s="55">
        <f t="shared" si="798"/>
        <v>0</v>
      </c>
      <c r="DZ72" s="54"/>
      <c r="EA72" s="55">
        <f t="shared" ref="EA72:EB72" si="799">EA73+EA74+EA75</f>
        <v>0</v>
      </c>
      <c r="EB72" s="55">
        <f t="shared" si="799"/>
        <v>0</v>
      </c>
      <c r="EC72" s="54"/>
      <c r="ED72" s="55">
        <f t="shared" ref="ED72:EE72" si="800">ED73+ED74+ED75</f>
        <v>0</v>
      </c>
      <c r="EE72" s="55">
        <f t="shared" si="800"/>
        <v>0</v>
      </c>
      <c r="EF72" s="54"/>
      <c r="EG72" s="55">
        <f t="shared" ref="EG72:EH72" si="801">EG73+EG74+EG75</f>
        <v>0</v>
      </c>
      <c r="EH72" s="55">
        <f t="shared" si="801"/>
        <v>0</v>
      </c>
      <c r="EI72" s="54"/>
      <c r="EJ72" s="55">
        <f t="shared" ref="EJ72:EK72" si="802">EJ73+EJ74+EJ75</f>
        <v>0</v>
      </c>
      <c r="EK72" s="55">
        <f t="shared" si="802"/>
        <v>0</v>
      </c>
      <c r="EL72" s="54"/>
      <c r="EM72" s="55">
        <f t="shared" ref="EM72:EN72" si="803">EM73+EM74+EM75</f>
        <v>0</v>
      </c>
      <c r="EN72" s="55">
        <f t="shared" si="803"/>
        <v>0</v>
      </c>
      <c r="EO72" s="54"/>
      <c r="EP72" s="55">
        <f t="shared" ref="EP72:EQ72" si="804">EP73+EP74+EP75</f>
        <v>0</v>
      </c>
      <c r="EQ72" s="55">
        <f t="shared" si="804"/>
        <v>0</v>
      </c>
      <c r="ER72" s="54"/>
      <c r="ES72" s="55">
        <f t="shared" ref="ES72:ET72" si="805">ES73+ES74+ES75</f>
        <v>0</v>
      </c>
      <c r="ET72" s="55">
        <f t="shared" si="805"/>
        <v>0</v>
      </c>
      <c r="EU72" s="54"/>
      <c r="EV72" s="55">
        <f t="shared" ref="EV72:EW72" si="806">EV73+EV74+EV75</f>
        <v>0</v>
      </c>
      <c r="EW72" s="55">
        <f t="shared" si="806"/>
        <v>0</v>
      </c>
      <c r="EX72" s="54"/>
      <c r="EY72" s="55">
        <f t="shared" ref="EY72:EZ72" si="807">EY73+EY74+EY75</f>
        <v>0</v>
      </c>
      <c r="EZ72" s="55">
        <f t="shared" si="807"/>
        <v>0</v>
      </c>
      <c r="FA72" s="54"/>
      <c r="FB72" s="55">
        <f t="shared" ref="FB72:FC72" si="808">FB73+FB74+FB75</f>
        <v>0</v>
      </c>
      <c r="FC72" s="55">
        <f t="shared" si="808"/>
        <v>0</v>
      </c>
      <c r="FD72" s="54"/>
    </row>
    <row r="73" spans="1:160" ht="31.5" x14ac:dyDescent="0.25">
      <c r="A73" s="186" t="s">
        <v>257</v>
      </c>
      <c r="B73" s="56">
        <f t="shared" si="93"/>
        <v>14156.4</v>
      </c>
      <c r="C73" s="56">
        <f t="shared" si="94"/>
        <v>8228.2799999999988</v>
      </c>
      <c r="D73" s="52">
        <f t="shared" si="31"/>
        <v>58.124099347291683</v>
      </c>
      <c r="E73" s="52"/>
      <c r="F73" s="52"/>
      <c r="G73" s="52"/>
      <c r="H73" s="52"/>
      <c r="I73" s="52"/>
      <c r="J73" s="48"/>
      <c r="K73" s="52">
        <v>974.5</v>
      </c>
      <c r="L73" s="52">
        <v>974.5</v>
      </c>
      <c r="M73" s="48">
        <f t="shared" si="197"/>
        <v>100</v>
      </c>
      <c r="N73" s="52">
        <v>598</v>
      </c>
      <c r="O73" s="52">
        <v>382.72</v>
      </c>
      <c r="P73" s="48">
        <f t="shared" si="86"/>
        <v>64</v>
      </c>
      <c r="Q73" s="199">
        <v>3155</v>
      </c>
      <c r="R73" s="199">
        <v>1928.4</v>
      </c>
      <c r="S73" s="48">
        <f t="shared" si="764"/>
        <v>61.122028526148974</v>
      </c>
      <c r="T73" s="198">
        <v>700</v>
      </c>
      <c r="U73" s="198">
        <v>448</v>
      </c>
      <c r="V73" s="48">
        <f t="shared" si="767"/>
        <v>64</v>
      </c>
      <c r="W73" s="198"/>
      <c r="X73" s="198"/>
      <c r="Y73" s="48"/>
      <c r="Z73" s="52"/>
      <c r="AA73" s="52"/>
      <c r="AB73" s="48"/>
      <c r="AC73" s="52"/>
      <c r="AD73" s="52"/>
      <c r="AE73" s="48"/>
      <c r="AF73" s="52"/>
      <c r="AG73" s="52"/>
      <c r="AH73" s="48"/>
      <c r="AI73" s="198">
        <v>2000</v>
      </c>
      <c r="AJ73" s="198">
        <v>2000</v>
      </c>
      <c r="AK73" s="48">
        <f t="shared" si="773"/>
        <v>100</v>
      </c>
      <c r="AL73" s="198"/>
      <c r="AM73" s="198"/>
      <c r="AN73" s="48"/>
      <c r="AO73" s="198"/>
      <c r="AP73" s="198"/>
      <c r="AQ73" s="48"/>
      <c r="AR73" s="198"/>
      <c r="AS73" s="200"/>
      <c r="AT73" s="48"/>
      <c r="AU73" s="198"/>
      <c r="AV73" s="198"/>
      <c r="AW73" s="48"/>
      <c r="AX73" s="198">
        <v>100</v>
      </c>
      <c r="AY73" s="198">
        <v>100</v>
      </c>
      <c r="AZ73" s="198">
        <f t="shared" si="49"/>
        <v>100</v>
      </c>
      <c r="BA73" s="198"/>
      <c r="BB73" s="198"/>
      <c r="BC73" s="48"/>
      <c r="BD73" s="198"/>
      <c r="BE73" s="198"/>
      <c r="BF73" s="48"/>
      <c r="BG73" s="198"/>
      <c r="BH73" s="198"/>
      <c r="BI73" s="48"/>
      <c r="BJ73" s="198">
        <v>3576.4</v>
      </c>
      <c r="BK73" s="198">
        <v>2324.66</v>
      </c>
      <c r="BL73" s="48">
        <f t="shared" si="780"/>
        <v>64.999999999999986</v>
      </c>
      <c r="BM73" s="198"/>
      <c r="BN73" s="198"/>
      <c r="BO73" s="48"/>
      <c r="BP73" s="198"/>
      <c r="BQ73" s="198"/>
      <c r="BR73" s="48"/>
      <c r="BS73" s="198"/>
      <c r="BT73" s="198"/>
      <c r="BU73" s="48"/>
      <c r="BV73" s="198"/>
      <c r="BW73" s="198"/>
      <c r="BX73" s="48"/>
      <c r="BY73" s="198"/>
      <c r="BZ73" s="198"/>
      <c r="CA73" s="48"/>
      <c r="CB73" s="198">
        <v>3052.5</v>
      </c>
      <c r="CC73" s="198">
        <v>70</v>
      </c>
      <c r="CD73" s="48">
        <f t="shared" si="782"/>
        <v>2.2932022932022931</v>
      </c>
      <c r="CE73" s="198"/>
      <c r="CF73" s="198"/>
      <c r="CG73" s="48"/>
      <c r="CH73" s="198"/>
      <c r="CI73" s="198"/>
      <c r="CJ73" s="48"/>
      <c r="CK73" s="198"/>
      <c r="CL73" s="198"/>
      <c r="CM73" s="48"/>
      <c r="CN73" s="198"/>
      <c r="CO73" s="198"/>
      <c r="CP73" s="48"/>
      <c r="CQ73" s="198"/>
      <c r="CR73" s="198"/>
      <c r="CS73" s="48"/>
      <c r="CT73" s="198"/>
      <c r="CU73" s="198"/>
      <c r="CV73" s="48"/>
      <c r="CW73" s="198"/>
      <c r="CX73" s="198"/>
      <c r="CY73" s="198"/>
      <c r="CZ73" s="198"/>
      <c r="DA73" s="198"/>
      <c r="DB73" s="48"/>
      <c r="DC73" s="198"/>
      <c r="DD73" s="198"/>
      <c r="DE73" s="48"/>
      <c r="DF73" s="198"/>
      <c r="DG73" s="198"/>
      <c r="DH73" s="48"/>
      <c r="DI73" s="198"/>
      <c r="DJ73" s="198"/>
      <c r="DK73" s="48"/>
      <c r="DL73" s="198"/>
      <c r="DM73" s="198"/>
      <c r="DN73" s="48"/>
      <c r="DO73" s="198"/>
      <c r="DP73" s="198"/>
      <c r="DQ73" s="48"/>
      <c r="DR73" s="198"/>
      <c r="DS73" s="198"/>
      <c r="DT73" s="48"/>
      <c r="DU73" s="198"/>
      <c r="DV73" s="198"/>
      <c r="DW73" s="48"/>
      <c r="DX73" s="198"/>
      <c r="DY73" s="198"/>
      <c r="DZ73" s="48"/>
      <c r="EA73" s="198"/>
      <c r="EB73" s="198"/>
      <c r="EC73" s="48"/>
      <c r="ED73" s="198"/>
      <c r="EE73" s="198"/>
      <c r="EF73" s="48"/>
      <c r="EG73" s="198"/>
      <c r="EH73" s="198"/>
      <c r="EI73" s="48"/>
      <c r="EJ73" s="198"/>
      <c r="EK73" s="198"/>
      <c r="EL73" s="48"/>
      <c r="EM73" s="198"/>
      <c r="EN73" s="198"/>
      <c r="EO73" s="48"/>
      <c r="EP73" s="198"/>
      <c r="EQ73" s="198"/>
      <c r="ER73" s="48"/>
      <c r="ES73" s="198"/>
      <c r="ET73" s="198"/>
      <c r="EU73" s="48"/>
      <c r="EV73" s="198"/>
      <c r="EW73" s="198"/>
      <c r="EX73" s="48"/>
      <c r="EY73" s="198"/>
      <c r="EZ73" s="198"/>
      <c r="FA73" s="48"/>
      <c r="FB73" s="198"/>
      <c r="FC73" s="198"/>
      <c r="FD73" s="48"/>
    </row>
    <row r="74" spans="1:160" ht="15.75" x14ac:dyDescent="0.25">
      <c r="A74" s="28" t="s">
        <v>258</v>
      </c>
      <c r="B74" s="56">
        <f t="shared" si="93"/>
        <v>10735</v>
      </c>
      <c r="C74" s="56">
        <f t="shared" si="94"/>
        <v>0</v>
      </c>
      <c r="D74" s="56">
        <f>C74/B74*100</f>
        <v>0</v>
      </c>
      <c r="E74" s="56"/>
      <c r="F74" s="56"/>
      <c r="G74" s="56"/>
      <c r="H74" s="52"/>
      <c r="I74" s="117"/>
      <c r="J74" s="117"/>
      <c r="K74" s="117"/>
      <c r="L74" s="117"/>
      <c r="M74" s="117"/>
      <c r="N74" s="117"/>
      <c r="O74" s="117"/>
      <c r="P74" s="48"/>
      <c r="Q74" s="76"/>
      <c r="R74" s="76"/>
      <c r="S74" s="48"/>
      <c r="T74" s="76"/>
      <c r="U74" s="76"/>
      <c r="V74" s="48"/>
      <c r="W74" s="76"/>
      <c r="X74" s="76"/>
      <c r="Y74" s="48"/>
      <c r="Z74" s="117"/>
      <c r="AA74" s="117"/>
      <c r="AB74" s="117"/>
      <c r="AC74" s="117"/>
      <c r="AD74" s="117"/>
      <c r="AE74" s="117"/>
      <c r="AF74" s="117"/>
      <c r="AG74" s="117"/>
      <c r="AH74" s="117"/>
      <c r="AI74" s="198"/>
      <c r="AJ74" s="198"/>
      <c r="AK74" s="48"/>
      <c r="AL74" s="198"/>
      <c r="AM74" s="76"/>
      <c r="AN74" s="48"/>
      <c r="AO74" s="198"/>
      <c r="AP74" s="76"/>
      <c r="AQ74" s="48"/>
      <c r="AR74" s="76"/>
      <c r="AS74" s="76"/>
      <c r="AT74" s="48"/>
      <c r="AU74" s="198"/>
      <c r="AV74" s="76"/>
      <c r="AW74" s="48"/>
      <c r="AX74" s="198"/>
      <c r="AY74" s="198"/>
      <c r="AZ74" s="198"/>
      <c r="BA74" s="198"/>
      <c r="BB74" s="76"/>
      <c r="BC74" s="48"/>
      <c r="BD74" s="198"/>
      <c r="BE74" s="76"/>
      <c r="BF74" s="48"/>
      <c r="BG74" s="198"/>
      <c r="BH74" s="76"/>
      <c r="BI74" s="48"/>
      <c r="BJ74" s="198"/>
      <c r="BK74" s="76"/>
      <c r="BL74" s="48"/>
      <c r="BM74" s="198"/>
      <c r="BN74" s="76"/>
      <c r="BO74" s="48"/>
      <c r="BP74" s="198"/>
      <c r="BQ74" s="76"/>
      <c r="BR74" s="48"/>
      <c r="BS74" s="198"/>
      <c r="BT74" s="76"/>
      <c r="BU74" s="48"/>
      <c r="BV74" s="198"/>
      <c r="BW74" s="76"/>
      <c r="BX74" s="48"/>
      <c r="BY74" s="198"/>
      <c r="BZ74" s="76"/>
      <c r="CA74" s="48"/>
      <c r="CB74" s="198">
        <v>735</v>
      </c>
      <c r="CC74" s="76">
        <v>0</v>
      </c>
      <c r="CD74" s="48"/>
      <c r="CE74" s="198"/>
      <c r="CF74" s="76"/>
      <c r="CG74" s="48"/>
      <c r="CH74" s="198"/>
      <c r="CI74" s="76"/>
      <c r="CJ74" s="48"/>
      <c r="CK74" s="198"/>
      <c r="CL74" s="76"/>
      <c r="CM74" s="48"/>
      <c r="CN74" s="198"/>
      <c r="CO74" s="76"/>
      <c r="CP74" s="48"/>
      <c r="CQ74" s="198"/>
      <c r="CR74" s="76"/>
      <c r="CS74" s="48"/>
      <c r="CT74" s="198"/>
      <c r="CU74" s="76"/>
      <c r="CV74" s="48"/>
      <c r="CW74" s="198"/>
      <c r="CX74" s="198"/>
      <c r="CY74" s="198"/>
      <c r="CZ74" s="198"/>
      <c r="DA74" s="76"/>
      <c r="DB74" s="48"/>
      <c r="DC74" s="198"/>
      <c r="DD74" s="76"/>
      <c r="DE74" s="48"/>
      <c r="DF74" s="198"/>
      <c r="DG74" s="76"/>
      <c r="DH74" s="48"/>
      <c r="DI74" s="198"/>
      <c r="DJ74" s="76"/>
      <c r="DK74" s="48"/>
      <c r="DL74" s="198"/>
      <c r="DM74" s="76"/>
      <c r="DN74" s="48"/>
      <c r="DO74" s="198"/>
      <c r="DP74" s="76"/>
      <c r="DQ74" s="48"/>
      <c r="DR74" s="198">
        <v>10000</v>
      </c>
      <c r="DS74" s="76"/>
      <c r="DT74" s="48"/>
      <c r="DU74" s="198"/>
      <c r="DV74" s="76"/>
      <c r="DW74" s="48"/>
      <c r="DX74" s="198"/>
      <c r="DY74" s="76"/>
      <c r="DZ74" s="48"/>
      <c r="EA74" s="198"/>
      <c r="EB74" s="76"/>
      <c r="EC74" s="48"/>
      <c r="ED74" s="198"/>
      <c r="EE74" s="76"/>
      <c r="EF74" s="48"/>
      <c r="EG74" s="198"/>
      <c r="EH74" s="76"/>
      <c r="EI74" s="48"/>
      <c r="EJ74" s="198"/>
      <c r="EK74" s="76"/>
      <c r="EL74" s="48"/>
      <c r="EM74" s="198"/>
      <c r="EN74" s="76"/>
      <c r="EO74" s="48"/>
      <c r="EP74" s="198"/>
      <c r="EQ74" s="76"/>
      <c r="ER74" s="48"/>
      <c r="ES74" s="198"/>
      <c r="ET74" s="76"/>
      <c r="EU74" s="48"/>
      <c r="EV74" s="198"/>
      <c r="EW74" s="76"/>
      <c r="EX74" s="48"/>
      <c r="EY74" s="198"/>
      <c r="EZ74" s="76"/>
      <c r="FA74" s="48"/>
      <c r="FB74" s="198"/>
      <c r="FC74" s="76"/>
      <c r="FD74" s="48"/>
    </row>
    <row r="75" spans="1:160" ht="15.75" x14ac:dyDescent="0.25">
      <c r="A75" s="28" t="s">
        <v>256</v>
      </c>
      <c r="B75" s="56">
        <f t="shared" si="93"/>
        <v>0</v>
      </c>
      <c r="C75" s="56">
        <f t="shared" si="94"/>
        <v>0</v>
      </c>
      <c r="D75" s="56"/>
      <c r="E75" s="56"/>
      <c r="F75" s="56"/>
      <c r="G75" s="56"/>
      <c r="H75" s="117"/>
      <c r="I75" s="117"/>
      <c r="J75" s="117"/>
      <c r="K75" s="117"/>
      <c r="L75" s="117"/>
      <c r="M75" s="117"/>
      <c r="N75" s="117"/>
      <c r="O75" s="117"/>
      <c r="P75" s="48"/>
      <c r="Q75" s="76"/>
      <c r="R75" s="76"/>
      <c r="S75" s="48"/>
      <c r="T75" s="76"/>
      <c r="U75" s="76"/>
      <c r="V75" s="48"/>
      <c r="W75" s="76"/>
      <c r="X75" s="76"/>
      <c r="Y75" s="48"/>
      <c r="Z75" s="117"/>
      <c r="AA75" s="117"/>
      <c r="AB75" s="117"/>
      <c r="AC75" s="117"/>
      <c r="AD75" s="117"/>
      <c r="AE75" s="117"/>
      <c r="AF75" s="117"/>
      <c r="AG75" s="117"/>
      <c r="AH75" s="117"/>
      <c r="AI75" s="76"/>
      <c r="AJ75" s="76"/>
      <c r="AK75" s="48"/>
      <c r="AL75" s="76"/>
      <c r="AM75" s="76"/>
      <c r="AN75" s="48"/>
      <c r="AO75" s="76"/>
      <c r="AP75" s="76"/>
      <c r="AQ75" s="48"/>
      <c r="AR75" s="76"/>
      <c r="AS75" s="76"/>
      <c r="AT75" s="48"/>
      <c r="AU75" s="76"/>
      <c r="AV75" s="76"/>
      <c r="AW75" s="48"/>
      <c r="AX75" s="76"/>
      <c r="AY75" s="76"/>
      <c r="AZ75" s="198"/>
      <c r="BA75" s="76"/>
      <c r="BB75" s="76"/>
      <c r="BC75" s="48"/>
      <c r="BD75" s="76"/>
      <c r="BE75" s="76"/>
      <c r="BF75" s="48"/>
      <c r="BG75" s="76"/>
      <c r="BH75" s="76"/>
      <c r="BI75" s="48"/>
      <c r="BJ75" s="76"/>
      <c r="BK75" s="76"/>
      <c r="BL75" s="48"/>
      <c r="BM75" s="76"/>
      <c r="BN75" s="76"/>
      <c r="BO75" s="48"/>
      <c r="BP75" s="76"/>
      <c r="BQ75" s="76"/>
      <c r="BR75" s="48"/>
      <c r="BS75" s="76"/>
      <c r="BT75" s="76"/>
      <c r="BU75" s="48"/>
      <c r="BV75" s="76"/>
      <c r="BW75" s="76"/>
      <c r="BX75" s="48"/>
      <c r="BY75" s="76"/>
      <c r="BZ75" s="76"/>
      <c r="CA75" s="48"/>
      <c r="CB75" s="76"/>
      <c r="CC75" s="76"/>
      <c r="CD75" s="48"/>
      <c r="CE75" s="76"/>
      <c r="CF75" s="76"/>
      <c r="CG75" s="48"/>
      <c r="CH75" s="76"/>
      <c r="CI75" s="76"/>
      <c r="CJ75" s="48"/>
      <c r="CK75" s="76"/>
      <c r="CL75" s="76"/>
      <c r="CM75" s="48"/>
      <c r="CN75" s="76"/>
      <c r="CO75" s="76"/>
      <c r="CP75" s="48"/>
      <c r="CQ75" s="76"/>
      <c r="CR75" s="76"/>
      <c r="CS75" s="48"/>
      <c r="CT75" s="76"/>
      <c r="CU75" s="76"/>
      <c r="CV75" s="48"/>
      <c r="CW75" s="76"/>
      <c r="CX75" s="76"/>
      <c r="CY75" s="198"/>
      <c r="CZ75" s="76"/>
      <c r="DA75" s="76"/>
      <c r="DB75" s="48"/>
      <c r="DC75" s="76"/>
      <c r="DD75" s="76"/>
      <c r="DE75" s="48"/>
      <c r="DF75" s="76"/>
      <c r="DG75" s="76"/>
      <c r="DH75" s="48"/>
      <c r="DI75" s="76"/>
      <c r="DJ75" s="76"/>
      <c r="DK75" s="48"/>
      <c r="DL75" s="76"/>
      <c r="DM75" s="76"/>
      <c r="DN75" s="48"/>
      <c r="DO75" s="76"/>
      <c r="DP75" s="76"/>
      <c r="DQ75" s="48"/>
      <c r="DR75" s="76"/>
      <c r="DS75" s="76"/>
      <c r="DT75" s="48"/>
      <c r="DU75" s="76"/>
      <c r="DV75" s="76"/>
      <c r="DW75" s="48"/>
      <c r="DX75" s="76"/>
      <c r="DY75" s="76"/>
      <c r="DZ75" s="48"/>
      <c r="EA75" s="76"/>
      <c r="EB75" s="76"/>
      <c r="EC75" s="48"/>
      <c r="ED75" s="76"/>
      <c r="EE75" s="76"/>
      <c r="EF75" s="48"/>
      <c r="EG75" s="76"/>
      <c r="EH75" s="76"/>
      <c r="EI75" s="48"/>
      <c r="EJ75" s="76"/>
      <c r="EK75" s="76"/>
      <c r="EL75" s="48"/>
      <c r="EM75" s="76"/>
      <c r="EN75" s="76"/>
      <c r="EO75" s="48"/>
      <c r="EP75" s="76"/>
      <c r="EQ75" s="76"/>
      <c r="ER75" s="48"/>
      <c r="ES75" s="76"/>
      <c r="ET75" s="76"/>
      <c r="EU75" s="48"/>
      <c r="EV75" s="76"/>
      <c r="EW75" s="76"/>
      <c r="EX75" s="48"/>
      <c r="EY75" s="76"/>
      <c r="EZ75" s="76"/>
      <c r="FA75" s="48"/>
      <c r="FB75" s="76"/>
      <c r="FC75" s="76"/>
      <c r="FD75" s="48"/>
    </row>
    <row r="76" spans="1:160" s="59" customFormat="1" ht="31.5" x14ac:dyDescent="0.25">
      <c r="A76" s="185" t="s">
        <v>263</v>
      </c>
      <c r="B76" s="73">
        <f t="shared" si="93"/>
        <v>101584.5</v>
      </c>
      <c r="C76" s="73">
        <f t="shared" si="94"/>
        <v>94874.597379999992</v>
      </c>
      <c r="D76" s="55">
        <f t="shared" si="31"/>
        <v>93.394757448232752</v>
      </c>
      <c r="E76" s="55">
        <f t="shared" ref="E76:AD76" si="809">E77+E78+E79</f>
        <v>0</v>
      </c>
      <c r="F76" s="55">
        <f t="shared" ref="F76" si="810">F77+F78+F79</f>
        <v>0</v>
      </c>
      <c r="G76" s="55">
        <f t="shared" si="809"/>
        <v>0</v>
      </c>
      <c r="H76" s="55">
        <f t="shared" si="809"/>
        <v>85000</v>
      </c>
      <c r="I76" s="55">
        <f t="shared" si="809"/>
        <v>85000</v>
      </c>
      <c r="J76" s="55">
        <f t="shared" ref="J76" si="811">I76/H76*100</f>
        <v>100</v>
      </c>
      <c r="K76" s="55">
        <f t="shared" si="809"/>
        <v>683.2</v>
      </c>
      <c r="L76" s="55">
        <f t="shared" ref="L76" si="812">L77+L78+L79</f>
        <v>683.2</v>
      </c>
      <c r="M76" s="54">
        <f t="shared" si="197"/>
        <v>100</v>
      </c>
      <c r="N76" s="55">
        <f t="shared" si="809"/>
        <v>956</v>
      </c>
      <c r="O76" s="55">
        <f t="shared" si="809"/>
        <v>343.2</v>
      </c>
      <c r="P76" s="54">
        <f t="shared" si="86"/>
        <v>35.89958158995816</v>
      </c>
      <c r="Q76" s="55">
        <f t="shared" ref="Q76:R76" si="813">Q77+Q78+Q79</f>
        <v>3622</v>
      </c>
      <c r="R76" s="55">
        <f t="shared" si="813"/>
        <v>1107</v>
      </c>
      <c r="S76" s="54">
        <f t="shared" ref="S76:S77" si="814">R76/Q76*100</f>
        <v>30.563224737713966</v>
      </c>
      <c r="T76" s="55">
        <f t="shared" ref="T76" si="815">T77+T78+T79</f>
        <v>1215</v>
      </c>
      <c r="U76" s="55">
        <f t="shared" ref="U76" si="816">U77+U78+U79</f>
        <v>607.5</v>
      </c>
      <c r="V76" s="54">
        <f t="shared" ref="V76:V77" si="817">U76/T76*100</f>
        <v>50</v>
      </c>
      <c r="W76" s="55">
        <f t="shared" ref="W76" si="818">W77+W78+W79</f>
        <v>0</v>
      </c>
      <c r="X76" s="55">
        <f t="shared" ref="X76" si="819">X77+X78+X79</f>
        <v>0</v>
      </c>
      <c r="Y76" s="54"/>
      <c r="Z76" s="55">
        <f t="shared" si="809"/>
        <v>0</v>
      </c>
      <c r="AA76" s="55">
        <f t="shared" ref="AA76" si="820">AA77+AA78+AA79</f>
        <v>0</v>
      </c>
      <c r="AB76" s="55">
        <f t="shared" si="809"/>
        <v>0</v>
      </c>
      <c r="AC76" s="55">
        <f t="shared" si="809"/>
        <v>0</v>
      </c>
      <c r="AD76" s="55">
        <f t="shared" si="809"/>
        <v>0</v>
      </c>
      <c r="AE76" s="55">
        <f t="shared" ref="AE76:AG76" si="821">AE77+AE78+AE79</f>
        <v>0</v>
      </c>
      <c r="AF76" s="55">
        <f t="shared" si="821"/>
        <v>0</v>
      </c>
      <c r="AG76" s="55">
        <f t="shared" si="821"/>
        <v>0</v>
      </c>
      <c r="AH76" s="54"/>
      <c r="AI76" s="55">
        <f t="shared" ref="AI76:AJ76" si="822">AI77+AI78+AI79</f>
        <v>2000</v>
      </c>
      <c r="AJ76" s="55">
        <f t="shared" si="822"/>
        <v>2000</v>
      </c>
      <c r="AK76" s="54">
        <f t="shared" ref="AK76:AK77" si="823">AJ76/AI76*100</f>
        <v>100</v>
      </c>
      <c r="AL76" s="55">
        <f t="shared" ref="AL76:AM76" si="824">AL77+AL78+AL79</f>
        <v>0</v>
      </c>
      <c r="AM76" s="55">
        <f t="shared" si="824"/>
        <v>0</v>
      </c>
      <c r="AN76" s="54"/>
      <c r="AO76" s="55">
        <f t="shared" ref="AO76:AP76" si="825">AO77+AO78+AO79</f>
        <v>0</v>
      </c>
      <c r="AP76" s="55">
        <f t="shared" si="825"/>
        <v>0</v>
      </c>
      <c r="AQ76" s="54"/>
      <c r="AR76" s="55">
        <f t="shared" ref="AR76:AS76" si="826">AR77+AR78+AR79</f>
        <v>0</v>
      </c>
      <c r="AS76" s="55">
        <f t="shared" si="826"/>
        <v>0</v>
      </c>
      <c r="AT76" s="54"/>
      <c r="AU76" s="55">
        <f t="shared" ref="AU76:AV76" si="827">AU77+AU78+AU79</f>
        <v>0</v>
      </c>
      <c r="AV76" s="55">
        <f t="shared" si="827"/>
        <v>0</v>
      </c>
      <c r="AW76" s="54"/>
      <c r="AX76" s="55">
        <f t="shared" ref="AX76:AY76" si="828">AX77+AX78+AX79</f>
        <v>100</v>
      </c>
      <c r="AY76" s="55">
        <f t="shared" si="828"/>
        <v>100</v>
      </c>
      <c r="AZ76" s="201">
        <f t="shared" ref="AZ76:AZ140" si="829">AY76/AX76*100</f>
        <v>100</v>
      </c>
      <c r="BA76" s="55"/>
      <c r="BB76" s="55"/>
      <c r="BC76" s="54"/>
      <c r="BD76" s="55"/>
      <c r="BE76" s="55"/>
      <c r="BF76" s="54"/>
      <c r="BG76" s="55"/>
      <c r="BH76" s="55"/>
      <c r="BI76" s="54"/>
      <c r="BJ76" s="55">
        <f t="shared" ref="BJ76:BK76" si="830">BJ77+BJ78+BJ79</f>
        <v>4598.3</v>
      </c>
      <c r="BK76" s="55">
        <f t="shared" si="830"/>
        <v>2979.3010899999999</v>
      </c>
      <c r="BL76" s="54">
        <f t="shared" ref="BL76:BL77" si="831">BK76/BJ76*100</f>
        <v>64.791359632907813</v>
      </c>
      <c r="BM76" s="55"/>
      <c r="BN76" s="55"/>
      <c r="BO76" s="54"/>
      <c r="BP76" s="55">
        <f t="shared" ref="BP76:BQ76" si="832">BP77+BP78+BP79</f>
        <v>0</v>
      </c>
      <c r="BQ76" s="55">
        <f t="shared" si="832"/>
        <v>0</v>
      </c>
      <c r="BR76" s="54"/>
      <c r="BS76" s="55">
        <f t="shared" ref="BS76:BT76" si="833">BS77+BS78+BS79</f>
        <v>0</v>
      </c>
      <c r="BT76" s="55">
        <f t="shared" si="833"/>
        <v>0</v>
      </c>
      <c r="BU76" s="54"/>
      <c r="BV76" s="55">
        <f t="shared" ref="BV76:BW76" si="834">BV77+BV78+BV79</f>
        <v>0</v>
      </c>
      <c r="BW76" s="55">
        <f t="shared" si="834"/>
        <v>0</v>
      </c>
      <c r="BX76" s="54"/>
      <c r="BY76" s="55">
        <f t="shared" ref="BY76:BZ76" si="835">BY77+BY78+BY79</f>
        <v>0</v>
      </c>
      <c r="BZ76" s="55">
        <f t="shared" si="835"/>
        <v>0</v>
      </c>
      <c r="CA76" s="54"/>
      <c r="CB76" s="55">
        <f t="shared" ref="CB76:CC76" si="836">CB77+CB78+CB79</f>
        <v>3310</v>
      </c>
      <c r="CC76" s="55">
        <f t="shared" si="836"/>
        <v>1954.3962899999999</v>
      </c>
      <c r="CD76" s="54">
        <f t="shared" ref="CD76:CD79" si="837">CC76/CB76*100</f>
        <v>59.045205135951662</v>
      </c>
      <c r="CE76" s="55">
        <f t="shared" ref="CE76:CF76" si="838">CE77+CE78+CE79</f>
        <v>0</v>
      </c>
      <c r="CF76" s="55">
        <f t="shared" si="838"/>
        <v>0</v>
      </c>
      <c r="CG76" s="54"/>
      <c r="CH76" s="55">
        <f t="shared" ref="CH76:CI76" si="839">CH77+CH78+CH79</f>
        <v>0</v>
      </c>
      <c r="CI76" s="55">
        <f t="shared" si="839"/>
        <v>0</v>
      </c>
      <c r="CJ76" s="54"/>
      <c r="CK76" s="55">
        <f t="shared" ref="CK76:CL76" si="840">CK77+CK78+CK79</f>
        <v>0</v>
      </c>
      <c r="CL76" s="55">
        <f t="shared" si="840"/>
        <v>0</v>
      </c>
      <c r="CM76" s="54"/>
      <c r="CN76" s="55">
        <f t="shared" ref="CN76:CO76" si="841">CN77+CN78+CN79</f>
        <v>0</v>
      </c>
      <c r="CO76" s="55">
        <f t="shared" si="841"/>
        <v>0</v>
      </c>
      <c r="CP76" s="54"/>
      <c r="CQ76" s="55">
        <f t="shared" ref="CQ76:CR76" si="842">CQ77+CQ78+CQ79</f>
        <v>0</v>
      </c>
      <c r="CR76" s="55">
        <f t="shared" si="842"/>
        <v>0</v>
      </c>
      <c r="CS76" s="54"/>
      <c r="CT76" s="55">
        <f t="shared" ref="CT76:CU76" si="843">CT77+CT78+CT79</f>
        <v>0</v>
      </c>
      <c r="CU76" s="55">
        <f t="shared" si="843"/>
        <v>0</v>
      </c>
      <c r="CV76" s="54"/>
      <c r="CW76" s="55">
        <f t="shared" ref="CW76:CX76" si="844">CW77+CW78+CW79</f>
        <v>0</v>
      </c>
      <c r="CX76" s="55">
        <f t="shared" si="844"/>
        <v>0</v>
      </c>
      <c r="CY76" s="201"/>
      <c r="CZ76" s="55">
        <f t="shared" ref="CZ76:DA76" si="845">CZ77+CZ78+CZ79</f>
        <v>0</v>
      </c>
      <c r="DA76" s="55">
        <f t="shared" si="845"/>
        <v>0</v>
      </c>
      <c r="DB76" s="54"/>
      <c r="DC76" s="55">
        <f t="shared" ref="DC76:DD76" si="846">DC77+DC78+DC79</f>
        <v>0</v>
      </c>
      <c r="DD76" s="55">
        <f t="shared" si="846"/>
        <v>0</v>
      </c>
      <c r="DE76" s="54"/>
      <c r="DF76" s="55">
        <f t="shared" ref="DF76:DG76" si="847">DF77+DF78+DF79</f>
        <v>0</v>
      </c>
      <c r="DG76" s="55">
        <f t="shared" si="847"/>
        <v>0</v>
      </c>
      <c r="DH76" s="54"/>
      <c r="DI76" s="55">
        <f t="shared" ref="DI76:DJ76" si="848">DI77+DI78+DI79</f>
        <v>0</v>
      </c>
      <c r="DJ76" s="55">
        <f t="shared" si="848"/>
        <v>0</v>
      </c>
      <c r="DK76" s="54"/>
      <c r="DL76" s="55">
        <f t="shared" ref="DL76:DM76" si="849">DL77+DL78+DL79</f>
        <v>0</v>
      </c>
      <c r="DM76" s="55">
        <f t="shared" si="849"/>
        <v>0</v>
      </c>
      <c r="DN76" s="54"/>
      <c r="DO76" s="55">
        <f t="shared" ref="DO76:DP76" si="850">DO77+DO78+DO79</f>
        <v>0</v>
      </c>
      <c r="DP76" s="55">
        <f t="shared" si="850"/>
        <v>0</v>
      </c>
      <c r="DQ76" s="54"/>
      <c r="DR76" s="55">
        <f t="shared" ref="DR76:DS76" si="851">DR77+DR78+DR79</f>
        <v>0</v>
      </c>
      <c r="DS76" s="55">
        <f t="shared" si="851"/>
        <v>0</v>
      </c>
      <c r="DT76" s="54"/>
      <c r="DU76" s="55">
        <f t="shared" ref="DU76:DV76" si="852">DU77+DU78+DU79</f>
        <v>0</v>
      </c>
      <c r="DV76" s="55">
        <f t="shared" si="852"/>
        <v>0</v>
      </c>
      <c r="DW76" s="54"/>
      <c r="DX76" s="55">
        <f t="shared" ref="DX76:DY76" si="853">DX77+DX78+DX79</f>
        <v>0</v>
      </c>
      <c r="DY76" s="55">
        <f t="shared" si="853"/>
        <v>0</v>
      </c>
      <c r="DZ76" s="54"/>
      <c r="EA76" s="55">
        <f t="shared" ref="EA76:EB76" si="854">EA77+EA78+EA79</f>
        <v>0</v>
      </c>
      <c r="EB76" s="55">
        <f t="shared" si="854"/>
        <v>0</v>
      </c>
      <c r="EC76" s="54"/>
      <c r="ED76" s="55">
        <f t="shared" ref="ED76:EE76" si="855">ED77+ED78+ED79</f>
        <v>0</v>
      </c>
      <c r="EE76" s="55">
        <f t="shared" si="855"/>
        <v>0</v>
      </c>
      <c r="EF76" s="54"/>
      <c r="EG76" s="55">
        <f t="shared" ref="EG76:EH76" si="856">EG77+EG78+EG79</f>
        <v>100</v>
      </c>
      <c r="EH76" s="55">
        <f t="shared" si="856"/>
        <v>100</v>
      </c>
      <c r="EI76" s="54">
        <f t="shared" ref="EI76:EI77" si="857">EH76/EG76*100</f>
        <v>100</v>
      </c>
      <c r="EJ76" s="55">
        <f t="shared" ref="EJ76:EK76" si="858">EJ77+EJ78+EJ79</f>
        <v>0</v>
      </c>
      <c r="EK76" s="55">
        <f t="shared" si="858"/>
        <v>0</v>
      </c>
      <c r="EL76" s="54"/>
      <c r="EM76" s="55">
        <f t="shared" ref="EM76:EN76" si="859">EM77+EM78+EM79</f>
        <v>0</v>
      </c>
      <c r="EN76" s="55">
        <f t="shared" si="859"/>
        <v>0</v>
      </c>
      <c r="EO76" s="54"/>
      <c r="EP76" s="55">
        <f t="shared" ref="EP76:EQ76" si="860">EP77+EP78+EP79</f>
        <v>0</v>
      </c>
      <c r="EQ76" s="55">
        <f t="shared" si="860"/>
        <v>0</v>
      </c>
      <c r="ER76" s="54"/>
      <c r="ES76" s="55">
        <f t="shared" ref="ES76:ET76" si="861">ES77+ES78+ES79</f>
        <v>0</v>
      </c>
      <c r="ET76" s="55">
        <f t="shared" si="861"/>
        <v>0</v>
      </c>
      <c r="EU76" s="54"/>
      <c r="EV76" s="55">
        <f t="shared" ref="EV76:EW76" si="862">EV77+EV78+EV79</f>
        <v>0</v>
      </c>
      <c r="EW76" s="55">
        <f t="shared" si="862"/>
        <v>0</v>
      </c>
      <c r="EX76" s="54"/>
      <c r="EY76" s="55">
        <f t="shared" ref="EY76:EZ76" si="863">EY77+EY78+EY79</f>
        <v>0</v>
      </c>
      <c r="EZ76" s="55">
        <f t="shared" si="863"/>
        <v>0</v>
      </c>
      <c r="FA76" s="54"/>
      <c r="FB76" s="55">
        <f t="shared" ref="FB76:FC76" si="864">FB77+FB78+FB79</f>
        <v>0</v>
      </c>
      <c r="FC76" s="55">
        <f t="shared" si="864"/>
        <v>0</v>
      </c>
      <c r="FD76" s="54"/>
    </row>
    <row r="77" spans="1:160" ht="31.5" x14ac:dyDescent="0.25">
      <c r="A77" s="186" t="s">
        <v>262</v>
      </c>
      <c r="B77" s="56">
        <f t="shared" ref="B77:B140" si="865">E77+H77+K77+N77+Q77+T77+W77+Z77+AC77+AF77+AI77+AL77+AO77+AR77+AU77+AX77+BA77+BD77+BG77+BJ77+BM77+BP77+BS77+BV77+BY77+CB77+CE77+CH77+CK77+CN77+CQ77+CT77+CW77+CZ77+DC77+DF77+DI77+DL77+DO77+DR77+DU77+DX77+EA77+ED77+EG77+EJ77+EM77+EP77+ES77+EV77+EY77+FB77</f>
        <v>15127</v>
      </c>
      <c r="C77" s="56">
        <f t="shared" ref="C77:C140" si="866">F77+I77+L77+O77+R77+U77+X77+AA77+AD77+AG77+AJ77+AM77+AP77+AS77+AV77+AY77+BB77+BE77+BH77+BK77+BN77+BQ77+BT77+BW77+BZ77+CC77+CF77+CI77+CL77+CO77+CR77+CU77+CX77+DA77+DD77+DG77+DJ77+DM77+DP77+DS77+DV77+DY77+EB77+EE77+EH77+EK77+EN77+EQ77+ET77+EW77+EZ77+FC77</f>
        <v>9772.6044700000002</v>
      </c>
      <c r="D77" s="52">
        <f t="shared" si="31"/>
        <v>64.603718318238919</v>
      </c>
      <c r="E77" s="52"/>
      <c r="F77" s="52"/>
      <c r="G77" s="52"/>
      <c r="H77" s="52"/>
      <c r="I77" s="52"/>
      <c r="J77" s="52"/>
      <c r="K77" s="52">
        <v>683.2</v>
      </c>
      <c r="L77" s="52">
        <v>683.2</v>
      </c>
      <c r="M77" s="48">
        <f t="shared" si="197"/>
        <v>100</v>
      </c>
      <c r="N77" s="52">
        <v>956</v>
      </c>
      <c r="O77" s="52">
        <v>343.2</v>
      </c>
      <c r="P77" s="48">
        <f t="shared" si="86"/>
        <v>35.89958158995816</v>
      </c>
      <c r="Q77" s="199">
        <v>3622</v>
      </c>
      <c r="R77" s="199">
        <v>1107</v>
      </c>
      <c r="S77" s="48">
        <f t="shared" si="814"/>
        <v>30.563224737713966</v>
      </c>
      <c r="T77" s="198">
        <v>1215</v>
      </c>
      <c r="U77" s="198">
        <v>607.5</v>
      </c>
      <c r="V77" s="48">
        <f t="shared" si="817"/>
        <v>50</v>
      </c>
      <c r="W77" s="198"/>
      <c r="X77" s="198"/>
      <c r="Y77" s="48"/>
      <c r="Z77" s="52"/>
      <c r="AA77" s="52"/>
      <c r="AB77" s="48"/>
      <c r="AC77" s="52"/>
      <c r="AD77" s="52"/>
      <c r="AE77" s="48"/>
      <c r="AF77" s="52"/>
      <c r="AG77" s="52"/>
      <c r="AH77" s="48"/>
      <c r="AI77" s="198">
        <v>2000</v>
      </c>
      <c r="AJ77" s="198">
        <v>2000</v>
      </c>
      <c r="AK77" s="48">
        <f t="shared" si="823"/>
        <v>100</v>
      </c>
      <c r="AL77" s="198"/>
      <c r="AM77" s="198"/>
      <c r="AN77" s="48"/>
      <c r="AO77" s="198"/>
      <c r="AP77" s="198"/>
      <c r="AQ77" s="48"/>
      <c r="AR77" s="198"/>
      <c r="AS77" s="200"/>
      <c r="AT77" s="48"/>
      <c r="AU77" s="198"/>
      <c r="AV77" s="198"/>
      <c r="AW77" s="48"/>
      <c r="AX77" s="198">
        <v>100</v>
      </c>
      <c r="AY77" s="198">
        <v>100</v>
      </c>
      <c r="AZ77" s="198">
        <f t="shared" si="829"/>
        <v>100</v>
      </c>
      <c r="BA77" s="198"/>
      <c r="BB77" s="198"/>
      <c r="BC77" s="48"/>
      <c r="BD77" s="198"/>
      <c r="BE77" s="198"/>
      <c r="BF77" s="48"/>
      <c r="BG77" s="198"/>
      <c r="BH77" s="198"/>
      <c r="BI77" s="48"/>
      <c r="BJ77" s="198">
        <v>4598.3</v>
      </c>
      <c r="BK77" s="198">
        <v>2979.3010899999999</v>
      </c>
      <c r="BL77" s="48">
        <f t="shared" si="831"/>
        <v>64.791359632907813</v>
      </c>
      <c r="BM77" s="198"/>
      <c r="BN77" s="198"/>
      <c r="BO77" s="48"/>
      <c r="BP77" s="198"/>
      <c r="BQ77" s="198"/>
      <c r="BR77" s="48"/>
      <c r="BS77" s="198"/>
      <c r="BT77" s="198"/>
      <c r="BU77" s="48"/>
      <c r="BV77" s="198"/>
      <c r="BW77" s="198"/>
      <c r="BX77" s="48"/>
      <c r="BY77" s="198"/>
      <c r="BZ77" s="198"/>
      <c r="CA77" s="48"/>
      <c r="CB77" s="198">
        <v>1852.5</v>
      </c>
      <c r="CC77" s="198">
        <v>1852.40338</v>
      </c>
      <c r="CD77" s="48">
        <f t="shared" si="837"/>
        <v>99.994784345479076</v>
      </c>
      <c r="CE77" s="198"/>
      <c r="CF77" s="198"/>
      <c r="CG77" s="48"/>
      <c r="CH77" s="198"/>
      <c r="CI77" s="198"/>
      <c r="CJ77" s="48"/>
      <c r="CK77" s="198"/>
      <c r="CL77" s="198"/>
      <c r="CM77" s="48"/>
      <c r="CN77" s="198"/>
      <c r="CO77" s="198"/>
      <c r="CP77" s="48"/>
      <c r="CQ77" s="198"/>
      <c r="CR77" s="198"/>
      <c r="CS77" s="48"/>
      <c r="CT77" s="198"/>
      <c r="CU77" s="198"/>
      <c r="CV77" s="48"/>
      <c r="CW77" s="198"/>
      <c r="CX77" s="198"/>
      <c r="CY77" s="198"/>
      <c r="CZ77" s="198"/>
      <c r="DA77" s="198"/>
      <c r="DB77" s="48"/>
      <c r="DC77" s="198"/>
      <c r="DD77" s="198"/>
      <c r="DE77" s="48"/>
      <c r="DF77" s="198"/>
      <c r="DG77" s="198"/>
      <c r="DH77" s="48"/>
      <c r="DI77" s="198"/>
      <c r="DJ77" s="198"/>
      <c r="DK77" s="48"/>
      <c r="DL77" s="198"/>
      <c r="DM77" s="198"/>
      <c r="DN77" s="48"/>
      <c r="DO77" s="198"/>
      <c r="DP77" s="198"/>
      <c r="DQ77" s="48"/>
      <c r="DR77" s="198"/>
      <c r="DS77" s="198"/>
      <c r="DT77" s="48"/>
      <c r="DU77" s="198"/>
      <c r="DV77" s="198"/>
      <c r="DW77" s="48"/>
      <c r="DX77" s="198"/>
      <c r="DY77" s="198"/>
      <c r="DZ77" s="48"/>
      <c r="EA77" s="198"/>
      <c r="EB77" s="198"/>
      <c r="EC77" s="48"/>
      <c r="ED77" s="198"/>
      <c r="EE77" s="198"/>
      <c r="EF77" s="48"/>
      <c r="EG77" s="198">
        <v>100</v>
      </c>
      <c r="EH77" s="198">
        <v>100</v>
      </c>
      <c r="EI77" s="48">
        <f t="shared" si="857"/>
        <v>100</v>
      </c>
      <c r="EJ77" s="198"/>
      <c r="EK77" s="198"/>
      <c r="EL77" s="48"/>
      <c r="EM77" s="198"/>
      <c r="EN77" s="198"/>
      <c r="EO77" s="48"/>
      <c r="EP77" s="198"/>
      <c r="EQ77" s="198"/>
      <c r="ER77" s="48"/>
      <c r="ES77" s="198"/>
      <c r="ET77" s="198"/>
      <c r="EU77" s="48"/>
      <c r="EV77" s="198"/>
      <c r="EW77" s="198"/>
      <c r="EX77" s="48"/>
      <c r="EY77" s="198"/>
      <c r="EZ77" s="198"/>
      <c r="FA77" s="48"/>
      <c r="FB77" s="198"/>
      <c r="FC77" s="198"/>
      <c r="FD77" s="48"/>
    </row>
    <row r="78" spans="1:160" ht="15.75" x14ac:dyDescent="0.25">
      <c r="A78" s="28" t="s">
        <v>260</v>
      </c>
      <c r="B78" s="56">
        <f t="shared" si="865"/>
        <v>86117.5</v>
      </c>
      <c r="C78" s="56">
        <f t="shared" si="866"/>
        <v>85000</v>
      </c>
      <c r="D78" s="52">
        <f t="shared" si="31"/>
        <v>98.702354341452079</v>
      </c>
      <c r="E78" s="56"/>
      <c r="F78" s="56"/>
      <c r="G78" s="56"/>
      <c r="H78" s="52">
        <v>85000</v>
      </c>
      <c r="I78" s="52">
        <v>85000</v>
      </c>
      <c r="J78" s="52">
        <f>I78/H78*100</f>
        <v>100</v>
      </c>
      <c r="K78" s="117"/>
      <c r="L78" s="117"/>
      <c r="M78" s="117"/>
      <c r="N78" s="117"/>
      <c r="O78" s="117"/>
      <c r="P78" s="48"/>
      <c r="Q78" s="76"/>
      <c r="R78" s="76"/>
      <c r="S78" s="48"/>
      <c r="T78" s="76"/>
      <c r="U78" s="76"/>
      <c r="V78" s="48"/>
      <c r="W78" s="76"/>
      <c r="X78" s="76"/>
      <c r="Y78" s="48"/>
      <c r="Z78" s="117"/>
      <c r="AA78" s="117"/>
      <c r="AB78" s="117"/>
      <c r="AC78" s="117"/>
      <c r="AD78" s="117"/>
      <c r="AE78" s="117"/>
      <c r="AF78" s="117"/>
      <c r="AG78" s="117"/>
      <c r="AH78" s="117"/>
      <c r="AI78" s="76"/>
      <c r="AJ78" s="76"/>
      <c r="AK78" s="48"/>
      <c r="AL78" s="76"/>
      <c r="AM78" s="76"/>
      <c r="AN78" s="48"/>
      <c r="AO78" s="76"/>
      <c r="AP78" s="76"/>
      <c r="AQ78" s="48"/>
      <c r="AR78" s="76"/>
      <c r="AS78" s="76"/>
      <c r="AT78" s="48"/>
      <c r="AU78" s="76"/>
      <c r="AV78" s="76"/>
      <c r="AW78" s="48"/>
      <c r="AX78" s="76"/>
      <c r="AY78" s="76"/>
      <c r="AZ78" s="198"/>
      <c r="BA78" s="76"/>
      <c r="BB78" s="76"/>
      <c r="BC78" s="48"/>
      <c r="BD78" s="76"/>
      <c r="BE78" s="76"/>
      <c r="BF78" s="48"/>
      <c r="BG78" s="76"/>
      <c r="BH78" s="76"/>
      <c r="BI78" s="48"/>
      <c r="BJ78" s="76"/>
      <c r="BK78" s="76"/>
      <c r="BL78" s="48"/>
      <c r="BM78" s="76"/>
      <c r="BN78" s="76"/>
      <c r="BO78" s="48"/>
      <c r="BP78" s="76"/>
      <c r="BQ78" s="76"/>
      <c r="BR78" s="48"/>
      <c r="BS78" s="76"/>
      <c r="BT78" s="76"/>
      <c r="BU78" s="48"/>
      <c r="BV78" s="76"/>
      <c r="BW78" s="76"/>
      <c r="BX78" s="48"/>
      <c r="BY78" s="76"/>
      <c r="BZ78" s="76"/>
      <c r="CA78" s="48"/>
      <c r="CB78" s="198">
        <v>1117.5</v>
      </c>
      <c r="CC78" s="76">
        <v>0</v>
      </c>
      <c r="CD78" s="48">
        <f t="shared" si="837"/>
        <v>0</v>
      </c>
      <c r="CE78" s="198"/>
      <c r="CF78" s="76"/>
      <c r="CG78" s="48"/>
      <c r="CH78" s="198"/>
      <c r="CI78" s="76"/>
      <c r="CJ78" s="48"/>
      <c r="CK78" s="198"/>
      <c r="CL78" s="76"/>
      <c r="CM78" s="48"/>
      <c r="CN78" s="198"/>
      <c r="CO78" s="76"/>
      <c r="CP78" s="48"/>
      <c r="CQ78" s="198"/>
      <c r="CR78" s="76"/>
      <c r="CS78" s="48"/>
      <c r="CT78" s="198"/>
      <c r="CU78" s="76"/>
      <c r="CV78" s="48"/>
      <c r="CW78" s="76"/>
      <c r="CX78" s="76"/>
      <c r="CY78" s="198"/>
      <c r="CZ78" s="198"/>
      <c r="DA78" s="76"/>
      <c r="DB78" s="48"/>
      <c r="DC78" s="198"/>
      <c r="DD78" s="76"/>
      <c r="DE78" s="48"/>
      <c r="DF78" s="198"/>
      <c r="DG78" s="76"/>
      <c r="DH78" s="48"/>
      <c r="DI78" s="198"/>
      <c r="DJ78" s="76"/>
      <c r="DK78" s="48"/>
      <c r="DL78" s="76"/>
      <c r="DM78" s="76"/>
      <c r="DN78" s="48"/>
      <c r="DO78" s="198"/>
      <c r="DP78" s="76"/>
      <c r="DQ78" s="48"/>
      <c r="DR78" s="198"/>
      <c r="DS78" s="76"/>
      <c r="DT78" s="48"/>
      <c r="DU78" s="198"/>
      <c r="DV78" s="76"/>
      <c r="DW78" s="48"/>
      <c r="DX78" s="198"/>
      <c r="DY78" s="76"/>
      <c r="DZ78" s="48"/>
      <c r="EA78" s="198"/>
      <c r="EB78" s="76"/>
      <c r="EC78" s="48"/>
      <c r="ED78" s="198"/>
      <c r="EE78" s="76"/>
      <c r="EF78" s="48"/>
      <c r="EG78" s="198"/>
      <c r="EH78" s="76"/>
      <c r="EI78" s="48"/>
      <c r="EJ78" s="198"/>
      <c r="EK78" s="76"/>
      <c r="EL78" s="48"/>
      <c r="EM78" s="198"/>
      <c r="EN78" s="76"/>
      <c r="EO78" s="48"/>
      <c r="EP78" s="198"/>
      <c r="EQ78" s="76"/>
      <c r="ER78" s="48"/>
      <c r="ES78" s="198"/>
      <c r="ET78" s="76"/>
      <c r="EU78" s="48"/>
      <c r="EV78" s="198"/>
      <c r="EW78" s="76"/>
      <c r="EX78" s="48"/>
      <c r="EY78" s="198"/>
      <c r="EZ78" s="76"/>
      <c r="FA78" s="48"/>
      <c r="FB78" s="198"/>
      <c r="FC78" s="76"/>
      <c r="FD78" s="48"/>
    </row>
    <row r="79" spans="1:160" ht="15.75" x14ac:dyDescent="0.25">
      <c r="A79" s="28" t="s">
        <v>261</v>
      </c>
      <c r="B79" s="56">
        <f t="shared" si="865"/>
        <v>340</v>
      </c>
      <c r="C79" s="56">
        <f t="shared" si="866"/>
        <v>101.99291000000001</v>
      </c>
      <c r="D79" s="56"/>
      <c r="E79" s="56"/>
      <c r="F79" s="56"/>
      <c r="G79" s="56"/>
      <c r="H79" s="117"/>
      <c r="I79" s="117"/>
      <c r="J79" s="52"/>
      <c r="K79" s="117"/>
      <c r="L79" s="117"/>
      <c r="M79" s="117"/>
      <c r="N79" s="117"/>
      <c r="O79" s="117"/>
      <c r="P79" s="48"/>
      <c r="Q79" s="76"/>
      <c r="R79" s="76"/>
      <c r="S79" s="48"/>
      <c r="T79" s="76"/>
      <c r="U79" s="76"/>
      <c r="V79" s="48"/>
      <c r="W79" s="76"/>
      <c r="X79" s="76"/>
      <c r="Y79" s="48"/>
      <c r="Z79" s="117"/>
      <c r="AA79" s="117"/>
      <c r="AB79" s="117"/>
      <c r="AC79" s="117"/>
      <c r="AD79" s="117"/>
      <c r="AE79" s="117"/>
      <c r="AF79" s="117"/>
      <c r="AG79" s="117"/>
      <c r="AH79" s="117"/>
      <c r="AI79" s="76"/>
      <c r="AJ79" s="76"/>
      <c r="AK79" s="48"/>
      <c r="AL79" s="76"/>
      <c r="AM79" s="76"/>
      <c r="AN79" s="48"/>
      <c r="AO79" s="76"/>
      <c r="AP79" s="76"/>
      <c r="AQ79" s="48"/>
      <c r="AR79" s="76"/>
      <c r="AS79" s="76"/>
      <c r="AT79" s="48"/>
      <c r="AU79" s="76"/>
      <c r="AV79" s="76"/>
      <c r="AW79" s="48"/>
      <c r="AX79" s="76"/>
      <c r="AY79" s="76"/>
      <c r="AZ79" s="198"/>
      <c r="BA79" s="76"/>
      <c r="BB79" s="76"/>
      <c r="BC79" s="48"/>
      <c r="BD79" s="76"/>
      <c r="BE79" s="76"/>
      <c r="BF79" s="48"/>
      <c r="BG79" s="76"/>
      <c r="BH79" s="76"/>
      <c r="BI79" s="48"/>
      <c r="BJ79" s="76"/>
      <c r="BK79" s="76"/>
      <c r="BL79" s="48"/>
      <c r="BM79" s="76"/>
      <c r="BN79" s="76"/>
      <c r="BO79" s="48"/>
      <c r="BP79" s="76"/>
      <c r="BQ79" s="76"/>
      <c r="BR79" s="48"/>
      <c r="BS79" s="76"/>
      <c r="BT79" s="76"/>
      <c r="BU79" s="48"/>
      <c r="BV79" s="76"/>
      <c r="BW79" s="76"/>
      <c r="BX79" s="48"/>
      <c r="BY79" s="76"/>
      <c r="BZ79" s="76"/>
      <c r="CA79" s="48"/>
      <c r="CB79" s="198">
        <v>340</v>
      </c>
      <c r="CC79" s="198">
        <v>101.99291000000001</v>
      </c>
      <c r="CD79" s="48">
        <f t="shared" si="837"/>
        <v>29.997914705882355</v>
      </c>
      <c r="CE79" s="198"/>
      <c r="CF79" s="76"/>
      <c r="CG79" s="48"/>
      <c r="CH79" s="198"/>
      <c r="CI79" s="76"/>
      <c r="CJ79" s="48"/>
      <c r="CK79" s="198"/>
      <c r="CL79" s="76"/>
      <c r="CM79" s="48"/>
      <c r="CN79" s="198"/>
      <c r="CO79" s="76"/>
      <c r="CP79" s="48"/>
      <c r="CQ79" s="198"/>
      <c r="CR79" s="76"/>
      <c r="CS79" s="48"/>
      <c r="CT79" s="198"/>
      <c r="CU79" s="198"/>
      <c r="CV79" s="48"/>
      <c r="CW79" s="76"/>
      <c r="CX79" s="76"/>
      <c r="CY79" s="198"/>
      <c r="CZ79" s="198"/>
      <c r="DA79" s="76"/>
      <c r="DB79" s="48"/>
      <c r="DC79" s="198"/>
      <c r="DD79" s="198"/>
      <c r="DE79" s="48"/>
      <c r="DF79" s="198"/>
      <c r="DG79" s="76"/>
      <c r="DH79" s="48"/>
      <c r="DI79" s="198"/>
      <c r="DJ79" s="198"/>
      <c r="DK79" s="48"/>
      <c r="DL79" s="76"/>
      <c r="DM79" s="76"/>
      <c r="DN79" s="48"/>
      <c r="DO79" s="198"/>
      <c r="DP79" s="198"/>
      <c r="DQ79" s="48"/>
      <c r="DR79" s="198"/>
      <c r="DS79" s="198"/>
      <c r="DT79" s="48"/>
      <c r="DU79" s="198"/>
      <c r="DV79" s="198"/>
      <c r="DW79" s="48"/>
      <c r="DX79" s="198"/>
      <c r="DY79" s="198"/>
      <c r="DZ79" s="48"/>
      <c r="EA79" s="198"/>
      <c r="EB79" s="198"/>
      <c r="EC79" s="48"/>
      <c r="ED79" s="198"/>
      <c r="EE79" s="198"/>
      <c r="EF79" s="48"/>
      <c r="EG79" s="198"/>
      <c r="EH79" s="198"/>
      <c r="EI79" s="48"/>
      <c r="EJ79" s="198"/>
      <c r="EK79" s="198"/>
      <c r="EL79" s="48"/>
      <c r="EM79" s="198"/>
      <c r="EN79" s="198"/>
      <c r="EO79" s="48"/>
      <c r="EP79" s="198"/>
      <c r="EQ79" s="198"/>
      <c r="ER79" s="48"/>
      <c r="ES79" s="198"/>
      <c r="ET79" s="198"/>
      <c r="EU79" s="48"/>
      <c r="EV79" s="198"/>
      <c r="EW79" s="198"/>
      <c r="EX79" s="48"/>
      <c r="EY79" s="198"/>
      <c r="EZ79" s="198"/>
      <c r="FA79" s="48"/>
      <c r="FB79" s="198"/>
      <c r="FC79" s="76"/>
      <c r="FD79" s="48"/>
    </row>
    <row r="80" spans="1:160" s="59" customFormat="1" ht="31.5" x14ac:dyDescent="0.25">
      <c r="A80" s="185" t="s">
        <v>294</v>
      </c>
      <c r="B80" s="73">
        <f t="shared" si="865"/>
        <v>35035.5</v>
      </c>
      <c r="C80" s="73">
        <f t="shared" si="866"/>
        <v>14561.586929999999</v>
      </c>
      <c r="D80" s="55">
        <f t="shared" si="31"/>
        <v>41.562377959498221</v>
      </c>
      <c r="E80" s="55">
        <f t="shared" ref="E80:AD80" si="867">E81+E82</f>
        <v>15000</v>
      </c>
      <c r="F80" s="55">
        <f t="shared" ref="F80" si="868">F81+F82</f>
        <v>4743.17587</v>
      </c>
      <c r="G80" s="55">
        <f>F80/E80*100</f>
        <v>31.621172466666671</v>
      </c>
      <c r="H80" s="55">
        <f t="shared" si="867"/>
        <v>0</v>
      </c>
      <c r="I80" s="55">
        <f t="shared" si="867"/>
        <v>0</v>
      </c>
      <c r="J80" s="55"/>
      <c r="K80" s="55">
        <f t="shared" si="867"/>
        <v>893.5</v>
      </c>
      <c r="L80" s="55">
        <f t="shared" ref="L80" si="869">L81+L82</f>
        <v>893.5</v>
      </c>
      <c r="M80" s="54">
        <f t="shared" si="197"/>
        <v>100</v>
      </c>
      <c r="N80" s="55">
        <f t="shared" si="867"/>
        <v>1309</v>
      </c>
      <c r="O80" s="55">
        <f t="shared" si="867"/>
        <v>445.25002000000001</v>
      </c>
      <c r="P80" s="54">
        <f t="shared" ref="P80:P147" si="870">O80/N80*100</f>
        <v>34.014516424751719</v>
      </c>
      <c r="Q80" s="55">
        <f t="shared" ref="Q80:R80" si="871">Q81+Q82</f>
        <v>3196</v>
      </c>
      <c r="R80" s="55">
        <f t="shared" si="871"/>
        <v>976.7</v>
      </c>
      <c r="S80" s="54">
        <f t="shared" ref="S80:S81" si="872">R80/Q80*100</f>
        <v>30.560075093867333</v>
      </c>
      <c r="T80" s="55">
        <f t="shared" ref="T80" si="873">T81+T82</f>
        <v>621</v>
      </c>
      <c r="U80" s="55">
        <f t="shared" ref="U80" si="874">U81+U82</f>
        <v>310.5</v>
      </c>
      <c r="V80" s="54">
        <f t="shared" ref="V80:V81" si="875">U80/T80*100</f>
        <v>50</v>
      </c>
      <c r="W80" s="55">
        <f t="shared" ref="W80" si="876">W81+W82</f>
        <v>0</v>
      </c>
      <c r="X80" s="55">
        <f t="shared" ref="X80" si="877">X81+X82</f>
        <v>0</v>
      </c>
      <c r="Y80" s="54"/>
      <c r="Z80" s="55">
        <f t="shared" si="867"/>
        <v>0</v>
      </c>
      <c r="AA80" s="55">
        <f t="shared" ref="AA80" si="878">AA81+AA82</f>
        <v>0</v>
      </c>
      <c r="AB80" s="55">
        <f t="shared" si="867"/>
        <v>0</v>
      </c>
      <c r="AC80" s="55">
        <f t="shared" si="867"/>
        <v>0</v>
      </c>
      <c r="AD80" s="55">
        <f t="shared" si="867"/>
        <v>0</v>
      </c>
      <c r="AE80" s="55">
        <f t="shared" ref="AE80:AG80" si="879">AE81+AE82</f>
        <v>0</v>
      </c>
      <c r="AF80" s="55">
        <f t="shared" si="879"/>
        <v>0</v>
      </c>
      <c r="AG80" s="55">
        <f t="shared" si="879"/>
        <v>0</v>
      </c>
      <c r="AH80" s="54"/>
      <c r="AI80" s="55">
        <f t="shared" ref="AI80:AJ80" si="880">AI81+AI82</f>
        <v>2000</v>
      </c>
      <c r="AJ80" s="55">
        <f t="shared" si="880"/>
        <v>2000</v>
      </c>
      <c r="AK80" s="54">
        <f t="shared" ref="AK80:AK81" si="881">AJ80/AI80*100</f>
        <v>100</v>
      </c>
      <c r="AL80" s="55">
        <f t="shared" ref="AL80:AM80" si="882">AL81+AL82</f>
        <v>0</v>
      </c>
      <c r="AM80" s="55">
        <f t="shared" si="882"/>
        <v>0</v>
      </c>
      <c r="AN80" s="54"/>
      <c r="AO80" s="55">
        <f t="shared" ref="AO80:AP80" si="883">AO81+AO82</f>
        <v>0</v>
      </c>
      <c r="AP80" s="55">
        <f t="shared" si="883"/>
        <v>0</v>
      </c>
      <c r="AQ80" s="54"/>
      <c r="AR80" s="55">
        <f t="shared" ref="AR80:AS80" si="884">AR81+AR82</f>
        <v>0</v>
      </c>
      <c r="AS80" s="55">
        <f t="shared" si="884"/>
        <v>0</v>
      </c>
      <c r="AT80" s="54"/>
      <c r="AU80" s="55">
        <f t="shared" ref="AU80:AV80" si="885">AU81+AU82</f>
        <v>0</v>
      </c>
      <c r="AV80" s="55">
        <f t="shared" si="885"/>
        <v>0</v>
      </c>
      <c r="AW80" s="54"/>
      <c r="AX80" s="55">
        <f t="shared" ref="AX80:AY80" si="886">AX81+AX82</f>
        <v>100</v>
      </c>
      <c r="AY80" s="55">
        <f t="shared" si="886"/>
        <v>100</v>
      </c>
      <c r="AZ80" s="201">
        <f t="shared" si="829"/>
        <v>100</v>
      </c>
      <c r="BA80" s="55"/>
      <c r="BB80" s="55"/>
      <c r="BC80" s="54"/>
      <c r="BD80" s="55"/>
      <c r="BE80" s="55"/>
      <c r="BF80" s="54"/>
      <c r="BG80" s="55"/>
      <c r="BH80" s="55"/>
      <c r="BI80" s="54"/>
      <c r="BJ80" s="55">
        <f t="shared" ref="BJ80:BK80" si="887">BJ81+BJ82</f>
        <v>3321</v>
      </c>
      <c r="BK80" s="55">
        <f t="shared" si="887"/>
        <v>1631.63284</v>
      </c>
      <c r="BL80" s="54">
        <f>BK80/BJ80*100</f>
        <v>49.130769045468234</v>
      </c>
      <c r="BM80" s="55"/>
      <c r="BN80" s="55"/>
      <c r="BO80" s="54"/>
      <c r="BP80" s="55">
        <f t="shared" ref="BP80:BQ80" si="888">BP81+BP82</f>
        <v>0</v>
      </c>
      <c r="BQ80" s="55">
        <f t="shared" si="888"/>
        <v>0</v>
      </c>
      <c r="BR80" s="54"/>
      <c r="BS80" s="55">
        <f t="shared" ref="BS80:BT80" si="889">BS81+BS82</f>
        <v>0</v>
      </c>
      <c r="BT80" s="55">
        <f t="shared" si="889"/>
        <v>0</v>
      </c>
      <c r="BU80" s="54"/>
      <c r="BV80" s="55">
        <f t="shared" ref="BV80:BW80" si="890">BV81+BV82</f>
        <v>0</v>
      </c>
      <c r="BW80" s="55">
        <f t="shared" si="890"/>
        <v>0</v>
      </c>
      <c r="BX80" s="54"/>
      <c r="BY80" s="55">
        <f t="shared" ref="BY80:BZ80" si="891">BY81+BY82</f>
        <v>0</v>
      </c>
      <c r="BZ80" s="55">
        <f t="shared" si="891"/>
        <v>0</v>
      </c>
      <c r="CA80" s="54"/>
      <c r="CB80" s="55">
        <f t="shared" ref="CB80:CC80" si="892">CB81+CB82</f>
        <v>5335</v>
      </c>
      <c r="CC80" s="55">
        <f t="shared" si="892"/>
        <v>3200.8281999999999</v>
      </c>
      <c r="CD80" s="54">
        <f>CC80/CB80*100</f>
        <v>59.996779756326148</v>
      </c>
      <c r="CE80" s="55">
        <f t="shared" ref="CE80:CF80" si="893">CE81+CE82</f>
        <v>0</v>
      </c>
      <c r="CF80" s="55">
        <f t="shared" si="893"/>
        <v>0</v>
      </c>
      <c r="CG80" s="54"/>
      <c r="CH80" s="55">
        <f t="shared" ref="CH80:CI80" si="894">CH81+CH82</f>
        <v>3000</v>
      </c>
      <c r="CI80" s="55">
        <f t="shared" si="894"/>
        <v>0</v>
      </c>
      <c r="CJ80" s="54"/>
      <c r="CK80" s="55">
        <f t="shared" ref="CK80:CL80" si="895">CK81+CK82</f>
        <v>0</v>
      </c>
      <c r="CL80" s="55">
        <f t="shared" si="895"/>
        <v>0</v>
      </c>
      <c r="CM80" s="54"/>
      <c r="CN80" s="55">
        <f t="shared" ref="CN80:CO80" si="896">CN81+CN82</f>
        <v>0</v>
      </c>
      <c r="CO80" s="55">
        <f t="shared" si="896"/>
        <v>0</v>
      </c>
      <c r="CP80" s="54"/>
      <c r="CQ80" s="55">
        <f t="shared" ref="CQ80:CR80" si="897">CQ81+CQ82</f>
        <v>0</v>
      </c>
      <c r="CR80" s="55">
        <f t="shared" si="897"/>
        <v>0</v>
      </c>
      <c r="CS80" s="54"/>
      <c r="CT80" s="55">
        <f t="shared" ref="CT80:CU80" si="898">CT81+CT82</f>
        <v>0</v>
      </c>
      <c r="CU80" s="55">
        <f t="shared" si="898"/>
        <v>0</v>
      </c>
      <c r="CV80" s="54"/>
      <c r="CW80" s="55">
        <f t="shared" ref="CW80:CX80" si="899">CW81+CW82</f>
        <v>0</v>
      </c>
      <c r="CX80" s="55">
        <f t="shared" si="899"/>
        <v>0</v>
      </c>
      <c r="CY80" s="201"/>
      <c r="CZ80" s="55">
        <f t="shared" ref="CZ80:DA80" si="900">CZ81+CZ82</f>
        <v>0</v>
      </c>
      <c r="DA80" s="55">
        <f t="shared" si="900"/>
        <v>0</v>
      </c>
      <c r="DB80" s="54"/>
      <c r="DC80" s="55">
        <f t="shared" ref="DC80:DD80" si="901">DC81+DC82</f>
        <v>0</v>
      </c>
      <c r="DD80" s="55">
        <f t="shared" si="901"/>
        <v>0</v>
      </c>
      <c r="DE80" s="54"/>
      <c r="DF80" s="55">
        <f t="shared" ref="DF80:DG80" si="902">DF81+DF82</f>
        <v>0</v>
      </c>
      <c r="DG80" s="55">
        <f t="shared" si="902"/>
        <v>0</v>
      </c>
      <c r="DH80" s="54"/>
      <c r="DI80" s="55">
        <f t="shared" ref="DI80:DJ80" si="903">DI81+DI82</f>
        <v>0</v>
      </c>
      <c r="DJ80" s="55">
        <f t="shared" si="903"/>
        <v>0</v>
      </c>
      <c r="DK80" s="54"/>
      <c r="DL80" s="55">
        <f t="shared" ref="DL80:DM80" si="904">DL81+DL82</f>
        <v>0</v>
      </c>
      <c r="DM80" s="55">
        <f t="shared" si="904"/>
        <v>0</v>
      </c>
      <c r="DN80" s="54"/>
      <c r="DO80" s="55">
        <f t="shared" ref="DO80:DP80" si="905">DO81+DO82</f>
        <v>0</v>
      </c>
      <c r="DP80" s="55">
        <f t="shared" si="905"/>
        <v>0</v>
      </c>
      <c r="DQ80" s="54"/>
      <c r="DR80" s="55">
        <f t="shared" ref="DR80:DS80" si="906">DR81+DR82</f>
        <v>0</v>
      </c>
      <c r="DS80" s="55">
        <f t="shared" si="906"/>
        <v>0</v>
      </c>
      <c r="DT80" s="54"/>
      <c r="DU80" s="55">
        <f t="shared" ref="DU80:DV80" si="907">DU81+DU82</f>
        <v>0</v>
      </c>
      <c r="DV80" s="55">
        <f t="shared" si="907"/>
        <v>0</v>
      </c>
      <c r="DW80" s="54"/>
      <c r="DX80" s="55">
        <f t="shared" ref="DX80:DY80" si="908">DX81+DX82</f>
        <v>0</v>
      </c>
      <c r="DY80" s="55">
        <f t="shared" si="908"/>
        <v>0</v>
      </c>
      <c r="DZ80" s="54"/>
      <c r="EA80" s="55">
        <f t="shared" ref="EA80:EB80" si="909">EA81+EA82</f>
        <v>0</v>
      </c>
      <c r="EB80" s="55">
        <f t="shared" si="909"/>
        <v>0</v>
      </c>
      <c r="EC80" s="54"/>
      <c r="ED80" s="55">
        <f t="shared" ref="ED80:EE80" si="910">ED81+ED82</f>
        <v>0</v>
      </c>
      <c r="EE80" s="55">
        <f t="shared" si="910"/>
        <v>0</v>
      </c>
      <c r="EF80" s="54"/>
      <c r="EG80" s="55">
        <f t="shared" ref="EG80:EH80" si="911">EG81+EG82</f>
        <v>180</v>
      </c>
      <c r="EH80" s="55">
        <f t="shared" si="911"/>
        <v>180</v>
      </c>
      <c r="EI80" s="54">
        <f>EH80/EG80*100</f>
        <v>100</v>
      </c>
      <c r="EJ80" s="55">
        <f t="shared" ref="EJ80:EK80" si="912">EJ81+EJ82</f>
        <v>50</v>
      </c>
      <c r="EK80" s="55">
        <f t="shared" si="912"/>
        <v>50</v>
      </c>
      <c r="EL80" s="54">
        <f>EK80/EJ80*100</f>
        <v>100</v>
      </c>
      <c r="EM80" s="55">
        <f t="shared" ref="EM80:EN80" si="913">EM81+EM82</f>
        <v>0</v>
      </c>
      <c r="EN80" s="55">
        <f t="shared" si="913"/>
        <v>0</v>
      </c>
      <c r="EO80" s="54"/>
      <c r="EP80" s="55">
        <f t="shared" ref="EP80:EQ80" si="914">EP81+EP82</f>
        <v>0</v>
      </c>
      <c r="EQ80" s="55">
        <f t="shared" si="914"/>
        <v>0</v>
      </c>
      <c r="ER80" s="54"/>
      <c r="ES80" s="55">
        <f t="shared" ref="ES80:ET80" si="915">ES81+ES82</f>
        <v>0</v>
      </c>
      <c r="ET80" s="55">
        <f t="shared" si="915"/>
        <v>0</v>
      </c>
      <c r="EU80" s="54"/>
      <c r="EV80" s="55">
        <f t="shared" ref="EV80:EW80" si="916">EV81+EV82</f>
        <v>0</v>
      </c>
      <c r="EW80" s="55">
        <f t="shared" si="916"/>
        <v>0</v>
      </c>
      <c r="EX80" s="54"/>
      <c r="EY80" s="55">
        <f t="shared" ref="EY80:EZ80" si="917">EY81+EY82</f>
        <v>30</v>
      </c>
      <c r="EZ80" s="55">
        <f t="shared" si="917"/>
        <v>30</v>
      </c>
      <c r="FA80" s="54">
        <f t="shared" ref="FA80:FA92" si="918">EZ80/EY80*100</f>
        <v>100</v>
      </c>
      <c r="FB80" s="55">
        <f t="shared" ref="FB80:FC80" si="919">FB81+FB82</f>
        <v>0</v>
      </c>
      <c r="FC80" s="55">
        <f t="shared" si="919"/>
        <v>0</v>
      </c>
      <c r="FD80" s="54"/>
    </row>
    <row r="81" spans="1:160" ht="31.5" x14ac:dyDescent="0.25">
      <c r="A81" s="186" t="s">
        <v>269</v>
      </c>
      <c r="B81" s="56">
        <f t="shared" si="865"/>
        <v>33720.5</v>
      </c>
      <c r="C81" s="56">
        <f t="shared" si="866"/>
        <v>13772.587819999999</v>
      </c>
      <c r="D81" s="52">
        <f t="shared" si="31"/>
        <v>40.843367743657417</v>
      </c>
      <c r="E81" s="52">
        <v>15000</v>
      </c>
      <c r="F81" s="52">
        <v>4743.17587</v>
      </c>
      <c r="G81" s="52">
        <f>F81/E81*100</f>
        <v>31.621172466666671</v>
      </c>
      <c r="H81" s="52"/>
      <c r="I81" s="52"/>
      <c r="J81" s="52"/>
      <c r="K81" s="52">
        <v>893.5</v>
      </c>
      <c r="L81" s="52">
        <v>893.5</v>
      </c>
      <c r="M81" s="48">
        <f t="shared" si="197"/>
        <v>100</v>
      </c>
      <c r="N81" s="52">
        <v>1309</v>
      </c>
      <c r="O81" s="52">
        <v>445.25002000000001</v>
      </c>
      <c r="P81" s="48">
        <f t="shared" si="870"/>
        <v>34.014516424751719</v>
      </c>
      <c r="Q81" s="199">
        <v>3196</v>
      </c>
      <c r="R81" s="199">
        <v>976.7</v>
      </c>
      <c r="S81" s="48">
        <f t="shared" si="872"/>
        <v>30.560075093867333</v>
      </c>
      <c r="T81" s="198">
        <v>621</v>
      </c>
      <c r="U81" s="198">
        <v>310.5</v>
      </c>
      <c r="V81" s="48">
        <f t="shared" si="875"/>
        <v>50</v>
      </c>
      <c r="W81" s="198"/>
      <c r="X81" s="198"/>
      <c r="Y81" s="48"/>
      <c r="Z81" s="52"/>
      <c r="AA81" s="52"/>
      <c r="AB81" s="48"/>
      <c r="AC81" s="52"/>
      <c r="AD81" s="52"/>
      <c r="AE81" s="48"/>
      <c r="AF81" s="52"/>
      <c r="AG81" s="52"/>
      <c r="AH81" s="48"/>
      <c r="AI81" s="198">
        <v>2000</v>
      </c>
      <c r="AJ81" s="52">
        <v>2000</v>
      </c>
      <c r="AK81" s="48">
        <f t="shared" si="881"/>
        <v>100</v>
      </c>
      <c r="AL81" s="198"/>
      <c r="AM81" s="52"/>
      <c r="AN81" s="48"/>
      <c r="AO81" s="198"/>
      <c r="AP81" s="52"/>
      <c r="AQ81" s="48"/>
      <c r="AR81" s="198"/>
      <c r="AS81" s="200"/>
      <c r="AT81" s="48"/>
      <c r="AU81" s="198"/>
      <c r="AV81" s="52"/>
      <c r="AW81" s="48"/>
      <c r="AX81" s="198">
        <v>100</v>
      </c>
      <c r="AY81" s="52">
        <v>100</v>
      </c>
      <c r="AZ81" s="198">
        <f t="shared" si="829"/>
        <v>100</v>
      </c>
      <c r="BA81" s="198"/>
      <c r="BB81" s="52"/>
      <c r="BC81" s="48"/>
      <c r="BD81" s="198"/>
      <c r="BE81" s="52"/>
      <c r="BF81" s="48"/>
      <c r="BG81" s="198"/>
      <c r="BH81" s="52"/>
      <c r="BI81" s="48"/>
      <c r="BJ81" s="198">
        <v>3321</v>
      </c>
      <c r="BK81" s="52">
        <v>1631.63284</v>
      </c>
      <c r="BL81" s="48">
        <f>BK81/BJ81*100</f>
        <v>49.130769045468234</v>
      </c>
      <c r="BM81" s="198"/>
      <c r="BN81" s="52"/>
      <c r="BO81" s="48"/>
      <c r="BP81" s="198"/>
      <c r="BQ81" s="52"/>
      <c r="BR81" s="48"/>
      <c r="BS81" s="198"/>
      <c r="BT81" s="52"/>
      <c r="BU81" s="48"/>
      <c r="BV81" s="198"/>
      <c r="BW81" s="52"/>
      <c r="BX81" s="48"/>
      <c r="BY81" s="198"/>
      <c r="BZ81" s="52"/>
      <c r="CA81" s="48"/>
      <c r="CB81" s="198">
        <v>4020</v>
      </c>
      <c r="CC81" s="52">
        <v>2411.8290899999997</v>
      </c>
      <c r="CD81" s="48">
        <f>CC81/CB81*100</f>
        <v>59.995748507462679</v>
      </c>
      <c r="CE81" s="198"/>
      <c r="CF81" s="52"/>
      <c r="CG81" s="48"/>
      <c r="CH81" s="198">
        <v>3000</v>
      </c>
      <c r="CI81" s="52"/>
      <c r="CJ81" s="48"/>
      <c r="CK81" s="198"/>
      <c r="CL81" s="52"/>
      <c r="CM81" s="48"/>
      <c r="CN81" s="198"/>
      <c r="CO81" s="52"/>
      <c r="CP81" s="48"/>
      <c r="CQ81" s="198"/>
      <c r="CR81" s="52"/>
      <c r="CS81" s="48"/>
      <c r="CT81" s="198"/>
      <c r="CU81" s="52"/>
      <c r="CV81" s="48"/>
      <c r="CW81" s="198"/>
      <c r="CX81" s="52"/>
      <c r="CY81" s="198"/>
      <c r="CZ81" s="198"/>
      <c r="DA81" s="52"/>
      <c r="DB81" s="48"/>
      <c r="DC81" s="198"/>
      <c r="DD81" s="52"/>
      <c r="DE81" s="48"/>
      <c r="DF81" s="198"/>
      <c r="DG81" s="52"/>
      <c r="DH81" s="48"/>
      <c r="DI81" s="198"/>
      <c r="DJ81" s="52"/>
      <c r="DK81" s="48"/>
      <c r="DL81" s="198"/>
      <c r="DM81" s="52"/>
      <c r="DN81" s="48"/>
      <c r="DO81" s="198"/>
      <c r="DP81" s="52"/>
      <c r="DQ81" s="48"/>
      <c r="DR81" s="198"/>
      <c r="DS81" s="52"/>
      <c r="DT81" s="48"/>
      <c r="DU81" s="198"/>
      <c r="DV81" s="52"/>
      <c r="DW81" s="48"/>
      <c r="DX81" s="198"/>
      <c r="DY81" s="52"/>
      <c r="DZ81" s="48"/>
      <c r="EA81" s="198"/>
      <c r="EB81" s="52"/>
      <c r="EC81" s="48"/>
      <c r="ED81" s="198"/>
      <c r="EE81" s="52"/>
      <c r="EF81" s="48"/>
      <c r="EG81" s="198">
        <v>180</v>
      </c>
      <c r="EH81" s="52">
        <v>180</v>
      </c>
      <c r="EI81" s="48">
        <f>EH81/EG81*100</f>
        <v>100</v>
      </c>
      <c r="EJ81" s="198">
        <v>50</v>
      </c>
      <c r="EK81" s="52">
        <v>50</v>
      </c>
      <c r="EL81" s="48">
        <f>EK81/EJ81*100</f>
        <v>100</v>
      </c>
      <c r="EM81" s="198"/>
      <c r="EN81" s="52"/>
      <c r="EO81" s="48"/>
      <c r="EP81" s="198"/>
      <c r="EQ81" s="52"/>
      <c r="ER81" s="48"/>
      <c r="ES81" s="198"/>
      <c r="ET81" s="52"/>
      <c r="EU81" s="48"/>
      <c r="EV81" s="198"/>
      <c r="EW81" s="52"/>
      <c r="EX81" s="48"/>
      <c r="EY81" s="198">
        <v>30</v>
      </c>
      <c r="EZ81" s="52">
        <v>30</v>
      </c>
      <c r="FA81" s="48">
        <f t="shared" si="918"/>
        <v>100</v>
      </c>
      <c r="FB81" s="198"/>
      <c r="FC81" s="52"/>
      <c r="FD81" s="48"/>
    </row>
    <row r="82" spans="1:160" ht="16.5" customHeight="1" x14ac:dyDescent="0.25">
      <c r="A82" s="28" t="s">
        <v>293</v>
      </c>
      <c r="B82" s="56">
        <f t="shared" si="865"/>
        <v>1315</v>
      </c>
      <c r="C82" s="56">
        <f t="shared" si="866"/>
        <v>788.99910999999997</v>
      </c>
      <c r="D82" s="52">
        <f t="shared" si="31"/>
        <v>59.999932319391633</v>
      </c>
      <c r="E82" s="56"/>
      <c r="F82" s="56"/>
      <c r="G82" s="56"/>
      <c r="H82" s="52"/>
      <c r="I82" s="52"/>
      <c r="J82" s="52"/>
      <c r="K82" s="117"/>
      <c r="L82" s="117"/>
      <c r="M82" s="117"/>
      <c r="N82" s="117"/>
      <c r="O82" s="117"/>
      <c r="P82" s="48"/>
      <c r="Q82" s="76"/>
      <c r="R82" s="76"/>
      <c r="S82" s="48"/>
      <c r="T82" s="76"/>
      <c r="U82" s="76"/>
      <c r="V82" s="48"/>
      <c r="W82" s="76"/>
      <c r="X82" s="76"/>
      <c r="Y82" s="48"/>
      <c r="Z82" s="117"/>
      <c r="AA82" s="117"/>
      <c r="AB82" s="117"/>
      <c r="AC82" s="117"/>
      <c r="AD82" s="117"/>
      <c r="AE82" s="117"/>
      <c r="AF82" s="117"/>
      <c r="AG82" s="117"/>
      <c r="AH82" s="117"/>
      <c r="AI82" s="76"/>
      <c r="AJ82" s="76"/>
      <c r="AK82" s="48"/>
      <c r="AL82" s="76"/>
      <c r="AM82" s="76"/>
      <c r="AN82" s="48"/>
      <c r="AO82" s="76"/>
      <c r="AP82" s="76"/>
      <c r="AQ82" s="48"/>
      <c r="AR82" s="76"/>
      <c r="AS82" s="76"/>
      <c r="AT82" s="48"/>
      <c r="AU82" s="76"/>
      <c r="AV82" s="76"/>
      <c r="AW82" s="48"/>
      <c r="AX82" s="198"/>
      <c r="AY82" s="198"/>
      <c r="AZ82" s="198"/>
      <c r="BA82" s="76"/>
      <c r="BB82" s="76"/>
      <c r="BC82" s="48"/>
      <c r="BD82" s="76"/>
      <c r="BE82" s="76"/>
      <c r="BF82" s="48"/>
      <c r="BG82" s="76"/>
      <c r="BH82" s="76"/>
      <c r="BI82" s="48"/>
      <c r="BJ82" s="76"/>
      <c r="BK82" s="76"/>
      <c r="BL82" s="48"/>
      <c r="BM82" s="76"/>
      <c r="BN82" s="76"/>
      <c r="BO82" s="48"/>
      <c r="BP82" s="76"/>
      <c r="BQ82" s="76"/>
      <c r="BR82" s="48"/>
      <c r="BS82" s="76"/>
      <c r="BT82" s="76"/>
      <c r="BU82" s="48"/>
      <c r="BV82" s="76"/>
      <c r="BW82" s="76"/>
      <c r="BX82" s="48"/>
      <c r="BY82" s="76"/>
      <c r="BZ82" s="76"/>
      <c r="CA82" s="48"/>
      <c r="CB82" s="198">
        <v>1315</v>
      </c>
      <c r="CC82" s="198">
        <v>788.99910999999997</v>
      </c>
      <c r="CD82" s="48">
        <f>CC82/CB82*100</f>
        <v>59.999932319391633</v>
      </c>
      <c r="CE82" s="76"/>
      <c r="CF82" s="76"/>
      <c r="CG82" s="48"/>
      <c r="CH82" s="76"/>
      <c r="CI82" s="76"/>
      <c r="CJ82" s="48"/>
      <c r="CK82" s="76"/>
      <c r="CL82" s="76"/>
      <c r="CM82" s="48"/>
      <c r="CN82" s="76"/>
      <c r="CO82" s="76"/>
      <c r="CP82" s="48"/>
      <c r="CQ82" s="76"/>
      <c r="CR82" s="76"/>
      <c r="CS82" s="48"/>
      <c r="CT82" s="198"/>
      <c r="CU82" s="198"/>
      <c r="CV82" s="48"/>
      <c r="CW82" s="198"/>
      <c r="CX82" s="198"/>
      <c r="CY82" s="198"/>
      <c r="CZ82" s="76"/>
      <c r="DA82" s="76"/>
      <c r="DB82" s="48"/>
      <c r="DC82" s="198"/>
      <c r="DD82" s="198"/>
      <c r="DE82" s="48"/>
      <c r="DF82" s="76"/>
      <c r="DG82" s="76"/>
      <c r="DH82" s="48"/>
      <c r="DI82" s="198"/>
      <c r="DJ82" s="198"/>
      <c r="DK82" s="48"/>
      <c r="DL82" s="76"/>
      <c r="DM82" s="76"/>
      <c r="DN82" s="48"/>
      <c r="DO82" s="198"/>
      <c r="DP82" s="198"/>
      <c r="DQ82" s="48"/>
      <c r="DR82" s="198"/>
      <c r="DS82" s="198"/>
      <c r="DT82" s="48"/>
      <c r="DU82" s="198"/>
      <c r="DV82" s="198"/>
      <c r="DW82" s="48"/>
      <c r="DX82" s="198"/>
      <c r="DY82" s="198"/>
      <c r="DZ82" s="48"/>
      <c r="EA82" s="198"/>
      <c r="EB82" s="198"/>
      <c r="EC82" s="48"/>
      <c r="ED82" s="198"/>
      <c r="EE82" s="198"/>
      <c r="EF82" s="48"/>
      <c r="EG82" s="198"/>
      <c r="EH82" s="198"/>
      <c r="EI82" s="48"/>
      <c r="EJ82" s="198"/>
      <c r="EK82" s="198"/>
      <c r="EL82" s="48"/>
      <c r="EM82" s="198"/>
      <c r="EN82" s="198"/>
      <c r="EO82" s="48"/>
      <c r="EP82" s="198"/>
      <c r="EQ82" s="198"/>
      <c r="ER82" s="48"/>
      <c r="ES82" s="198"/>
      <c r="ET82" s="198"/>
      <c r="EU82" s="48"/>
      <c r="EV82" s="198"/>
      <c r="EW82" s="198"/>
      <c r="EX82" s="48"/>
      <c r="EY82" s="198"/>
      <c r="EZ82" s="198"/>
      <c r="FA82" s="48"/>
      <c r="FB82" s="76"/>
      <c r="FC82" s="76"/>
      <c r="FD82" s="48"/>
    </row>
    <row r="83" spans="1:160" s="59" customFormat="1" ht="31.5" x14ac:dyDescent="0.25">
      <c r="A83" s="185" t="s">
        <v>296</v>
      </c>
      <c r="B83" s="73">
        <f t="shared" si="865"/>
        <v>21399.68</v>
      </c>
      <c r="C83" s="73">
        <f t="shared" si="866"/>
        <v>11855.118870000002</v>
      </c>
      <c r="D83" s="55">
        <f t="shared" ref="D83" si="920">C83/B83*100</f>
        <v>55.398580118955053</v>
      </c>
      <c r="E83" s="55">
        <f t="shared" ref="E83:AD83" si="921">E84+E85</f>
        <v>7900</v>
      </c>
      <c r="F83" s="55">
        <f t="shared" ref="F83" si="922">F84+F85</f>
        <v>7446.299</v>
      </c>
      <c r="G83" s="55">
        <f>F83/E83*100</f>
        <v>94.256949367088609</v>
      </c>
      <c r="H83" s="55"/>
      <c r="I83" s="55"/>
      <c r="J83" s="55"/>
      <c r="K83" s="55">
        <f t="shared" si="921"/>
        <v>683.2</v>
      </c>
      <c r="L83" s="55">
        <f t="shared" ref="L83" si="923">L84+L85</f>
        <v>657.7</v>
      </c>
      <c r="M83" s="54">
        <f t="shared" si="197"/>
        <v>96.267564402810308</v>
      </c>
      <c r="N83" s="55">
        <f t="shared" si="921"/>
        <v>210</v>
      </c>
      <c r="O83" s="55">
        <f t="shared" si="921"/>
        <v>83.926000000000002</v>
      </c>
      <c r="P83" s="54">
        <f t="shared" si="870"/>
        <v>39.9647619047619</v>
      </c>
      <c r="Q83" s="55">
        <f t="shared" ref="Q83:R83" si="924">Q84+Q85</f>
        <v>929</v>
      </c>
      <c r="R83" s="55">
        <f t="shared" si="924"/>
        <v>418.8</v>
      </c>
      <c r="S83" s="54">
        <f t="shared" ref="S83:S84" si="925">R83/Q83*100</f>
        <v>45.080731969860068</v>
      </c>
      <c r="T83" s="55">
        <f t="shared" ref="T83" si="926">T84+T85</f>
        <v>461</v>
      </c>
      <c r="U83" s="55">
        <f t="shared" ref="U83" si="927">U84+U85</f>
        <v>148.4</v>
      </c>
      <c r="V83" s="54">
        <f t="shared" ref="V83:V84" si="928">U83/T83*100</f>
        <v>32.190889370932759</v>
      </c>
      <c r="W83" s="55">
        <f t="shared" ref="W83" si="929">W84+W85</f>
        <v>0</v>
      </c>
      <c r="X83" s="55">
        <f t="shared" ref="X83" si="930">X84+X85</f>
        <v>0</v>
      </c>
      <c r="Y83" s="54"/>
      <c r="Z83" s="55">
        <f t="shared" si="921"/>
        <v>0</v>
      </c>
      <c r="AA83" s="55">
        <f t="shared" ref="AA83" si="931">AA84+AA85</f>
        <v>0</v>
      </c>
      <c r="AB83" s="55">
        <f t="shared" si="921"/>
        <v>0</v>
      </c>
      <c r="AC83" s="55">
        <f t="shared" si="921"/>
        <v>0</v>
      </c>
      <c r="AD83" s="55">
        <f t="shared" si="921"/>
        <v>0</v>
      </c>
      <c r="AE83" s="55">
        <f t="shared" ref="AE83:AG83" si="932">AE84+AE85</f>
        <v>0</v>
      </c>
      <c r="AF83" s="55">
        <f t="shared" si="932"/>
        <v>0</v>
      </c>
      <c r="AG83" s="55">
        <f t="shared" si="932"/>
        <v>0</v>
      </c>
      <c r="AH83" s="54"/>
      <c r="AI83" s="55">
        <f t="shared" ref="AI83:AJ83" si="933">AI84+AI85</f>
        <v>2000</v>
      </c>
      <c r="AJ83" s="55">
        <f t="shared" si="933"/>
        <v>893.80174</v>
      </c>
      <c r="AK83" s="54">
        <f t="shared" ref="AK83:AK84" si="934">AJ83/AI83*100</f>
        <v>44.690086999999998</v>
      </c>
      <c r="AL83" s="55">
        <f t="shared" ref="AL83:AM83" si="935">AL84+AL85</f>
        <v>0</v>
      </c>
      <c r="AM83" s="55">
        <f t="shared" si="935"/>
        <v>0</v>
      </c>
      <c r="AN83" s="54"/>
      <c r="AO83" s="55">
        <f t="shared" ref="AO83:AP83" si="936">AO84+AO85</f>
        <v>0</v>
      </c>
      <c r="AP83" s="55">
        <f t="shared" si="936"/>
        <v>0</v>
      </c>
      <c r="AQ83" s="54"/>
      <c r="AR83" s="55">
        <f t="shared" ref="AR83:AS83" si="937">AR84+AR85</f>
        <v>0</v>
      </c>
      <c r="AS83" s="55">
        <f t="shared" si="937"/>
        <v>0</v>
      </c>
      <c r="AT83" s="54"/>
      <c r="AU83" s="55">
        <f t="shared" ref="AU83:AV83" si="938">AU84+AU85</f>
        <v>0</v>
      </c>
      <c r="AV83" s="55">
        <f t="shared" si="938"/>
        <v>0</v>
      </c>
      <c r="AW83" s="54"/>
      <c r="AX83" s="55">
        <f t="shared" ref="AX83:AY83" si="939">AX84+AX85</f>
        <v>100</v>
      </c>
      <c r="AY83" s="55">
        <f t="shared" si="939"/>
        <v>100</v>
      </c>
      <c r="AZ83" s="201">
        <f t="shared" si="829"/>
        <v>100</v>
      </c>
      <c r="BA83" s="55"/>
      <c r="BB83" s="55"/>
      <c r="BC83" s="54"/>
      <c r="BD83" s="55"/>
      <c r="BE83" s="55"/>
      <c r="BF83" s="54"/>
      <c r="BG83" s="55"/>
      <c r="BH83" s="55"/>
      <c r="BI83" s="54"/>
      <c r="BJ83" s="55">
        <f t="shared" ref="BJ83:BK83" si="940">BJ84+BJ85</f>
        <v>1021.8</v>
      </c>
      <c r="BK83" s="55">
        <f t="shared" si="940"/>
        <v>506.29212999999999</v>
      </c>
      <c r="BL83" s="54">
        <f t="shared" ref="BL83:BL84" si="941">BK83/BJ83*100</f>
        <v>49.549043844196518</v>
      </c>
      <c r="BM83" s="55"/>
      <c r="BN83" s="55"/>
      <c r="BO83" s="54"/>
      <c r="BP83" s="55">
        <f t="shared" ref="BP83:BQ83" si="942">BP84+BP85</f>
        <v>0</v>
      </c>
      <c r="BQ83" s="55">
        <f t="shared" si="942"/>
        <v>0</v>
      </c>
      <c r="BR83" s="54"/>
      <c r="BS83" s="55">
        <f t="shared" ref="BS83:BT83" si="943">BS84+BS85</f>
        <v>0</v>
      </c>
      <c r="BT83" s="55">
        <f t="shared" si="943"/>
        <v>0</v>
      </c>
      <c r="BU83" s="54"/>
      <c r="BV83" s="55">
        <f t="shared" ref="BV83:BW83" si="944">BV84+BV85</f>
        <v>0</v>
      </c>
      <c r="BW83" s="55">
        <f t="shared" si="944"/>
        <v>0</v>
      </c>
      <c r="BX83" s="54"/>
      <c r="BY83" s="55">
        <f t="shared" ref="BY83:BZ83" si="945">BY84+BY85</f>
        <v>0</v>
      </c>
      <c r="BZ83" s="55">
        <f t="shared" si="945"/>
        <v>0</v>
      </c>
      <c r="CA83" s="54"/>
      <c r="CB83" s="55">
        <f t="shared" ref="CB83:CC83" si="946">CB84+CB85</f>
        <v>2067.5</v>
      </c>
      <c r="CC83" s="55">
        <f t="shared" si="946"/>
        <v>0</v>
      </c>
      <c r="CD83" s="54">
        <f t="shared" ref="CD83:CD84" si="947">CC83/CB83*100</f>
        <v>0</v>
      </c>
      <c r="CE83" s="55"/>
      <c r="CF83" s="55">
        <f t="shared" ref="CF83" si="948">CF84+CF85</f>
        <v>0</v>
      </c>
      <c r="CG83" s="54"/>
      <c r="CH83" s="55"/>
      <c r="CI83" s="55">
        <f t="shared" ref="CI83" si="949">CI84+CI85</f>
        <v>0</v>
      </c>
      <c r="CJ83" s="54"/>
      <c r="CK83" s="55"/>
      <c r="CL83" s="55">
        <f t="shared" ref="CL83" si="950">CL84+CL85</f>
        <v>0</v>
      </c>
      <c r="CM83" s="54"/>
      <c r="CN83" s="55"/>
      <c r="CO83" s="55">
        <f t="shared" ref="CO83" si="951">CO84+CO85</f>
        <v>0</v>
      </c>
      <c r="CP83" s="54"/>
      <c r="CQ83" s="55"/>
      <c r="CR83" s="55">
        <f t="shared" ref="CR83" si="952">CR84+CR85</f>
        <v>0</v>
      </c>
      <c r="CS83" s="54"/>
      <c r="CT83" s="55">
        <f t="shared" ref="CT83:CU83" si="953">CT84+CT85</f>
        <v>0</v>
      </c>
      <c r="CU83" s="55">
        <f t="shared" si="953"/>
        <v>0</v>
      </c>
      <c r="CV83" s="54"/>
      <c r="CW83" s="55">
        <f t="shared" ref="CW83:CX83" si="954">CW84+CW85</f>
        <v>0</v>
      </c>
      <c r="CX83" s="55">
        <f t="shared" si="954"/>
        <v>0</v>
      </c>
      <c r="CY83" s="201"/>
      <c r="CZ83" s="55"/>
      <c r="DA83" s="55">
        <f t="shared" ref="DA83" si="955">DA84+DA85</f>
        <v>0</v>
      </c>
      <c r="DB83" s="54"/>
      <c r="DC83" s="55">
        <f t="shared" ref="DC83:DD83" si="956">DC84+DC85</f>
        <v>636.29999999999995</v>
      </c>
      <c r="DD83" s="55">
        <f t="shared" si="956"/>
        <v>0</v>
      </c>
      <c r="DE83" s="54">
        <f t="shared" ref="DE83:DE84" si="957">DD83/DC83*100</f>
        <v>0</v>
      </c>
      <c r="DF83" s="55"/>
      <c r="DG83" s="55">
        <f t="shared" ref="DG83" si="958">DG84+DG85</f>
        <v>0</v>
      </c>
      <c r="DH83" s="54"/>
      <c r="DI83" s="55">
        <f t="shared" ref="DI83:DJ83" si="959">DI84+DI85</f>
        <v>3000</v>
      </c>
      <c r="DJ83" s="55">
        <f t="shared" si="959"/>
        <v>0</v>
      </c>
      <c r="DK83" s="54">
        <f t="shared" ref="DK83:DK84" si="960">DJ83/DI83*100</f>
        <v>0</v>
      </c>
      <c r="DL83" s="55">
        <f t="shared" ref="DL83:DM83" si="961">DL84+DL85</f>
        <v>0</v>
      </c>
      <c r="DM83" s="55">
        <f t="shared" si="961"/>
        <v>0</v>
      </c>
      <c r="DN83" s="54"/>
      <c r="DO83" s="55">
        <f t="shared" ref="DO83:DP83" si="962">DO84+DO85</f>
        <v>500</v>
      </c>
      <c r="DP83" s="55">
        <f t="shared" si="962"/>
        <v>0</v>
      </c>
      <c r="DQ83" s="54">
        <f t="shared" ref="DQ83:DQ84" si="963">DP83/DO83*100</f>
        <v>0</v>
      </c>
      <c r="DR83" s="55">
        <f t="shared" ref="DR83:DS83" si="964">DR84+DR85</f>
        <v>0</v>
      </c>
      <c r="DS83" s="55">
        <f t="shared" si="964"/>
        <v>0</v>
      </c>
      <c r="DT83" s="54"/>
      <c r="DU83" s="55">
        <f t="shared" ref="DU83:DV83" si="965">DU84+DU85</f>
        <v>0</v>
      </c>
      <c r="DV83" s="55">
        <f t="shared" si="965"/>
        <v>0</v>
      </c>
      <c r="DW83" s="54"/>
      <c r="DX83" s="55">
        <f t="shared" ref="DX83:DY83" si="966">DX84+DX85</f>
        <v>290.98</v>
      </c>
      <c r="DY83" s="55">
        <f t="shared" si="966"/>
        <v>0</v>
      </c>
      <c r="DZ83" s="54"/>
      <c r="EA83" s="55">
        <f t="shared" ref="EA83:EB83" si="967">EA84+EA85</f>
        <v>0</v>
      </c>
      <c r="EB83" s="55">
        <f t="shared" si="967"/>
        <v>0</v>
      </c>
      <c r="EC83" s="54"/>
      <c r="ED83" s="55">
        <f t="shared" ref="ED83:EE83" si="968">ED84+ED85</f>
        <v>711.7</v>
      </c>
      <c r="EE83" s="55">
        <f t="shared" si="968"/>
        <v>711.7</v>
      </c>
      <c r="EF83" s="54">
        <f t="shared" ref="EF83:EF84" si="969">EE83/ED83*100</f>
        <v>100</v>
      </c>
      <c r="EG83" s="55">
        <f t="shared" ref="EG83:EH83" si="970">EG84+EG85</f>
        <v>220</v>
      </c>
      <c r="EH83" s="55">
        <f t="shared" si="970"/>
        <v>220</v>
      </c>
      <c r="EI83" s="54">
        <f t="shared" ref="EI83:EI84" si="971">EH83/EG83*100</f>
        <v>100</v>
      </c>
      <c r="EJ83" s="55">
        <f t="shared" ref="EJ83:EK83" si="972">EJ84+EJ85</f>
        <v>0</v>
      </c>
      <c r="EK83" s="55">
        <f t="shared" si="972"/>
        <v>0</v>
      </c>
      <c r="EL83" s="54"/>
      <c r="EM83" s="55">
        <f t="shared" ref="EM83:EN83" si="973">EM84+EM85</f>
        <v>0</v>
      </c>
      <c r="EN83" s="55">
        <f t="shared" si="973"/>
        <v>0</v>
      </c>
      <c r="EO83" s="54"/>
      <c r="EP83" s="55">
        <f t="shared" ref="EP83:EQ83" si="974">EP84+EP85</f>
        <v>668.2</v>
      </c>
      <c r="EQ83" s="55">
        <f t="shared" si="974"/>
        <v>668.2</v>
      </c>
      <c r="ER83" s="54">
        <f t="shared" ref="ER83:ER84" si="975">EQ83/EP83*100</f>
        <v>100</v>
      </c>
      <c r="ES83" s="55">
        <f t="shared" ref="ES83:ET83" si="976">ES84+ES85</f>
        <v>0</v>
      </c>
      <c r="ET83" s="55">
        <f t="shared" si="976"/>
        <v>0</v>
      </c>
      <c r="EU83" s="54"/>
      <c r="EV83" s="55">
        <f t="shared" ref="EV83:EW83" si="977">EV84+EV85</f>
        <v>0</v>
      </c>
      <c r="EW83" s="55">
        <f t="shared" si="977"/>
        <v>0</v>
      </c>
      <c r="EX83" s="54"/>
      <c r="EY83" s="55">
        <f t="shared" ref="EY83:EZ83" si="978">EY84+EY85</f>
        <v>0</v>
      </c>
      <c r="EZ83" s="55">
        <f t="shared" si="978"/>
        <v>0</v>
      </c>
      <c r="FA83" s="54"/>
      <c r="FB83" s="55"/>
      <c r="FC83" s="55">
        <f t="shared" ref="FC83" si="979">FC84+FC85</f>
        <v>0</v>
      </c>
      <c r="FD83" s="54"/>
    </row>
    <row r="84" spans="1:160" ht="31.5" x14ac:dyDescent="0.25">
      <c r="A84" s="186" t="s">
        <v>270</v>
      </c>
      <c r="B84" s="56">
        <f t="shared" si="865"/>
        <v>20412.18</v>
      </c>
      <c r="C84" s="56">
        <f t="shared" si="866"/>
        <v>11855.118870000002</v>
      </c>
      <c r="D84" s="52">
        <f t="shared" si="31"/>
        <v>58.078651422826965</v>
      </c>
      <c r="E84" s="52">
        <v>7900</v>
      </c>
      <c r="F84" s="52">
        <v>7446.299</v>
      </c>
      <c r="G84" s="52">
        <f>F84/E84*100</f>
        <v>94.256949367088609</v>
      </c>
      <c r="H84" s="52"/>
      <c r="I84" s="52"/>
      <c r="J84" s="52"/>
      <c r="K84" s="52">
        <v>683.2</v>
      </c>
      <c r="L84" s="52">
        <v>657.7</v>
      </c>
      <c r="M84" s="48">
        <f t="shared" si="197"/>
        <v>96.267564402810308</v>
      </c>
      <c r="N84" s="52">
        <v>210</v>
      </c>
      <c r="O84" s="52">
        <v>83.926000000000002</v>
      </c>
      <c r="P84" s="48">
        <f t="shared" si="870"/>
        <v>39.9647619047619</v>
      </c>
      <c r="Q84" s="199">
        <v>929</v>
      </c>
      <c r="R84" s="199">
        <v>418.8</v>
      </c>
      <c r="S84" s="48">
        <f t="shared" si="925"/>
        <v>45.080731969860068</v>
      </c>
      <c r="T84" s="198">
        <v>461</v>
      </c>
      <c r="U84" s="198">
        <v>148.4</v>
      </c>
      <c r="V84" s="48">
        <f t="shared" si="928"/>
        <v>32.190889370932759</v>
      </c>
      <c r="W84" s="198"/>
      <c r="X84" s="198"/>
      <c r="Y84" s="48"/>
      <c r="Z84" s="52"/>
      <c r="AA84" s="52"/>
      <c r="AB84" s="48"/>
      <c r="AC84" s="52"/>
      <c r="AD84" s="52"/>
      <c r="AE84" s="48"/>
      <c r="AF84" s="52"/>
      <c r="AG84" s="52"/>
      <c r="AH84" s="48"/>
      <c r="AI84" s="198">
        <v>2000</v>
      </c>
      <c r="AJ84" s="198">
        <v>893.80174</v>
      </c>
      <c r="AK84" s="48">
        <f t="shared" si="934"/>
        <v>44.690086999999998</v>
      </c>
      <c r="AL84" s="198"/>
      <c r="AM84" s="198"/>
      <c r="AN84" s="48"/>
      <c r="AO84" s="198"/>
      <c r="AP84" s="198"/>
      <c r="AQ84" s="48"/>
      <c r="AR84" s="198"/>
      <c r="AS84" s="200"/>
      <c r="AT84" s="48"/>
      <c r="AU84" s="198"/>
      <c r="AV84" s="198"/>
      <c r="AW84" s="48"/>
      <c r="AX84" s="198">
        <v>100</v>
      </c>
      <c r="AY84" s="198">
        <v>100</v>
      </c>
      <c r="AZ84" s="198">
        <f t="shared" si="829"/>
        <v>100</v>
      </c>
      <c r="BA84" s="198"/>
      <c r="BB84" s="198"/>
      <c r="BC84" s="48"/>
      <c r="BD84" s="198"/>
      <c r="BE84" s="198"/>
      <c r="BF84" s="48"/>
      <c r="BG84" s="198"/>
      <c r="BH84" s="198"/>
      <c r="BI84" s="48"/>
      <c r="BJ84" s="198">
        <v>1021.8</v>
      </c>
      <c r="BK84" s="198">
        <v>506.29212999999999</v>
      </c>
      <c r="BL84" s="48">
        <f t="shared" si="941"/>
        <v>49.549043844196518</v>
      </c>
      <c r="BM84" s="198"/>
      <c r="BN84" s="198"/>
      <c r="BO84" s="48"/>
      <c r="BP84" s="198"/>
      <c r="BQ84" s="198"/>
      <c r="BR84" s="48"/>
      <c r="BS84" s="198"/>
      <c r="BT84" s="198"/>
      <c r="BU84" s="48"/>
      <c r="BV84" s="198"/>
      <c r="BW84" s="198"/>
      <c r="BX84" s="48"/>
      <c r="BY84" s="198"/>
      <c r="BZ84" s="198"/>
      <c r="CA84" s="48"/>
      <c r="CB84" s="198">
        <v>1080</v>
      </c>
      <c r="CC84" s="198">
        <v>0</v>
      </c>
      <c r="CD84" s="48">
        <f t="shared" si="947"/>
        <v>0</v>
      </c>
      <c r="CE84" s="198"/>
      <c r="CF84" s="198"/>
      <c r="CG84" s="48"/>
      <c r="CH84" s="198"/>
      <c r="CI84" s="198"/>
      <c r="CJ84" s="48"/>
      <c r="CK84" s="198"/>
      <c r="CL84" s="198"/>
      <c r="CM84" s="48"/>
      <c r="CN84" s="198"/>
      <c r="CO84" s="198"/>
      <c r="CP84" s="48"/>
      <c r="CQ84" s="198"/>
      <c r="CR84" s="198"/>
      <c r="CS84" s="48"/>
      <c r="CT84" s="198"/>
      <c r="CU84" s="198">
        <v>0</v>
      </c>
      <c r="CV84" s="48"/>
      <c r="CW84" s="198"/>
      <c r="CX84" s="198"/>
      <c r="CY84" s="198"/>
      <c r="CZ84" s="198"/>
      <c r="DA84" s="198"/>
      <c r="DB84" s="48"/>
      <c r="DC84" s="198">
        <v>636.29999999999995</v>
      </c>
      <c r="DD84" s="198">
        <v>0</v>
      </c>
      <c r="DE84" s="48">
        <f t="shared" si="957"/>
        <v>0</v>
      </c>
      <c r="DF84" s="198"/>
      <c r="DG84" s="198"/>
      <c r="DH84" s="48"/>
      <c r="DI84" s="198">
        <v>3000</v>
      </c>
      <c r="DJ84" s="198">
        <v>0</v>
      </c>
      <c r="DK84" s="48">
        <f t="shared" si="960"/>
        <v>0</v>
      </c>
      <c r="DL84" s="198"/>
      <c r="DM84" s="198"/>
      <c r="DN84" s="48"/>
      <c r="DO84" s="198">
        <v>500</v>
      </c>
      <c r="DP84" s="198">
        <v>0</v>
      </c>
      <c r="DQ84" s="48">
        <f t="shared" si="963"/>
        <v>0</v>
      </c>
      <c r="DR84" s="198"/>
      <c r="DS84" s="198">
        <v>0</v>
      </c>
      <c r="DT84" s="48"/>
      <c r="DU84" s="198"/>
      <c r="DV84" s="198">
        <v>0</v>
      </c>
      <c r="DW84" s="48"/>
      <c r="DX84" s="198">
        <v>290.98</v>
      </c>
      <c r="DY84" s="198">
        <v>0</v>
      </c>
      <c r="DZ84" s="48"/>
      <c r="EA84" s="198"/>
      <c r="EB84" s="198">
        <v>0</v>
      </c>
      <c r="EC84" s="48"/>
      <c r="ED84" s="198">
        <v>711.7</v>
      </c>
      <c r="EE84" s="198">
        <v>711.7</v>
      </c>
      <c r="EF84" s="48">
        <f t="shared" si="969"/>
        <v>100</v>
      </c>
      <c r="EG84" s="198">
        <v>220</v>
      </c>
      <c r="EH84" s="198">
        <v>220</v>
      </c>
      <c r="EI84" s="48">
        <f t="shared" si="971"/>
        <v>100</v>
      </c>
      <c r="EJ84" s="198"/>
      <c r="EK84" s="198"/>
      <c r="EL84" s="48"/>
      <c r="EM84" s="198"/>
      <c r="EN84" s="198"/>
      <c r="EO84" s="48"/>
      <c r="EP84" s="198">
        <v>668.2</v>
      </c>
      <c r="EQ84" s="198">
        <v>668.2</v>
      </c>
      <c r="ER84" s="48">
        <f t="shared" si="975"/>
        <v>100</v>
      </c>
      <c r="ES84" s="198"/>
      <c r="ET84" s="198"/>
      <c r="EU84" s="48"/>
      <c r="EV84" s="198"/>
      <c r="EW84" s="198"/>
      <c r="EX84" s="48"/>
      <c r="EY84" s="198"/>
      <c r="EZ84" s="198"/>
      <c r="FA84" s="48"/>
      <c r="FB84" s="198"/>
      <c r="FC84" s="198"/>
      <c r="FD84" s="48"/>
    </row>
    <row r="85" spans="1:160" ht="15.75" x14ac:dyDescent="0.25">
      <c r="A85" s="28" t="s">
        <v>295</v>
      </c>
      <c r="B85" s="56">
        <f t="shared" si="865"/>
        <v>987.5</v>
      </c>
      <c r="C85" s="56">
        <f t="shared" si="866"/>
        <v>0</v>
      </c>
      <c r="D85" s="52"/>
      <c r="E85" s="56"/>
      <c r="F85" s="56"/>
      <c r="G85" s="56"/>
      <c r="H85" s="117"/>
      <c r="I85" s="117"/>
      <c r="J85" s="52"/>
      <c r="K85" s="117"/>
      <c r="L85" s="117"/>
      <c r="M85" s="117"/>
      <c r="N85" s="117"/>
      <c r="O85" s="117"/>
      <c r="P85" s="48"/>
      <c r="Q85" s="76"/>
      <c r="R85" s="76"/>
      <c r="S85" s="48"/>
      <c r="T85" s="76"/>
      <c r="U85" s="76"/>
      <c r="V85" s="48"/>
      <c r="W85" s="76"/>
      <c r="X85" s="76"/>
      <c r="Y85" s="48"/>
      <c r="Z85" s="117"/>
      <c r="AA85" s="117"/>
      <c r="AB85" s="117"/>
      <c r="AC85" s="117"/>
      <c r="AD85" s="117"/>
      <c r="AE85" s="117"/>
      <c r="AF85" s="117"/>
      <c r="AG85" s="117"/>
      <c r="AH85" s="117"/>
      <c r="AI85" s="76"/>
      <c r="AJ85" s="76"/>
      <c r="AK85" s="48"/>
      <c r="AL85" s="76"/>
      <c r="AM85" s="76"/>
      <c r="AN85" s="48"/>
      <c r="AO85" s="76"/>
      <c r="AP85" s="76"/>
      <c r="AQ85" s="48"/>
      <c r="AR85" s="76"/>
      <c r="AS85" s="76"/>
      <c r="AT85" s="48"/>
      <c r="AU85" s="76"/>
      <c r="AV85" s="76"/>
      <c r="AW85" s="48"/>
      <c r="AX85" s="76"/>
      <c r="AY85" s="76"/>
      <c r="AZ85" s="198"/>
      <c r="BA85" s="76"/>
      <c r="BB85" s="76"/>
      <c r="BC85" s="48"/>
      <c r="BD85" s="76"/>
      <c r="BE85" s="76"/>
      <c r="BF85" s="48"/>
      <c r="BG85" s="76"/>
      <c r="BH85" s="76"/>
      <c r="BI85" s="48"/>
      <c r="BJ85" s="76"/>
      <c r="BK85" s="76"/>
      <c r="BL85" s="48"/>
      <c r="BM85" s="76"/>
      <c r="BN85" s="76"/>
      <c r="BO85" s="48"/>
      <c r="BP85" s="76"/>
      <c r="BQ85" s="76"/>
      <c r="BR85" s="48"/>
      <c r="BS85" s="76"/>
      <c r="BT85" s="76"/>
      <c r="BU85" s="48"/>
      <c r="BV85" s="76"/>
      <c r="BW85" s="76"/>
      <c r="BX85" s="48"/>
      <c r="BY85" s="76"/>
      <c r="BZ85" s="76"/>
      <c r="CA85" s="48"/>
      <c r="CB85" s="76">
        <v>987.5</v>
      </c>
      <c r="CC85" s="76">
        <v>0</v>
      </c>
      <c r="CD85" s="48"/>
      <c r="CE85" s="76"/>
      <c r="CF85" s="76"/>
      <c r="CG85" s="48"/>
      <c r="CH85" s="76"/>
      <c r="CI85" s="76"/>
      <c r="CJ85" s="48"/>
      <c r="CK85" s="76"/>
      <c r="CL85" s="76"/>
      <c r="CM85" s="48"/>
      <c r="CN85" s="76"/>
      <c r="CO85" s="76"/>
      <c r="CP85" s="48"/>
      <c r="CQ85" s="76"/>
      <c r="CR85" s="76"/>
      <c r="CS85" s="48"/>
      <c r="CT85" s="76"/>
      <c r="CU85" s="76">
        <v>0</v>
      </c>
      <c r="CV85" s="48"/>
      <c r="CW85" s="76"/>
      <c r="CX85" s="76"/>
      <c r="CY85" s="198"/>
      <c r="CZ85" s="76"/>
      <c r="DA85" s="76"/>
      <c r="DB85" s="48"/>
      <c r="DC85" s="76"/>
      <c r="DD85" s="76">
        <v>0</v>
      </c>
      <c r="DE85" s="48"/>
      <c r="DF85" s="76"/>
      <c r="DG85" s="76"/>
      <c r="DH85" s="48"/>
      <c r="DI85" s="76"/>
      <c r="DJ85" s="76">
        <v>0</v>
      </c>
      <c r="DK85" s="48"/>
      <c r="DL85" s="76"/>
      <c r="DM85" s="76"/>
      <c r="DN85" s="48"/>
      <c r="DO85" s="76"/>
      <c r="DP85" s="76">
        <v>0</v>
      </c>
      <c r="DQ85" s="48"/>
      <c r="DR85" s="76"/>
      <c r="DS85" s="76">
        <v>0</v>
      </c>
      <c r="DT85" s="48"/>
      <c r="DU85" s="76"/>
      <c r="DV85" s="76">
        <v>0</v>
      </c>
      <c r="DW85" s="48"/>
      <c r="DX85" s="76"/>
      <c r="DY85" s="76">
        <v>0</v>
      </c>
      <c r="DZ85" s="48"/>
      <c r="EA85" s="76"/>
      <c r="EB85" s="76">
        <v>0</v>
      </c>
      <c r="EC85" s="48"/>
      <c r="ED85" s="76"/>
      <c r="EE85" s="76"/>
      <c r="EF85" s="48"/>
      <c r="EG85" s="76"/>
      <c r="EH85" s="76">
        <v>0</v>
      </c>
      <c r="EI85" s="48"/>
      <c r="EJ85" s="76"/>
      <c r="EK85" s="76">
        <v>0</v>
      </c>
      <c r="EL85" s="48"/>
      <c r="EM85" s="76"/>
      <c r="EN85" s="76">
        <v>0</v>
      </c>
      <c r="EO85" s="48"/>
      <c r="EP85" s="76"/>
      <c r="EQ85" s="76">
        <v>0</v>
      </c>
      <c r="ER85" s="48"/>
      <c r="ES85" s="76"/>
      <c r="ET85" s="76">
        <v>0</v>
      </c>
      <c r="EU85" s="48"/>
      <c r="EV85" s="76"/>
      <c r="EW85" s="76">
        <v>0</v>
      </c>
      <c r="EX85" s="48"/>
      <c r="EY85" s="76"/>
      <c r="EZ85" s="76">
        <v>0</v>
      </c>
      <c r="FA85" s="48"/>
      <c r="FB85" s="76"/>
      <c r="FC85" s="76"/>
      <c r="FD85" s="48"/>
    </row>
    <row r="86" spans="1:160" ht="15.75" x14ac:dyDescent="0.25">
      <c r="A86" s="28" t="s">
        <v>473</v>
      </c>
      <c r="B86" s="56">
        <f t="shared" si="865"/>
        <v>0</v>
      </c>
      <c r="C86" s="56">
        <f t="shared" si="866"/>
        <v>0</v>
      </c>
      <c r="D86" s="52"/>
      <c r="E86" s="56"/>
      <c r="F86" s="56"/>
      <c r="G86" s="56"/>
      <c r="H86" s="117"/>
      <c r="I86" s="117"/>
      <c r="J86" s="52"/>
      <c r="K86" s="117"/>
      <c r="L86" s="117"/>
      <c r="M86" s="117"/>
      <c r="N86" s="117"/>
      <c r="O86" s="117"/>
      <c r="P86" s="48"/>
      <c r="Q86" s="76"/>
      <c r="R86" s="76"/>
      <c r="S86" s="48"/>
      <c r="T86" s="76"/>
      <c r="U86" s="76"/>
      <c r="V86" s="48"/>
      <c r="W86" s="76"/>
      <c r="X86" s="76"/>
      <c r="Y86" s="48"/>
      <c r="Z86" s="117"/>
      <c r="AA86" s="117"/>
      <c r="AB86" s="117"/>
      <c r="AC86" s="117"/>
      <c r="AD86" s="117"/>
      <c r="AE86" s="117"/>
      <c r="AF86" s="117"/>
      <c r="AG86" s="117"/>
      <c r="AH86" s="117"/>
      <c r="AI86" s="76"/>
      <c r="AJ86" s="76"/>
      <c r="AK86" s="48"/>
      <c r="AL86" s="76"/>
      <c r="AM86" s="76"/>
      <c r="AN86" s="48"/>
      <c r="AO86" s="76"/>
      <c r="AP86" s="76"/>
      <c r="AQ86" s="48"/>
      <c r="AR86" s="76"/>
      <c r="AS86" s="76"/>
      <c r="AT86" s="48"/>
      <c r="AU86" s="76"/>
      <c r="AV86" s="76"/>
      <c r="AW86" s="48"/>
      <c r="AX86" s="76"/>
      <c r="AY86" s="76"/>
      <c r="AZ86" s="198"/>
      <c r="BA86" s="76"/>
      <c r="BB86" s="76"/>
      <c r="BC86" s="48"/>
      <c r="BD86" s="76"/>
      <c r="BE86" s="76"/>
      <c r="BF86" s="48"/>
      <c r="BG86" s="76"/>
      <c r="BH86" s="76"/>
      <c r="BI86" s="48"/>
      <c r="BJ86" s="76"/>
      <c r="BK86" s="76"/>
      <c r="BL86" s="48"/>
      <c r="BM86" s="76"/>
      <c r="BN86" s="76"/>
      <c r="BO86" s="48"/>
      <c r="BP86" s="76"/>
      <c r="BQ86" s="76"/>
      <c r="BR86" s="48"/>
      <c r="BS86" s="76"/>
      <c r="BT86" s="76"/>
      <c r="BU86" s="48"/>
      <c r="BV86" s="76"/>
      <c r="BW86" s="76"/>
      <c r="BX86" s="48"/>
      <c r="BY86" s="76"/>
      <c r="BZ86" s="76"/>
      <c r="CA86" s="48"/>
      <c r="CB86" s="76"/>
      <c r="CC86" s="76"/>
      <c r="CD86" s="48"/>
      <c r="CE86" s="76"/>
      <c r="CF86" s="76"/>
      <c r="CG86" s="48"/>
      <c r="CH86" s="76"/>
      <c r="CI86" s="76"/>
      <c r="CJ86" s="48"/>
      <c r="CK86" s="76"/>
      <c r="CL86" s="76"/>
      <c r="CM86" s="48"/>
      <c r="CN86" s="76"/>
      <c r="CO86" s="76"/>
      <c r="CP86" s="48"/>
      <c r="CQ86" s="76"/>
      <c r="CR86" s="76"/>
      <c r="CS86" s="48"/>
      <c r="CT86" s="76"/>
      <c r="CU86" s="76"/>
      <c r="CV86" s="48"/>
      <c r="CW86" s="76"/>
      <c r="CX86" s="76"/>
      <c r="CY86" s="198"/>
      <c r="CZ86" s="76"/>
      <c r="DA86" s="76"/>
      <c r="DB86" s="48"/>
      <c r="DC86" s="76"/>
      <c r="DD86" s="76"/>
      <c r="DE86" s="48"/>
      <c r="DF86" s="76"/>
      <c r="DG86" s="76"/>
      <c r="DH86" s="48"/>
      <c r="DI86" s="76"/>
      <c r="DJ86" s="76"/>
      <c r="DK86" s="48"/>
      <c r="DL86" s="76"/>
      <c r="DM86" s="76"/>
      <c r="DN86" s="48"/>
      <c r="DO86" s="76"/>
      <c r="DP86" s="76"/>
      <c r="DQ86" s="48"/>
      <c r="DR86" s="76"/>
      <c r="DS86" s="76"/>
      <c r="DT86" s="48"/>
      <c r="DU86" s="76"/>
      <c r="DV86" s="76"/>
      <c r="DW86" s="48"/>
      <c r="DX86" s="76"/>
      <c r="DY86" s="76"/>
      <c r="DZ86" s="48"/>
      <c r="EA86" s="76"/>
      <c r="EB86" s="76"/>
      <c r="EC86" s="48"/>
      <c r="ED86" s="76"/>
      <c r="EE86" s="76"/>
      <c r="EF86" s="48"/>
      <c r="EG86" s="76"/>
      <c r="EH86" s="76"/>
      <c r="EI86" s="48"/>
      <c r="EJ86" s="76"/>
      <c r="EK86" s="76"/>
      <c r="EL86" s="48"/>
      <c r="EM86" s="76"/>
      <c r="EN86" s="76"/>
      <c r="EO86" s="48"/>
      <c r="EP86" s="76"/>
      <c r="EQ86" s="76"/>
      <c r="ER86" s="48"/>
      <c r="ES86" s="76"/>
      <c r="ET86" s="76"/>
      <c r="EU86" s="48"/>
      <c r="EV86" s="76"/>
      <c r="EW86" s="76"/>
      <c r="EX86" s="48"/>
      <c r="EY86" s="76"/>
      <c r="EZ86" s="76"/>
      <c r="FA86" s="48"/>
      <c r="FB86" s="76"/>
      <c r="FC86" s="76"/>
      <c r="FD86" s="48"/>
    </row>
    <row r="87" spans="1:160" s="59" customFormat="1" ht="31.5" x14ac:dyDescent="0.25">
      <c r="A87" s="185" t="s">
        <v>298</v>
      </c>
      <c r="B87" s="73">
        <f t="shared" si="865"/>
        <v>25311.289409999998</v>
      </c>
      <c r="C87" s="73">
        <f t="shared" si="866"/>
        <v>20602.379079999999</v>
      </c>
      <c r="D87" s="55">
        <f t="shared" ref="D87" si="980">C87/B87*100</f>
        <v>81.396007711327428</v>
      </c>
      <c r="E87" s="55">
        <f t="shared" ref="E87:AD87" si="981">E88+E89</f>
        <v>9020</v>
      </c>
      <c r="F87" s="55">
        <f t="shared" ref="F87" si="982">F88+F89</f>
        <v>9020</v>
      </c>
      <c r="G87" s="55">
        <f t="shared" si="655"/>
        <v>100</v>
      </c>
      <c r="H87" s="55">
        <f t="shared" si="981"/>
        <v>0</v>
      </c>
      <c r="I87" s="55">
        <f t="shared" si="981"/>
        <v>0</v>
      </c>
      <c r="J87" s="55"/>
      <c r="K87" s="55">
        <f t="shared" si="981"/>
        <v>559.1</v>
      </c>
      <c r="L87" s="55">
        <f t="shared" ref="L87" si="983">L88+L89</f>
        <v>559.1</v>
      </c>
      <c r="M87" s="54">
        <f t="shared" si="197"/>
        <v>100</v>
      </c>
      <c r="N87" s="55">
        <f t="shared" si="981"/>
        <v>353</v>
      </c>
      <c r="O87" s="55">
        <f t="shared" si="981"/>
        <v>210.81577999999999</v>
      </c>
      <c r="P87" s="54">
        <f t="shared" si="870"/>
        <v>59.721184135977332</v>
      </c>
      <c r="Q87" s="55">
        <f t="shared" ref="Q87:R87" si="984">Q88+Q89</f>
        <v>1911</v>
      </c>
      <c r="R87" s="55">
        <f t="shared" si="984"/>
        <v>1167</v>
      </c>
      <c r="S87" s="54">
        <f t="shared" ref="S87:S88" si="985">R87/Q87*100</f>
        <v>61.067503924646779</v>
      </c>
      <c r="T87" s="55">
        <f t="shared" ref="T87" si="986">T88+T89</f>
        <v>410</v>
      </c>
      <c r="U87" s="55">
        <f t="shared" ref="U87" si="987">U88+U89</f>
        <v>184.3</v>
      </c>
      <c r="V87" s="54">
        <f t="shared" ref="V87:V88" si="988">U87/T87*100</f>
        <v>44.951219512195124</v>
      </c>
      <c r="W87" s="55">
        <f t="shared" ref="W87" si="989">W88+W89</f>
        <v>0</v>
      </c>
      <c r="X87" s="55">
        <f t="shared" ref="X87" si="990">X88+X89</f>
        <v>0</v>
      </c>
      <c r="Y87" s="54"/>
      <c r="Z87" s="55">
        <f t="shared" si="981"/>
        <v>0</v>
      </c>
      <c r="AA87" s="55">
        <f t="shared" ref="AA87" si="991">AA88+AA89</f>
        <v>0</v>
      </c>
      <c r="AB87" s="55">
        <f t="shared" si="981"/>
        <v>0</v>
      </c>
      <c r="AC87" s="55">
        <f t="shared" si="981"/>
        <v>0</v>
      </c>
      <c r="AD87" s="55">
        <f t="shared" si="981"/>
        <v>0</v>
      </c>
      <c r="AE87" s="55">
        <f t="shared" ref="AE87:AG87" si="992">AE88+AE89</f>
        <v>0</v>
      </c>
      <c r="AF87" s="55">
        <f t="shared" si="992"/>
        <v>0</v>
      </c>
      <c r="AG87" s="55">
        <f t="shared" si="992"/>
        <v>0</v>
      </c>
      <c r="AH87" s="55"/>
      <c r="AI87" s="55">
        <f t="shared" ref="AI87:AJ87" si="993">AI88+AI89</f>
        <v>2000</v>
      </c>
      <c r="AJ87" s="55">
        <f t="shared" si="993"/>
        <v>2000</v>
      </c>
      <c r="AK87" s="54">
        <f t="shared" ref="AK87:AK88" si="994">AJ87/AI87*100</f>
        <v>100</v>
      </c>
      <c r="AL87" s="55">
        <f t="shared" ref="AL87:AM87" si="995">AL88+AL89</f>
        <v>0</v>
      </c>
      <c r="AM87" s="55">
        <f t="shared" si="995"/>
        <v>0</v>
      </c>
      <c r="AN87" s="54"/>
      <c r="AO87" s="55">
        <f t="shared" ref="AO87:AP87" si="996">AO88+AO89</f>
        <v>0</v>
      </c>
      <c r="AP87" s="55">
        <f t="shared" si="996"/>
        <v>0</v>
      </c>
      <c r="AQ87" s="54"/>
      <c r="AR87" s="55">
        <f t="shared" ref="AR87:AS87" si="997">AR88+AR89</f>
        <v>0</v>
      </c>
      <c r="AS87" s="55">
        <f t="shared" si="997"/>
        <v>0</v>
      </c>
      <c r="AT87" s="54"/>
      <c r="AU87" s="55">
        <f t="shared" ref="AU87:AV87" si="998">AU88+AU89</f>
        <v>0</v>
      </c>
      <c r="AV87" s="55">
        <f t="shared" si="998"/>
        <v>0</v>
      </c>
      <c r="AW87" s="54"/>
      <c r="AX87" s="55">
        <f t="shared" ref="AX87:AY87" si="999">AX88+AX89</f>
        <v>100</v>
      </c>
      <c r="AY87" s="55">
        <f t="shared" si="999"/>
        <v>100</v>
      </c>
      <c r="AZ87" s="201">
        <f t="shared" si="829"/>
        <v>100</v>
      </c>
      <c r="BA87" s="55"/>
      <c r="BB87" s="55"/>
      <c r="BC87" s="54"/>
      <c r="BD87" s="55"/>
      <c r="BE87" s="55"/>
      <c r="BF87" s="54"/>
      <c r="BG87" s="55"/>
      <c r="BH87" s="55"/>
      <c r="BI87" s="54"/>
      <c r="BJ87" s="55">
        <f t="shared" ref="BJ87:BK87" si="1000">BJ88+BJ89</f>
        <v>3321</v>
      </c>
      <c r="BK87" s="55">
        <f t="shared" si="1000"/>
        <v>1837</v>
      </c>
      <c r="BL87" s="54">
        <f t="shared" ref="BL87:BL88" si="1001">BK87/BJ87*100</f>
        <v>55.314664257753691</v>
      </c>
      <c r="BM87" s="55"/>
      <c r="BN87" s="55"/>
      <c r="BO87" s="54"/>
      <c r="BP87" s="55">
        <f t="shared" ref="BP87:BQ87" si="1002">BP88+BP89</f>
        <v>0</v>
      </c>
      <c r="BQ87" s="55">
        <f t="shared" si="1002"/>
        <v>0</v>
      </c>
      <c r="BR87" s="54"/>
      <c r="BS87" s="55">
        <f t="shared" ref="BS87:BT87" si="1003">BS88+BS89</f>
        <v>0</v>
      </c>
      <c r="BT87" s="55">
        <f t="shared" si="1003"/>
        <v>0</v>
      </c>
      <c r="BU87" s="54"/>
      <c r="BV87" s="55">
        <f t="shared" ref="BV87:BW87" si="1004">BV88+BV89</f>
        <v>0</v>
      </c>
      <c r="BW87" s="55">
        <f t="shared" si="1004"/>
        <v>0</v>
      </c>
      <c r="BX87" s="54"/>
      <c r="BY87" s="55">
        <f t="shared" ref="BY87:BZ87" si="1005">BY88+BY89</f>
        <v>0</v>
      </c>
      <c r="BZ87" s="55">
        <f t="shared" si="1005"/>
        <v>0</v>
      </c>
      <c r="CA87" s="54"/>
      <c r="CB87" s="55">
        <f t="shared" ref="CB87:CC87" si="1006">CB88+CB89</f>
        <v>2992</v>
      </c>
      <c r="CC87" s="55">
        <f t="shared" si="1006"/>
        <v>878.97388999999998</v>
      </c>
      <c r="CD87" s="54">
        <f t="shared" ref="CD87:CD88" si="1007">CC87/CB87*100</f>
        <v>29.377469585561496</v>
      </c>
      <c r="CE87" s="55">
        <f t="shared" ref="CE87:CF87" si="1008">CE88+CE89</f>
        <v>0</v>
      </c>
      <c r="CF87" s="55">
        <f t="shared" si="1008"/>
        <v>0</v>
      </c>
      <c r="CG87" s="54"/>
      <c r="CH87" s="55">
        <f t="shared" ref="CH87:CI87" si="1009">CH88+CH89</f>
        <v>0</v>
      </c>
      <c r="CI87" s="55">
        <f t="shared" si="1009"/>
        <v>0</v>
      </c>
      <c r="CJ87" s="54"/>
      <c r="CK87" s="55">
        <f t="shared" ref="CK87:CL87" si="1010">CK88+CK89</f>
        <v>0</v>
      </c>
      <c r="CL87" s="55">
        <f t="shared" si="1010"/>
        <v>0</v>
      </c>
      <c r="CM87" s="54"/>
      <c r="CN87" s="55">
        <f t="shared" ref="CN87:CO87" si="1011">CN88+CN89</f>
        <v>0</v>
      </c>
      <c r="CO87" s="55">
        <f t="shared" si="1011"/>
        <v>0</v>
      </c>
      <c r="CP87" s="54"/>
      <c r="CQ87" s="55">
        <f t="shared" ref="CQ87:CR87" si="1012">CQ88+CQ89</f>
        <v>0</v>
      </c>
      <c r="CR87" s="55">
        <f t="shared" si="1012"/>
        <v>0</v>
      </c>
      <c r="CS87" s="54"/>
      <c r="CT87" s="55">
        <f t="shared" ref="CT87:CU87" si="1013">CT88+CT89</f>
        <v>0</v>
      </c>
      <c r="CU87" s="55">
        <f t="shared" si="1013"/>
        <v>0</v>
      </c>
      <c r="CV87" s="54"/>
      <c r="CW87" s="55">
        <f t="shared" ref="CW87:CX87" si="1014">CW88+CW89</f>
        <v>0</v>
      </c>
      <c r="CX87" s="55">
        <f t="shared" si="1014"/>
        <v>0</v>
      </c>
      <c r="CY87" s="201"/>
      <c r="CZ87" s="55">
        <f t="shared" ref="CZ87:DA87" si="1015">CZ88+CZ89</f>
        <v>0</v>
      </c>
      <c r="DA87" s="55">
        <f t="shared" si="1015"/>
        <v>0</v>
      </c>
      <c r="DB87" s="54"/>
      <c r="DC87" s="55">
        <f>DC88+DC89</f>
        <v>0</v>
      </c>
      <c r="DD87" s="55">
        <f>DD88+DD89</f>
        <v>0</v>
      </c>
      <c r="DE87" s="54"/>
      <c r="DF87" s="55">
        <f t="shared" ref="DF87:DG87" si="1016">DF88+DF89</f>
        <v>0</v>
      </c>
      <c r="DG87" s="55">
        <f t="shared" si="1016"/>
        <v>0</v>
      </c>
      <c r="DH87" s="54"/>
      <c r="DI87" s="55">
        <f>DI88+DI89</f>
        <v>0</v>
      </c>
      <c r="DJ87" s="55">
        <f>DJ88+DJ89</f>
        <v>0</v>
      </c>
      <c r="DK87" s="54"/>
      <c r="DL87" s="55">
        <f t="shared" ref="DL87:DM87" si="1017">DL88+DL89</f>
        <v>0</v>
      </c>
      <c r="DM87" s="55">
        <f t="shared" si="1017"/>
        <v>0</v>
      </c>
      <c r="DN87" s="54"/>
      <c r="DO87" s="55">
        <f>DO88+DO89</f>
        <v>0</v>
      </c>
      <c r="DP87" s="55">
        <f>DP88+DP89</f>
        <v>0</v>
      </c>
      <c r="DQ87" s="54"/>
      <c r="DR87" s="55">
        <f>DR88+DR89</f>
        <v>0</v>
      </c>
      <c r="DS87" s="55">
        <f>DS88+DS89</f>
        <v>0</v>
      </c>
      <c r="DT87" s="54"/>
      <c r="DU87" s="55">
        <f>DU88+DU89</f>
        <v>0</v>
      </c>
      <c r="DV87" s="55">
        <f>DV88+DV89</f>
        <v>0</v>
      </c>
      <c r="DW87" s="54"/>
      <c r="DX87" s="55">
        <f>DX88+DX89</f>
        <v>0</v>
      </c>
      <c r="DY87" s="55">
        <f>DY88+DY89</f>
        <v>0</v>
      </c>
      <c r="DZ87" s="54"/>
      <c r="EA87" s="55">
        <f>EA88+EA89</f>
        <v>0</v>
      </c>
      <c r="EB87" s="55">
        <f>EB88+EB89</f>
        <v>0</v>
      </c>
      <c r="EC87" s="54"/>
      <c r="ED87" s="55">
        <f t="shared" ref="ED87:EE87" si="1018">ED88+ED89</f>
        <v>0</v>
      </c>
      <c r="EE87" s="55">
        <f t="shared" si="1018"/>
        <v>0</v>
      </c>
      <c r="EF87" s="54"/>
      <c r="EG87" s="55">
        <f t="shared" ref="EG87:EH87" si="1019">EG88+EG89</f>
        <v>200</v>
      </c>
      <c r="EH87" s="55">
        <f t="shared" si="1019"/>
        <v>200</v>
      </c>
      <c r="EI87" s="54">
        <f t="shared" ref="EI87:EI88" si="1020">EH87/EG87*100</f>
        <v>100</v>
      </c>
      <c r="EJ87" s="55">
        <f t="shared" ref="EJ87:EK87" si="1021">EJ88+EJ89</f>
        <v>50</v>
      </c>
      <c r="EK87" s="55">
        <f t="shared" si="1021"/>
        <v>50</v>
      </c>
      <c r="EL87" s="54">
        <f t="shared" ref="EL87:EL92" si="1022">EK87/EJ87*100</f>
        <v>100</v>
      </c>
      <c r="EM87" s="55">
        <f>EM88+EM89+EM90</f>
        <v>4395.18941</v>
      </c>
      <c r="EN87" s="55">
        <f>EN88+EN89+EN90</f>
        <v>4395.18941</v>
      </c>
      <c r="EO87" s="54">
        <f t="shared" ref="EO87:EO90" si="1023">EN87/EM87*100</f>
        <v>100</v>
      </c>
      <c r="EP87" s="55">
        <f t="shared" ref="EP87:EQ87" si="1024">EP88+EP89</f>
        <v>0</v>
      </c>
      <c r="EQ87" s="55">
        <f t="shared" si="1024"/>
        <v>0</v>
      </c>
      <c r="ER87" s="54"/>
      <c r="ES87" s="55">
        <f t="shared" ref="ES87:ET87" si="1025">ES88+ES89</f>
        <v>0</v>
      </c>
      <c r="ET87" s="55">
        <f t="shared" si="1025"/>
        <v>0</v>
      </c>
      <c r="EU87" s="54"/>
      <c r="EV87" s="55">
        <f t="shared" ref="EV87:EW87" si="1026">EV88+EV89</f>
        <v>0</v>
      </c>
      <c r="EW87" s="55">
        <f t="shared" si="1026"/>
        <v>0</v>
      </c>
      <c r="EX87" s="54"/>
      <c r="EY87" s="55">
        <f t="shared" ref="EY87:EZ87" si="1027">EY88+EY89</f>
        <v>0</v>
      </c>
      <c r="EZ87" s="55">
        <f t="shared" si="1027"/>
        <v>0</v>
      </c>
      <c r="FA87" s="54"/>
      <c r="FB87" s="55">
        <f t="shared" ref="FB87:FC87" si="1028">FB88+FB89</f>
        <v>0</v>
      </c>
      <c r="FC87" s="55">
        <f t="shared" si="1028"/>
        <v>0</v>
      </c>
      <c r="FD87" s="54"/>
    </row>
    <row r="88" spans="1:160" ht="31.5" x14ac:dyDescent="0.25">
      <c r="A88" s="186" t="s">
        <v>271</v>
      </c>
      <c r="B88" s="56">
        <f t="shared" si="865"/>
        <v>20476.099999999999</v>
      </c>
      <c r="C88" s="56">
        <f t="shared" si="866"/>
        <v>16207.18967</v>
      </c>
      <c r="D88" s="52">
        <f t="shared" si="31"/>
        <v>79.15174115187952</v>
      </c>
      <c r="E88" s="52">
        <v>9020</v>
      </c>
      <c r="F88" s="52">
        <v>9020</v>
      </c>
      <c r="G88" s="52">
        <f t="shared" si="655"/>
        <v>100</v>
      </c>
      <c r="H88" s="52"/>
      <c r="I88" s="52"/>
      <c r="J88" s="52"/>
      <c r="K88" s="52">
        <v>559.1</v>
      </c>
      <c r="L88" s="52">
        <v>559.1</v>
      </c>
      <c r="M88" s="48">
        <f t="shared" si="197"/>
        <v>100</v>
      </c>
      <c r="N88" s="52">
        <v>353</v>
      </c>
      <c r="O88" s="52">
        <v>210.81577999999999</v>
      </c>
      <c r="P88" s="48">
        <f t="shared" si="870"/>
        <v>59.721184135977332</v>
      </c>
      <c r="Q88" s="199">
        <v>1911</v>
      </c>
      <c r="R88" s="199">
        <v>1167</v>
      </c>
      <c r="S88" s="48">
        <f t="shared" si="985"/>
        <v>61.067503924646779</v>
      </c>
      <c r="T88" s="198">
        <v>410</v>
      </c>
      <c r="U88" s="198">
        <v>184.3</v>
      </c>
      <c r="V88" s="48">
        <f t="shared" si="988"/>
        <v>44.951219512195124</v>
      </c>
      <c r="W88" s="198"/>
      <c r="X88" s="198"/>
      <c r="Y88" s="48"/>
      <c r="Z88" s="52"/>
      <c r="AA88" s="52"/>
      <c r="AB88" s="48"/>
      <c r="AC88" s="52"/>
      <c r="AD88" s="52"/>
      <c r="AE88" s="48"/>
      <c r="AF88" s="52"/>
      <c r="AG88" s="52"/>
      <c r="AH88" s="48"/>
      <c r="AI88" s="198">
        <v>2000</v>
      </c>
      <c r="AJ88" s="198">
        <v>2000</v>
      </c>
      <c r="AK88" s="48">
        <f t="shared" si="994"/>
        <v>100</v>
      </c>
      <c r="AL88" s="198"/>
      <c r="AM88" s="198"/>
      <c r="AN88" s="48"/>
      <c r="AO88" s="198"/>
      <c r="AP88" s="198"/>
      <c r="AQ88" s="48"/>
      <c r="AR88" s="198"/>
      <c r="AS88" s="200"/>
      <c r="AT88" s="48"/>
      <c r="AU88" s="198"/>
      <c r="AV88" s="198"/>
      <c r="AW88" s="48"/>
      <c r="AX88" s="198">
        <v>100</v>
      </c>
      <c r="AY88" s="198">
        <v>100</v>
      </c>
      <c r="AZ88" s="198">
        <f t="shared" si="829"/>
        <v>100</v>
      </c>
      <c r="BA88" s="198"/>
      <c r="BB88" s="198"/>
      <c r="BC88" s="48"/>
      <c r="BD88" s="198"/>
      <c r="BE88" s="198"/>
      <c r="BF88" s="48"/>
      <c r="BG88" s="198"/>
      <c r="BH88" s="198"/>
      <c r="BI88" s="48"/>
      <c r="BJ88" s="198">
        <v>3321</v>
      </c>
      <c r="BK88" s="198">
        <v>1837</v>
      </c>
      <c r="BL88" s="48">
        <f t="shared" si="1001"/>
        <v>55.314664257753691</v>
      </c>
      <c r="BM88" s="198"/>
      <c r="BN88" s="198"/>
      <c r="BO88" s="48"/>
      <c r="BP88" s="198"/>
      <c r="BQ88" s="198"/>
      <c r="BR88" s="48"/>
      <c r="BS88" s="198"/>
      <c r="BT88" s="198"/>
      <c r="BU88" s="48"/>
      <c r="BV88" s="198"/>
      <c r="BW88" s="198"/>
      <c r="BX88" s="48"/>
      <c r="BY88" s="198"/>
      <c r="BZ88" s="198"/>
      <c r="CA88" s="48"/>
      <c r="CB88" s="198">
        <v>2552</v>
      </c>
      <c r="CC88" s="198">
        <v>878.97388999999998</v>
      </c>
      <c r="CD88" s="48">
        <f t="shared" si="1007"/>
        <v>34.442550548589338</v>
      </c>
      <c r="CE88" s="198"/>
      <c r="CF88" s="198"/>
      <c r="CG88" s="48"/>
      <c r="CH88" s="198"/>
      <c r="CI88" s="198"/>
      <c r="CJ88" s="48"/>
      <c r="CK88" s="198"/>
      <c r="CL88" s="198"/>
      <c r="CM88" s="48"/>
      <c r="CN88" s="198"/>
      <c r="CO88" s="198"/>
      <c r="CP88" s="48"/>
      <c r="CQ88" s="198"/>
      <c r="CR88" s="198"/>
      <c r="CS88" s="48"/>
      <c r="CT88" s="198"/>
      <c r="CU88" s="198"/>
      <c r="CV88" s="48"/>
      <c r="CW88" s="198"/>
      <c r="CX88" s="198"/>
      <c r="CY88" s="198"/>
      <c r="CZ88" s="198"/>
      <c r="DA88" s="198"/>
      <c r="DB88" s="48"/>
      <c r="DC88" s="198"/>
      <c r="DD88" s="198"/>
      <c r="DE88" s="48"/>
      <c r="DF88" s="198"/>
      <c r="DG88" s="198"/>
      <c r="DH88" s="48"/>
      <c r="DI88" s="198"/>
      <c r="DJ88" s="198"/>
      <c r="DK88" s="48"/>
      <c r="DL88" s="198"/>
      <c r="DM88" s="198"/>
      <c r="DN88" s="48"/>
      <c r="DO88" s="198"/>
      <c r="DP88" s="198"/>
      <c r="DQ88" s="48"/>
      <c r="DR88" s="198"/>
      <c r="DS88" s="198"/>
      <c r="DT88" s="48"/>
      <c r="DU88" s="198"/>
      <c r="DV88" s="198"/>
      <c r="DW88" s="48"/>
      <c r="DX88" s="198"/>
      <c r="DY88" s="198"/>
      <c r="DZ88" s="48"/>
      <c r="EA88" s="198"/>
      <c r="EB88" s="198"/>
      <c r="EC88" s="48"/>
      <c r="ED88" s="198"/>
      <c r="EE88" s="198"/>
      <c r="EF88" s="48"/>
      <c r="EG88" s="198">
        <v>200</v>
      </c>
      <c r="EH88" s="198">
        <v>200</v>
      </c>
      <c r="EI88" s="48">
        <f t="shared" si="1020"/>
        <v>100</v>
      </c>
      <c r="EJ88" s="198">
        <v>50</v>
      </c>
      <c r="EK88" s="198">
        <v>50</v>
      </c>
      <c r="EL88" s="48">
        <f t="shared" si="1022"/>
        <v>100</v>
      </c>
      <c r="EM88" s="198"/>
      <c r="EN88" s="198"/>
      <c r="EO88" s="48"/>
      <c r="EP88" s="198"/>
      <c r="EQ88" s="198"/>
      <c r="ER88" s="48"/>
      <c r="ES88" s="198"/>
      <c r="ET88" s="198"/>
      <c r="EU88" s="48"/>
      <c r="EV88" s="198"/>
      <c r="EW88" s="198"/>
      <c r="EX88" s="48"/>
      <c r="EY88" s="198"/>
      <c r="EZ88" s="198"/>
      <c r="FA88" s="48"/>
      <c r="FB88" s="198"/>
      <c r="FC88" s="198"/>
      <c r="FD88" s="48"/>
    </row>
    <row r="89" spans="1:160" ht="15.75" x14ac:dyDescent="0.25">
      <c r="A89" s="28" t="s">
        <v>297</v>
      </c>
      <c r="B89" s="56">
        <f t="shared" si="865"/>
        <v>440</v>
      </c>
      <c r="C89" s="56">
        <f t="shared" si="866"/>
        <v>0</v>
      </c>
      <c r="D89" s="52">
        <f t="shared" si="31"/>
        <v>0</v>
      </c>
      <c r="E89" s="56"/>
      <c r="F89" s="56"/>
      <c r="G89" s="56"/>
      <c r="H89" s="117"/>
      <c r="I89" s="117"/>
      <c r="J89" s="52"/>
      <c r="K89" s="117"/>
      <c r="L89" s="117"/>
      <c r="M89" s="117"/>
      <c r="N89" s="117"/>
      <c r="O89" s="117"/>
      <c r="P89" s="48"/>
      <c r="Q89" s="76"/>
      <c r="R89" s="76"/>
      <c r="S89" s="48"/>
      <c r="T89" s="76"/>
      <c r="U89" s="76"/>
      <c r="V89" s="48"/>
      <c r="W89" s="76"/>
      <c r="X89" s="76"/>
      <c r="Y89" s="48"/>
      <c r="Z89" s="117"/>
      <c r="AA89" s="117"/>
      <c r="AB89" s="117"/>
      <c r="AC89" s="117"/>
      <c r="AD89" s="117"/>
      <c r="AE89" s="117"/>
      <c r="AF89" s="117"/>
      <c r="AG89" s="117"/>
      <c r="AH89" s="117"/>
      <c r="AI89" s="76"/>
      <c r="AJ89" s="76"/>
      <c r="AK89" s="48"/>
      <c r="AL89" s="76"/>
      <c r="AM89" s="76"/>
      <c r="AN89" s="48"/>
      <c r="AO89" s="76"/>
      <c r="AP89" s="76"/>
      <c r="AQ89" s="48"/>
      <c r="AR89" s="198"/>
      <c r="AS89" s="198"/>
      <c r="AT89" s="48"/>
      <c r="AU89" s="76"/>
      <c r="AV89" s="76"/>
      <c r="AW89" s="48"/>
      <c r="AX89" s="76"/>
      <c r="AY89" s="76"/>
      <c r="AZ89" s="198"/>
      <c r="BA89" s="76"/>
      <c r="BB89" s="76"/>
      <c r="BC89" s="48"/>
      <c r="BD89" s="76"/>
      <c r="BE89" s="76"/>
      <c r="BF89" s="48"/>
      <c r="BG89" s="76"/>
      <c r="BH89" s="76"/>
      <c r="BI89" s="48"/>
      <c r="BJ89" s="76"/>
      <c r="BK89" s="76"/>
      <c r="BL89" s="48"/>
      <c r="BM89" s="76"/>
      <c r="BN89" s="76"/>
      <c r="BO89" s="48"/>
      <c r="BP89" s="76"/>
      <c r="BQ89" s="76"/>
      <c r="BR89" s="48"/>
      <c r="BS89" s="76"/>
      <c r="BT89" s="76"/>
      <c r="BU89" s="48"/>
      <c r="BV89" s="76"/>
      <c r="BW89" s="76"/>
      <c r="BX89" s="48"/>
      <c r="BY89" s="76"/>
      <c r="BZ89" s="76"/>
      <c r="CA89" s="48"/>
      <c r="CB89" s="198">
        <v>440</v>
      </c>
      <c r="CC89" s="76">
        <v>0</v>
      </c>
      <c r="CD89" s="48"/>
      <c r="CE89" s="76"/>
      <c r="CF89" s="76"/>
      <c r="CG89" s="48"/>
      <c r="CH89" s="76"/>
      <c r="CI89" s="76"/>
      <c r="CJ89" s="48"/>
      <c r="CK89" s="76"/>
      <c r="CL89" s="76"/>
      <c r="CM89" s="48"/>
      <c r="CN89" s="76"/>
      <c r="CO89" s="76"/>
      <c r="CP89" s="48"/>
      <c r="CQ89" s="76"/>
      <c r="CR89" s="76"/>
      <c r="CS89" s="48"/>
      <c r="CT89" s="198"/>
      <c r="CU89" s="76"/>
      <c r="CV89" s="48"/>
      <c r="CW89" s="76"/>
      <c r="CX89" s="76"/>
      <c r="CY89" s="198"/>
      <c r="CZ89" s="76"/>
      <c r="DA89" s="76"/>
      <c r="DB89" s="48"/>
      <c r="DC89" s="198"/>
      <c r="DD89" s="76"/>
      <c r="DE89" s="48"/>
      <c r="DF89" s="76"/>
      <c r="DG89" s="76"/>
      <c r="DH89" s="48"/>
      <c r="DI89" s="198"/>
      <c r="DJ89" s="76"/>
      <c r="DK89" s="48"/>
      <c r="DL89" s="76"/>
      <c r="DM89" s="76"/>
      <c r="DN89" s="48"/>
      <c r="DO89" s="198"/>
      <c r="DP89" s="76"/>
      <c r="DQ89" s="48"/>
      <c r="DR89" s="198"/>
      <c r="DS89" s="76"/>
      <c r="DT89" s="48"/>
      <c r="DU89" s="198"/>
      <c r="DV89" s="76"/>
      <c r="DW89" s="48"/>
      <c r="DX89" s="198"/>
      <c r="DY89" s="76"/>
      <c r="DZ89" s="48"/>
      <c r="EA89" s="198"/>
      <c r="EB89" s="76"/>
      <c r="EC89" s="48"/>
      <c r="ED89" s="198"/>
      <c r="EE89" s="76"/>
      <c r="EF89" s="48"/>
      <c r="EG89" s="198"/>
      <c r="EH89" s="76">
        <v>0</v>
      </c>
      <c r="EI89" s="48"/>
      <c r="EJ89" s="198"/>
      <c r="EK89" s="76">
        <v>0</v>
      </c>
      <c r="EL89" s="48"/>
      <c r="EM89" s="198"/>
      <c r="EN89" s="76">
        <v>0</v>
      </c>
      <c r="EO89" s="48"/>
      <c r="EP89" s="198"/>
      <c r="EQ89" s="76">
        <v>0</v>
      </c>
      <c r="ER89" s="48"/>
      <c r="ES89" s="198"/>
      <c r="ET89" s="76">
        <v>0</v>
      </c>
      <c r="EU89" s="48"/>
      <c r="EV89" s="198"/>
      <c r="EW89" s="76">
        <v>0</v>
      </c>
      <c r="EX89" s="48"/>
      <c r="EY89" s="198"/>
      <c r="EZ89" s="76">
        <v>0</v>
      </c>
      <c r="FA89" s="48"/>
      <c r="FB89" s="76"/>
      <c r="FC89" s="76"/>
      <c r="FD89" s="48"/>
    </row>
    <row r="90" spans="1:160" ht="15.75" x14ac:dyDescent="0.25">
      <c r="A90" s="28" t="s">
        <v>479</v>
      </c>
      <c r="B90" s="56">
        <f t="shared" si="865"/>
        <v>4395.18941</v>
      </c>
      <c r="C90" s="56">
        <f t="shared" si="866"/>
        <v>4395.18941</v>
      </c>
      <c r="D90" s="52">
        <f t="shared" si="31"/>
        <v>100</v>
      </c>
      <c r="E90" s="56"/>
      <c r="F90" s="56"/>
      <c r="G90" s="56"/>
      <c r="H90" s="117"/>
      <c r="I90" s="117"/>
      <c r="J90" s="52"/>
      <c r="K90" s="117"/>
      <c r="L90" s="117"/>
      <c r="M90" s="117"/>
      <c r="N90" s="117"/>
      <c r="O90" s="117"/>
      <c r="P90" s="48"/>
      <c r="Q90" s="76"/>
      <c r="R90" s="76"/>
      <c r="S90" s="48"/>
      <c r="T90" s="76"/>
      <c r="U90" s="76"/>
      <c r="V90" s="48"/>
      <c r="W90" s="76"/>
      <c r="X90" s="76"/>
      <c r="Y90" s="48"/>
      <c r="Z90" s="117"/>
      <c r="AA90" s="117"/>
      <c r="AB90" s="117"/>
      <c r="AC90" s="117"/>
      <c r="AD90" s="117"/>
      <c r="AE90" s="117"/>
      <c r="AF90" s="117"/>
      <c r="AG90" s="117"/>
      <c r="AH90" s="117"/>
      <c r="AI90" s="76"/>
      <c r="AJ90" s="76"/>
      <c r="AK90" s="48"/>
      <c r="AL90" s="76"/>
      <c r="AM90" s="76"/>
      <c r="AN90" s="48"/>
      <c r="AO90" s="76"/>
      <c r="AP90" s="76"/>
      <c r="AQ90" s="48"/>
      <c r="AR90" s="198"/>
      <c r="AS90" s="198"/>
      <c r="AT90" s="48"/>
      <c r="AU90" s="76"/>
      <c r="AV90" s="76"/>
      <c r="AW90" s="48"/>
      <c r="AX90" s="76"/>
      <c r="AY90" s="76"/>
      <c r="AZ90" s="198"/>
      <c r="BA90" s="76"/>
      <c r="BB90" s="76"/>
      <c r="BC90" s="48"/>
      <c r="BD90" s="76"/>
      <c r="BE90" s="76"/>
      <c r="BF90" s="48"/>
      <c r="BG90" s="76"/>
      <c r="BH90" s="76"/>
      <c r="BI90" s="48"/>
      <c r="BJ90" s="76"/>
      <c r="BK90" s="76"/>
      <c r="BL90" s="48"/>
      <c r="BM90" s="76"/>
      <c r="BN90" s="76"/>
      <c r="BO90" s="48"/>
      <c r="BP90" s="76"/>
      <c r="BQ90" s="76"/>
      <c r="BR90" s="48"/>
      <c r="BS90" s="76"/>
      <c r="BT90" s="76"/>
      <c r="BU90" s="48"/>
      <c r="BV90" s="76"/>
      <c r="BW90" s="76"/>
      <c r="BX90" s="48"/>
      <c r="BY90" s="76"/>
      <c r="BZ90" s="76"/>
      <c r="CA90" s="48"/>
      <c r="CB90" s="198"/>
      <c r="CC90" s="76"/>
      <c r="CD90" s="48"/>
      <c r="CE90" s="76"/>
      <c r="CF90" s="76"/>
      <c r="CG90" s="48"/>
      <c r="CH90" s="76"/>
      <c r="CI90" s="76"/>
      <c r="CJ90" s="48"/>
      <c r="CK90" s="76"/>
      <c r="CL90" s="76"/>
      <c r="CM90" s="48"/>
      <c r="CN90" s="76"/>
      <c r="CO90" s="76"/>
      <c r="CP90" s="48"/>
      <c r="CQ90" s="76"/>
      <c r="CR90" s="76"/>
      <c r="CS90" s="48"/>
      <c r="CT90" s="198"/>
      <c r="CU90" s="76"/>
      <c r="CV90" s="48"/>
      <c r="CW90" s="76"/>
      <c r="CX90" s="76"/>
      <c r="CY90" s="198"/>
      <c r="CZ90" s="76"/>
      <c r="DA90" s="76"/>
      <c r="DB90" s="48"/>
      <c r="DC90" s="198"/>
      <c r="DD90" s="76"/>
      <c r="DE90" s="48"/>
      <c r="DF90" s="76"/>
      <c r="DG90" s="76"/>
      <c r="DH90" s="48"/>
      <c r="DI90" s="198"/>
      <c r="DJ90" s="76"/>
      <c r="DK90" s="48"/>
      <c r="DL90" s="76"/>
      <c r="DM90" s="76"/>
      <c r="DN90" s="48"/>
      <c r="DO90" s="198"/>
      <c r="DP90" s="76"/>
      <c r="DQ90" s="48"/>
      <c r="DR90" s="198"/>
      <c r="DS90" s="76"/>
      <c r="DT90" s="48"/>
      <c r="DU90" s="198"/>
      <c r="DV90" s="76"/>
      <c r="DW90" s="48"/>
      <c r="DX90" s="198"/>
      <c r="DY90" s="76"/>
      <c r="DZ90" s="48"/>
      <c r="EA90" s="198"/>
      <c r="EB90" s="76"/>
      <c r="EC90" s="48"/>
      <c r="ED90" s="198"/>
      <c r="EE90" s="76"/>
      <c r="EF90" s="48"/>
      <c r="EG90" s="198"/>
      <c r="EH90" s="76"/>
      <c r="EI90" s="48"/>
      <c r="EJ90" s="198"/>
      <c r="EK90" s="76"/>
      <c r="EL90" s="48"/>
      <c r="EM90" s="198">
        <v>4395.18941</v>
      </c>
      <c r="EN90" s="198">
        <v>4395.18941</v>
      </c>
      <c r="EO90" s="48">
        <f t="shared" si="1023"/>
        <v>100</v>
      </c>
      <c r="EP90" s="198"/>
      <c r="EQ90" s="76"/>
      <c r="ER90" s="48"/>
      <c r="ES90" s="198"/>
      <c r="ET90" s="76"/>
      <c r="EU90" s="48"/>
      <c r="EV90" s="198"/>
      <c r="EW90" s="76"/>
      <c r="EX90" s="48"/>
      <c r="EY90" s="198"/>
      <c r="EZ90" s="76"/>
      <c r="FA90" s="48"/>
      <c r="FB90" s="76"/>
      <c r="FC90" s="76"/>
      <c r="FD90" s="48"/>
    </row>
    <row r="91" spans="1:160" s="59" customFormat="1" ht="31.5" x14ac:dyDescent="0.25">
      <c r="A91" s="185" t="s">
        <v>305</v>
      </c>
      <c r="B91" s="73">
        <f t="shared" si="865"/>
        <v>111518.6</v>
      </c>
      <c r="C91" s="73">
        <f t="shared" si="866"/>
        <v>103484.38159999999</v>
      </c>
      <c r="D91" s="55">
        <f t="shared" ref="D91" si="1029">C91/B91*100</f>
        <v>92.795624765734132</v>
      </c>
      <c r="E91" s="55">
        <f t="shared" ref="E91:AD91" si="1030">E92+E93+E94+E95+E96+E97+E98</f>
        <v>6900</v>
      </c>
      <c r="F91" s="55">
        <f t="shared" ref="F91" si="1031">F92+F93+F94+F95+F96+F97+F98</f>
        <v>6900</v>
      </c>
      <c r="G91" s="55">
        <f t="shared" si="655"/>
        <v>100</v>
      </c>
      <c r="H91" s="55">
        <f t="shared" si="1030"/>
        <v>85000</v>
      </c>
      <c r="I91" s="55">
        <f t="shared" si="1030"/>
        <v>85000</v>
      </c>
      <c r="J91" s="55">
        <f t="shared" ref="J91:J93" si="1032">I91/H91*100</f>
        <v>100</v>
      </c>
      <c r="K91" s="55">
        <f t="shared" si="1030"/>
        <v>974.5</v>
      </c>
      <c r="L91" s="55">
        <f t="shared" ref="L91" si="1033">L92+L93+L94+L95+L96+L97+L98</f>
        <v>461.91809999999998</v>
      </c>
      <c r="M91" s="54">
        <f t="shared" si="197"/>
        <v>47.400523345305281</v>
      </c>
      <c r="N91" s="55">
        <f t="shared" si="1030"/>
        <v>1403</v>
      </c>
      <c r="O91" s="55">
        <f t="shared" si="1030"/>
        <v>897.92</v>
      </c>
      <c r="P91" s="54">
        <f t="shared" si="870"/>
        <v>64</v>
      </c>
      <c r="Q91" s="55">
        <f t="shared" ref="Q91:R91" si="1034">Q92+Q93+Q94+Q95+Q96+Q97+Q98</f>
        <v>7313</v>
      </c>
      <c r="R91" s="55">
        <f t="shared" si="1034"/>
        <v>4469.8999999999996</v>
      </c>
      <c r="S91" s="54">
        <f t="shared" ref="S91:S92" si="1035">R91/Q91*100</f>
        <v>61.122658279775735</v>
      </c>
      <c r="T91" s="55">
        <f t="shared" ref="T91" si="1036">T92+T93+T94+T95+T96+T97+T98</f>
        <v>1247</v>
      </c>
      <c r="U91" s="55">
        <f t="shared" ref="U91" si="1037">U92+U93+U94+U95+U96+U97+U98</f>
        <v>798.1</v>
      </c>
      <c r="V91" s="54">
        <f t="shared" ref="V91:V92" si="1038">U91/T91*100</f>
        <v>64.00160384923818</v>
      </c>
      <c r="W91" s="55">
        <f t="shared" ref="W91" si="1039">W92+W93+W94+W95+W96+W97+W98</f>
        <v>0</v>
      </c>
      <c r="X91" s="55">
        <f t="shared" ref="X91" si="1040">X92+X93+X94+X95+X96+X97+X98</f>
        <v>0</v>
      </c>
      <c r="Y91" s="54"/>
      <c r="Z91" s="55">
        <f t="shared" si="1030"/>
        <v>0</v>
      </c>
      <c r="AA91" s="55">
        <f t="shared" ref="AA91" si="1041">AA92+AA93+AA94+AA95+AA96+AA97+AA98</f>
        <v>0</v>
      </c>
      <c r="AB91" s="55">
        <f t="shared" si="1030"/>
        <v>0</v>
      </c>
      <c r="AC91" s="55">
        <f t="shared" si="1030"/>
        <v>0</v>
      </c>
      <c r="AD91" s="55">
        <f t="shared" si="1030"/>
        <v>0</v>
      </c>
      <c r="AE91" s="55">
        <f t="shared" ref="AE91:AG91" si="1042">AE92+AE93+AE94+AE95+AE96+AE97+AE98</f>
        <v>0</v>
      </c>
      <c r="AF91" s="55">
        <f t="shared" si="1042"/>
        <v>0</v>
      </c>
      <c r="AG91" s="55">
        <f t="shared" si="1042"/>
        <v>0</v>
      </c>
      <c r="AH91" s="55"/>
      <c r="AI91" s="55">
        <f t="shared" ref="AI91:AJ91" si="1043">AI92+AI93+AI94+AI95+AI96+AI97+AI98</f>
        <v>1000</v>
      </c>
      <c r="AJ91" s="55">
        <f t="shared" si="1043"/>
        <v>500</v>
      </c>
      <c r="AK91" s="54">
        <f t="shared" ref="AK91:AK92" si="1044">AJ91/AI91*100</f>
        <v>50</v>
      </c>
      <c r="AL91" s="55">
        <f t="shared" ref="AL91:AM91" si="1045">AL92+AL93+AL94+AL95+AL96+AL97+AL98</f>
        <v>0</v>
      </c>
      <c r="AM91" s="55">
        <f t="shared" si="1045"/>
        <v>0</v>
      </c>
      <c r="AN91" s="54"/>
      <c r="AO91" s="55">
        <f t="shared" ref="AO91:AP91" si="1046">AO92+AO93+AO94+AO95+AO96+AO97+AO98</f>
        <v>0</v>
      </c>
      <c r="AP91" s="55">
        <f t="shared" si="1046"/>
        <v>0</v>
      </c>
      <c r="AQ91" s="54"/>
      <c r="AR91" s="55">
        <f t="shared" ref="AR91:AS91" si="1047">AR92+AR93+AR94+AR95+AR96+AR97+AR98</f>
        <v>0</v>
      </c>
      <c r="AS91" s="55">
        <f t="shared" si="1047"/>
        <v>0</v>
      </c>
      <c r="AT91" s="54"/>
      <c r="AU91" s="55">
        <f t="shared" ref="AU91:AV91" si="1048">AU92+AU93+AU94+AU95+AU96+AU97+AU98</f>
        <v>0</v>
      </c>
      <c r="AV91" s="55">
        <f t="shared" si="1048"/>
        <v>0</v>
      </c>
      <c r="AW91" s="54"/>
      <c r="AX91" s="55">
        <f t="shared" ref="AX91:AY91" si="1049">AX92+AX93+AX94+AX95+AX96+AX97+AX98</f>
        <v>100</v>
      </c>
      <c r="AY91" s="55">
        <f t="shared" si="1049"/>
        <v>100</v>
      </c>
      <c r="AZ91" s="201">
        <f t="shared" si="829"/>
        <v>100</v>
      </c>
      <c r="BA91" s="55"/>
      <c r="BB91" s="55"/>
      <c r="BC91" s="54"/>
      <c r="BD91" s="55"/>
      <c r="BE91" s="55"/>
      <c r="BF91" s="54"/>
      <c r="BG91" s="55"/>
      <c r="BH91" s="55"/>
      <c r="BI91" s="54"/>
      <c r="BJ91" s="55">
        <f t="shared" ref="BJ91:BK91" si="1050">BJ92+BJ93+BJ94+BJ95+BJ96+BJ97+BJ98</f>
        <v>6131.1</v>
      </c>
      <c r="BK91" s="55">
        <f t="shared" si="1050"/>
        <v>3865.5502000000001</v>
      </c>
      <c r="BL91" s="54">
        <f t="shared" ref="BL91:BL92" si="1051">BK91/BJ91*100</f>
        <v>63.048232780414601</v>
      </c>
      <c r="BM91" s="55"/>
      <c r="BN91" s="55"/>
      <c r="BO91" s="54"/>
      <c r="BP91" s="55"/>
      <c r="BQ91" s="55"/>
      <c r="BR91" s="54"/>
      <c r="BS91" s="55"/>
      <c r="BT91" s="55"/>
      <c r="BU91" s="54"/>
      <c r="BV91" s="55"/>
      <c r="BW91" s="55"/>
      <c r="BX91" s="54"/>
      <c r="BY91" s="55"/>
      <c r="BZ91" s="55"/>
      <c r="CA91" s="54"/>
      <c r="CB91" s="55">
        <f t="shared" ref="CB91:CC91" si="1052">CB92+CB93+CB94+CB95+CB96+CB97+CB98</f>
        <v>1250</v>
      </c>
      <c r="CC91" s="55">
        <f t="shared" si="1052"/>
        <v>290.99329999999998</v>
      </c>
      <c r="CD91" s="54">
        <f t="shared" ref="CD91:CD92" si="1053">CC91/CB91*100</f>
        <v>23.279463999999997</v>
      </c>
      <c r="CE91" s="55">
        <f t="shared" ref="CE91:CF91" si="1054">CE92+CE93+CE94+CE95+CE96+CE97+CE98</f>
        <v>0</v>
      </c>
      <c r="CF91" s="55">
        <f t="shared" si="1054"/>
        <v>0</v>
      </c>
      <c r="CG91" s="54"/>
      <c r="CH91" s="55">
        <f t="shared" ref="CH91:CI91" si="1055">CH92+CH93+CH94+CH95+CH96+CH97+CH98</f>
        <v>0</v>
      </c>
      <c r="CI91" s="55">
        <f t="shared" si="1055"/>
        <v>0</v>
      </c>
      <c r="CJ91" s="54"/>
      <c r="CK91" s="55">
        <f t="shared" ref="CK91:CL91" si="1056">CK92+CK93+CK94+CK95+CK96+CK97+CK98</f>
        <v>0</v>
      </c>
      <c r="CL91" s="55">
        <f t="shared" si="1056"/>
        <v>0</v>
      </c>
      <c r="CM91" s="54"/>
      <c r="CN91" s="55">
        <f t="shared" ref="CN91:CO91" si="1057">CN92+CN93+CN94+CN95+CN96+CN97+CN98</f>
        <v>0</v>
      </c>
      <c r="CO91" s="55">
        <f t="shared" si="1057"/>
        <v>0</v>
      </c>
      <c r="CP91" s="54"/>
      <c r="CQ91" s="55">
        <f t="shared" ref="CQ91:CR91" si="1058">CQ92+CQ93+CQ94+CQ95+CQ96+CQ97+CQ98</f>
        <v>0</v>
      </c>
      <c r="CR91" s="55">
        <f t="shared" si="1058"/>
        <v>0</v>
      </c>
      <c r="CS91" s="54"/>
      <c r="CT91" s="55">
        <f t="shared" ref="CT91:CU91" si="1059">CT92+CT93+CT94+CT95+CT96+CT97+CT98</f>
        <v>0</v>
      </c>
      <c r="CU91" s="55">
        <f t="shared" si="1059"/>
        <v>0</v>
      </c>
      <c r="CV91" s="54"/>
      <c r="CW91" s="55">
        <f t="shared" ref="CW91:CX91" si="1060">CW92+CW93+CW94+CW95+CW96+CW97+CW98</f>
        <v>0</v>
      </c>
      <c r="CX91" s="55">
        <f t="shared" si="1060"/>
        <v>0</v>
      </c>
      <c r="CY91" s="201"/>
      <c r="CZ91" s="55">
        <f t="shared" ref="CZ91:DA91" si="1061">CZ92+CZ93+CZ94+CZ95+CZ96+CZ97+CZ98</f>
        <v>0</v>
      </c>
      <c r="DA91" s="55">
        <f t="shared" si="1061"/>
        <v>0</v>
      </c>
      <c r="DB91" s="54"/>
      <c r="DC91" s="55">
        <f t="shared" ref="DC91:DD91" si="1062">DC92+DC93+DC94+DC95+DC96+DC97+DC98</f>
        <v>0</v>
      </c>
      <c r="DD91" s="55">
        <f t="shared" si="1062"/>
        <v>0</v>
      </c>
      <c r="DE91" s="54"/>
      <c r="DF91" s="55">
        <f t="shared" ref="DF91:DG91" si="1063">DF92+DF93+DF94+DF95+DF96+DF97+DF98</f>
        <v>0</v>
      </c>
      <c r="DG91" s="55">
        <f t="shared" si="1063"/>
        <v>0</v>
      </c>
      <c r="DH91" s="54"/>
      <c r="DI91" s="55">
        <f t="shared" ref="DI91:DJ91" si="1064">DI92+DI93+DI94+DI95+DI96+DI97+DI98</f>
        <v>0</v>
      </c>
      <c r="DJ91" s="55">
        <f t="shared" si="1064"/>
        <v>0</v>
      </c>
      <c r="DK91" s="54"/>
      <c r="DL91" s="55">
        <f t="shared" ref="DL91:DM91" si="1065">DL92+DL93+DL94+DL95+DL96+DL97+DL98</f>
        <v>0</v>
      </c>
      <c r="DM91" s="55">
        <f t="shared" si="1065"/>
        <v>0</v>
      </c>
      <c r="DN91" s="54"/>
      <c r="DO91" s="55">
        <f t="shared" ref="DO91:DP91" si="1066">DO92+DO93+DO94+DO95+DO96+DO97+DO98</f>
        <v>0</v>
      </c>
      <c r="DP91" s="55">
        <f t="shared" si="1066"/>
        <v>0</v>
      </c>
      <c r="DQ91" s="54"/>
      <c r="DR91" s="55">
        <f t="shared" ref="DR91:DS91" si="1067">DR92+DR93+DR94+DR95+DR96+DR97+DR98</f>
        <v>0</v>
      </c>
      <c r="DS91" s="55">
        <f t="shared" si="1067"/>
        <v>0</v>
      </c>
      <c r="DT91" s="54"/>
      <c r="DU91" s="55">
        <f t="shared" ref="DU91:DV91" si="1068">DU92+DU93+DU94+DU95+DU96+DU97+DU98</f>
        <v>0</v>
      </c>
      <c r="DV91" s="55">
        <f t="shared" si="1068"/>
        <v>0</v>
      </c>
      <c r="DW91" s="54"/>
      <c r="DX91" s="55">
        <f t="shared" ref="DX91:DY91" si="1069">DX92+DX93+DX94+DX95+DX96+DX97+DX98</f>
        <v>0</v>
      </c>
      <c r="DY91" s="55">
        <f t="shared" si="1069"/>
        <v>0</v>
      </c>
      <c r="DZ91" s="54"/>
      <c r="EA91" s="55">
        <f t="shared" ref="EA91:EB91" si="1070">EA92+EA93+EA94+EA95+EA96+EA97+EA98</f>
        <v>0</v>
      </c>
      <c r="EB91" s="55">
        <f t="shared" si="1070"/>
        <v>0</v>
      </c>
      <c r="EC91" s="54"/>
      <c r="ED91" s="55">
        <f t="shared" ref="ED91:EE91" si="1071">ED92+ED93+ED94+ED95+ED96+ED97+ED98</f>
        <v>0</v>
      </c>
      <c r="EE91" s="55">
        <f t="shared" si="1071"/>
        <v>0</v>
      </c>
      <c r="EF91" s="54"/>
      <c r="EG91" s="55">
        <f t="shared" ref="EG91:EH91" si="1072">EG92+EG93+EG94+EG95+EG96+EG97+EG98</f>
        <v>0</v>
      </c>
      <c r="EH91" s="55">
        <f t="shared" si="1072"/>
        <v>0</v>
      </c>
      <c r="EI91" s="54"/>
      <c r="EJ91" s="55">
        <f t="shared" ref="EJ91:EK91" si="1073">EJ92+EJ93+EJ94+EJ95+EJ96+EJ97+EJ98</f>
        <v>50</v>
      </c>
      <c r="EK91" s="55">
        <f t="shared" si="1073"/>
        <v>50</v>
      </c>
      <c r="EL91" s="54">
        <f t="shared" si="1022"/>
        <v>100</v>
      </c>
      <c r="EM91" s="55">
        <f t="shared" ref="EM91:EN91" si="1074">EM92+EM93+EM94+EM95+EM96+EM97+EM98</f>
        <v>0</v>
      </c>
      <c r="EN91" s="55">
        <f t="shared" si="1074"/>
        <v>0</v>
      </c>
      <c r="EO91" s="54"/>
      <c r="EP91" s="55">
        <f t="shared" ref="EP91:EQ91" si="1075">EP92+EP93+EP94+EP95+EP96+EP97+EP98</f>
        <v>0</v>
      </c>
      <c r="EQ91" s="55">
        <f t="shared" si="1075"/>
        <v>0</v>
      </c>
      <c r="ER91" s="54"/>
      <c r="ES91" s="55">
        <f t="shared" ref="ES91:ET91" si="1076">ES92+ES93+ES94+ES95+ES96+ES97+ES98</f>
        <v>0</v>
      </c>
      <c r="ET91" s="55">
        <f t="shared" si="1076"/>
        <v>0</v>
      </c>
      <c r="EU91" s="54"/>
      <c r="EV91" s="55">
        <f t="shared" ref="EV91:EW91" si="1077">EV92+EV93+EV94+EV95+EV96+EV97+EV98</f>
        <v>0</v>
      </c>
      <c r="EW91" s="55">
        <f t="shared" si="1077"/>
        <v>0</v>
      </c>
      <c r="EX91" s="54"/>
      <c r="EY91" s="55">
        <f t="shared" ref="EY91:EZ91" si="1078">EY92+EY93+EY94+EY95+EY96+EY97+EY98</f>
        <v>150</v>
      </c>
      <c r="EZ91" s="55">
        <f t="shared" si="1078"/>
        <v>150</v>
      </c>
      <c r="FA91" s="54">
        <f t="shared" si="918"/>
        <v>100</v>
      </c>
      <c r="FB91" s="55">
        <f t="shared" ref="FB91:FC91" si="1079">FB92+FB93+FB94+FB95+FB96+FB97+FB98</f>
        <v>0</v>
      </c>
      <c r="FC91" s="55">
        <f t="shared" si="1079"/>
        <v>0</v>
      </c>
      <c r="FD91" s="54"/>
    </row>
    <row r="92" spans="1:160" ht="31.5" x14ac:dyDescent="0.25">
      <c r="A92" s="186" t="s">
        <v>272</v>
      </c>
      <c r="B92" s="56">
        <f t="shared" si="865"/>
        <v>26518.6</v>
      </c>
      <c r="C92" s="56">
        <f t="shared" si="866"/>
        <v>18484.381599999997</v>
      </c>
      <c r="D92" s="52">
        <f t="shared" si="31"/>
        <v>69.703459458644119</v>
      </c>
      <c r="E92" s="52">
        <v>6900</v>
      </c>
      <c r="F92" s="52">
        <v>6900</v>
      </c>
      <c r="G92" s="52">
        <f t="shared" si="655"/>
        <v>100</v>
      </c>
      <c r="H92" s="52"/>
      <c r="I92" s="52"/>
      <c r="J92" s="52"/>
      <c r="K92" s="52">
        <v>974.5</v>
      </c>
      <c r="L92" s="52">
        <v>461.91809999999998</v>
      </c>
      <c r="M92" s="48">
        <f t="shared" si="197"/>
        <v>47.400523345305281</v>
      </c>
      <c r="N92" s="52">
        <v>1403</v>
      </c>
      <c r="O92" s="52">
        <v>897.92</v>
      </c>
      <c r="P92" s="48">
        <f t="shared" si="870"/>
        <v>64</v>
      </c>
      <c r="Q92" s="199">
        <v>7313</v>
      </c>
      <c r="R92" s="199">
        <v>4469.8999999999996</v>
      </c>
      <c r="S92" s="48">
        <f t="shared" si="1035"/>
        <v>61.122658279775735</v>
      </c>
      <c r="T92" s="198">
        <v>1247</v>
      </c>
      <c r="U92" s="198">
        <v>798.1</v>
      </c>
      <c r="V92" s="48">
        <f t="shared" si="1038"/>
        <v>64.00160384923818</v>
      </c>
      <c r="W92" s="198"/>
      <c r="X92" s="198"/>
      <c r="Y92" s="48"/>
      <c r="Z92" s="52"/>
      <c r="AA92" s="52"/>
      <c r="AB92" s="48"/>
      <c r="AC92" s="52"/>
      <c r="AD92" s="52"/>
      <c r="AE92" s="48"/>
      <c r="AF92" s="52"/>
      <c r="AG92" s="52"/>
      <c r="AH92" s="48"/>
      <c r="AI92" s="198">
        <v>1000</v>
      </c>
      <c r="AJ92" s="198">
        <v>500</v>
      </c>
      <c r="AK92" s="48">
        <f t="shared" si="1044"/>
        <v>50</v>
      </c>
      <c r="AL92" s="198"/>
      <c r="AM92" s="198"/>
      <c r="AN92" s="48"/>
      <c r="AO92" s="198"/>
      <c r="AP92" s="198"/>
      <c r="AQ92" s="48"/>
      <c r="AR92" s="198"/>
      <c r="AS92" s="200"/>
      <c r="AT92" s="48"/>
      <c r="AU92" s="198"/>
      <c r="AV92" s="198"/>
      <c r="AW92" s="48"/>
      <c r="AX92" s="198">
        <v>100</v>
      </c>
      <c r="AY92" s="198">
        <v>100</v>
      </c>
      <c r="AZ92" s="198">
        <f t="shared" si="829"/>
        <v>100</v>
      </c>
      <c r="BA92" s="198"/>
      <c r="BB92" s="198"/>
      <c r="BC92" s="48"/>
      <c r="BD92" s="198"/>
      <c r="BE92" s="198"/>
      <c r="BF92" s="48"/>
      <c r="BG92" s="198"/>
      <c r="BH92" s="198"/>
      <c r="BI92" s="48"/>
      <c r="BJ92" s="198">
        <v>6131.1</v>
      </c>
      <c r="BK92" s="198">
        <v>3865.5502000000001</v>
      </c>
      <c r="BL92" s="48">
        <f t="shared" si="1051"/>
        <v>63.048232780414601</v>
      </c>
      <c r="BM92" s="198"/>
      <c r="BN92" s="198"/>
      <c r="BO92" s="48"/>
      <c r="BP92" s="198"/>
      <c r="BQ92" s="198"/>
      <c r="BR92" s="48"/>
      <c r="BS92" s="198"/>
      <c r="BT92" s="198"/>
      <c r="BU92" s="48"/>
      <c r="BV92" s="198"/>
      <c r="BW92" s="198"/>
      <c r="BX92" s="48"/>
      <c r="BY92" s="198"/>
      <c r="BZ92" s="198"/>
      <c r="CA92" s="48"/>
      <c r="CB92" s="198">
        <v>1250</v>
      </c>
      <c r="CC92" s="198">
        <v>290.99329999999998</v>
      </c>
      <c r="CD92" s="48">
        <f t="shared" si="1053"/>
        <v>23.279463999999997</v>
      </c>
      <c r="CE92" s="198"/>
      <c r="CF92" s="198"/>
      <c r="CG92" s="48"/>
      <c r="CH92" s="198"/>
      <c r="CI92" s="198"/>
      <c r="CJ92" s="48"/>
      <c r="CK92" s="198"/>
      <c r="CL92" s="198"/>
      <c r="CM92" s="48"/>
      <c r="CN92" s="198"/>
      <c r="CO92" s="198"/>
      <c r="CP92" s="48"/>
      <c r="CQ92" s="198"/>
      <c r="CR92" s="198"/>
      <c r="CS92" s="48"/>
      <c r="CT92" s="198"/>
      <c r="CU92" s="198"/>
      <c r="CV92" s="48"/>
      <c r="CW92" s="198"/>
      <c r="CX92" s="198"/>
      <c r="CY92" s="198"/>
      <c r="CZ92" s="198"/>
      <c r="DA92" s="198"/>
      <c r="DB92" s="48"/>
      <c r="DC92" s="198"/>
      <c r="DD92" s="198"/>
      <c r="DE92" s="48"/>
      <c r="DF92" s="198"/>
      <c r="DG92" s="198"/>
      <c r="DH92" s="48"/>
      <c r="DI92" s="198"/>
      <c r="DJ92" s="198"/>
      <c r="DK92" s="48"/>
      <c r="DL92" s="198"/>
      <c r="DM92" s="198"/>
      <c r="DN92" s="48"/>
      <c r="DO92" s="198"/>
      <c r="DP92" s="198"/>
      <c r="DQ92" s="48"/>
      <c r="DR92" s="198"/>
      <c r="DS92" s="198"/>
      <c r="DT92" s="48"/>
      <c r="DU92" s="198"/>
      <c r="DV92" s="198"/>
      <c r="DW92" s="48"/>
      <c r="DX92" s="198"/>
      <c r="DY92" s="198"/>
      <c r="DZ92" s="48"/>
      <c r="EA92" s="198"/>
      <c r="EB92" s="198"/>
      <c r="EC92" s="48"/>
      <c r="ED92" s="198"/>
      <c r="EE92" s="198"/>
      <c r="EF92" s="48"/>
      <c r="EG92" s="198"/>
      <c r="EH92" s="198"/>
      <c r="EI92" s="48"/>
      <c r="EJ92" s="198">
        <v>50</v>
      </c>
      <c r="EK92" s="198">
        <v>50</v>
      </c>
      <c r="EL92" s="48">
        <f t="shared" si="1022"/>
        <v>100</v>
      </c>
      <c r="EM92" s="198"/>
      <c r="EN92" s="198"/>
      <c r="EO92" s="48"/>
      <c r="EP92" s="198"/>
      <c r="EQ92" s="198"/>
      <c r="ER92" s="48"/>
      <c r="ES92" s="198"/>
      <c r="ET92" s="198"/>
      <c r="EU92" s="48"/>
      <c r="EV92" s="198"/>
      <c r="EW92" s="198"/>
      <c r="EX92" s="48"/>
      <c r="EY92" s="198">
        <v>150</v>
      </c>
      <c r="EZ92" s="198">
        <v>150</v>
      </c>
      <c r="FA92" s="48">
        <f t="shared" si="918"/>
        <v>100</v>
      </c>
      <c r="FB92" s="198"/>
      <c r="FC92" s="198"/>
      <c r="FD92" s="48"/>
    </row>
    <row r="93" spans="1:160" ht="15.75" x14ac:dyDescent="0.25">
      <c r="A93" s="28" t="s">
        <v>299</v>
      </c>
      <c r="B93" s="56">
        <f t="shared" si="865"/>
        <v>85000</v>
      </c>
      <c r="C93" s="56">
        <f t="shared" si="866"/>
        <v>85000</v>
      </c>
      <c r="D93" s="56"/>
      <c r="E93" s="56"/>
      <c r="F93" s="56"/>
      <c r="G93" s="52"/>
      <c r="H93" s="52">
        <v>85000</v>
      </c>
      <c r="I93" s="52">
        <v>85000</v>
      </c>
      <c r="J93" s="52">
        <f t="shared" si="1032"/>
        <v>100</v>
      </c>
      <c r="K93" s="117"/>
      <c r="L93" s="117"/>
      <c r="M93" s="117"/>
      <c r="N93" s="117"/>
      <c r="O93" s="117"/>
      <c r="P93" s="48"/>
      <c r="Q93" s="76"/>
      <c r="R93" s="76"/>
      <c r="S93" s="48"/>
      <c r="T93" s="76"/>
      <c r="U93" s="76"/>
      <c r="V93" s="48"/>
      <c r="W93" s="76"/>
      <c r="X93" s="76"/>
      <c r="Y93" s="48"/>
      <c r="Z93" s="117"/>
      <c r="AA93" s="117"/>
      <c r="AB93" s="117"/>
      <c r="AC93" s="117"/>
      <c r="AD93" s="117"/>
      <c r="AE93" s="117"/>
      <c r="AF93" s="117"/>
      <c r="AG93" s="117"/>
      <c r="AH93" s="117"/>
      <c r="AI93" s="76"/>
      <c r="AJ93" s="76"/>
      <c r="AK93" s="48"/>
      <c r="AL93" s="76"/>
      <c r="AM93" s="76"/>
      <c r="AN93" s="48"/>
      <c r="AO93" s="76"/>
      <c r="AP93" s="76"/>
      <c r="AQ93" s="48"/>
      <c r="AR93" s="76"/>
      <c r="AS93" s="76"/>
      <c r="AT93" s="48"/>
      <c r="AU93" s="76"/>
      <c r="AV93" s="76"/>
      <c r="AW93" s="48"/>
      <c r="AX93" s="76"/>
      <c r="AY93" s="76"/>
      <c r="AZ93" s="198"/>
      <c r="BA93" s="76"/>
      <c r="BB93" s="76"/>
      <c r="BC93" s="48"/>
      <c r="BD93" s="76"/>
      <c r="BE93" s="76"/>
      <c r="BF93" s="48"/>
      <c r="BG93" s="76"/>
      <c r="BH93" s="76"/>
      <c r="BI93" s="48"/>
      <c r="BJ93" s="76"/>
      <c r="BK93" s="76"/>
      <c r="BL93" s="48"/>
      <c r="BM93" s="76"/>
      <c r="BN93" s="76"/>
      <c r="BO93" s="48"/>
      <c r="BP93" s="76"/>
      <c r="BQ93" s="76"/>
      <c r="BR93" s="48"/>
      <c r="BS93" s="76"/>
      <c r="BT93" s="76"/>
      <c r="BU93" s="48"/>
      <c r="BV93" s="76"/>
      <c r="BW93" s="76"/>
      <c r="BX93" s="48"/>
      <c r="BY93" s="76"/>
      <c r="BZ93" s="76"/>
      <c r="CA93" s="48"/>
      <c r="CB93" s="76"/>
      <c r="CC93" s="76"/>
      <c r="CD93" s="48"/>
      <c r="CE93" s="76"/>
      <c r="CF93" s="76"/>
      <c r="CG93" s="48"/>
      <c r="CH93" s="76"/>
      <c r="CI93" s="76"/>
      <c r="CJ93" s="48"/>
      <c r="CK93" s="76"/>
      <c r="CL93" s="76"/>
      <c r="CM93" s="48"/>
      <c r="CN93" s="76"/>
      <c r="CO93" s="76"/>
      <c r="CP93" s="48"/>
      <c r="CQ93" s="76"/>
      <c r="CR93" s="76"/>
      <c r="CS93" s="48"/>
      <c r="CT93" s="76"/>
      <c r="CU93" s="76"/>
      <c r="CV93" s="48"/>
      <c r="CW93" s="76"/>
      <c r="CX93" s="76"/>
      <c r="CY93" s="198"/>
      <c r="CZ93" s="76"/>
      <c r="DA93" s="76"/>
      <c r="DB93" s="48"/>
      <c r="DC93" s="76"/>
      <c r="DD93" s="76"/>
      <c r="DE93" s="48"/>
      <c r="DF93" s="76"/>
      <c r="DG93" s="76"/>
      <c r="DH93" s="48"/>
      <c r="DI93" s="76"/>
      <c r="DJ93" s="76"/>
      <c r="DK93" s="48"/>
      <c r="DL93" s="76"/>
      <c r="DM93" s="76"/>
      <c r="DN93" s="48"/>
      <c r="DO93" s="76"/>
      <c r="DP93" s="76"/>
      <c r="DQ93" s="48"/>
      <c r="DR93" s="76"/>
      <c r="DS93" s="76"/>
      <c r="DT93" s="48"/>
      <c r="DU93" s="76"/>
      <c r="DV93" s="76"/>
      <c r="DW93" s="48"/>
      <c r="DX93" s="76"/>
      <c r="DY93" s="76"/>
      <c r="DZ93" s="48"/>
      <c r="EA93" s="76"/>
      <c r="EB93" s="76"/>
      <c r="EC93" s="48"/>
      <c r="ED93" s="76"/>
      <c r="EE93" s="76"/>
      <c r="EF93" s="48"/>
      <c r="EG93" s="76"/>
      <c r="EH93" s="76"/>
      <c r="EI93" s="48"/>
      <c r="EJ93" s="76"/>
      <c r="EK93" s="76"/>
      <c r="EL93" s="48"/>
      <c r="EM93" s="76"/>
      <c r="EN93" s="76"/>
      <c r="EO93" s="48"/>
      <c r="EP93" s="76"/>
      <c r="EQ93" s="76"/>
      <c r="ER93" s="48"/>
      <c r="ES93" s="76"/>
      <c r="ET93" s="76"/>
      <c r="EU93" s="48"/>
      <c r="EV93" s="76"/>
      <c r="EW93" s="76"/>
      <c r="EX93" s="48"/>
      <c r="EY93" s="76"/>
      <c r="EZ93" s="76"/>
      <c r="FA93" s="48"/>
      <c r="FB93" s="76"/>
      <c r="FC93" s="76"/>
      <c r="FD93" s="48"/>
    </row>
    <row r="94" spans="1:160" ht="15.75" x14ac:dyDescent="0.25">
      <c r="A94" s="28" t="s">
        <v>300</v>
      </c>
      <c r="B94" s="56">
        <f t="shared" si="865"/>
        <v>0</v>
      </c>
      <c r="C94" s="56">
        <f t="shared" si="866"/>
        <v>0</v>
      </c>
      <c r="D94" s="56"/>
      <c r="E94" s="56"/>
      <c r="F94" s="56"/>
      <c r="G94" s="52"/>
      <c r="H94" s="117"/>
      <c r="I94" s="117"/>
      <c r="J94" s="117"/>
      <c r="K94" s="117"/>
      <c r="L94" s="117"/>
      <c r="M94" s="117"/>
      <c r="N94" s="117"/>
      <c r="O94" s="117"/>
      <c r="P94" s="48"/>
      <c r="Q94" s="76"/>
      <c r="R94" s="76"/>
      <c r="S94" s="48"/>
      <c r="T94" s="76"/>
      <c r="U94" s="76"/>
      <c r="V94" s="48"/>
      <c r="W94" s="76"/>
      <c r="X94" s="76"/>
      <c r="Y94" s="48"/>
      <c r="Z94" s="117"/>
      <c r="AA94" s="117"/>
      <c r="AB94" s="117"/>
      <c r="AC94" s="117"/>
      <c r="AD94" s="117"/>
      <c r="AE94" s="117"/>
      <c r="AF94" s="117"/>
      <c r="AG94" s="117"/>
      <c r="AH94" s="117"/>
      <c r="AI94" s="76"/>
      <c r="AJ94" s="76"/>
      <c r="AK94" s="48"/>
      <c r="AL94" s="76"/>
      <c r="AM94" s="76"/>
      <c r="AN94" s="48"/>
      <c r="AO94" s="76"/>
      <c r="AP94" s="76"/>
      <c r="AQ94" s="48"/>
      <c r="AR94" s="76"/>
      <c r="AS94" s="76"/>
      <c r="AT94" s="48"/>
      <c r="AU94" s="76"/>
      <c r="AV94" s="76"/>
      <c r="AW94" s="48"/>
      <c r="AX94" s="76"/>
      <c r="AY94" s="76"/>
      <c r="AZ94" s="198"/>
      <c r="BA94" s="76"/>
      <c r="BB94" s="76"/>
      <c r="BC94" s="48"/>
      <c r="BD94" s="76"/>
      <c r="BE94" s="76"/>
      <c r="BF94" s="48"/>
      <c r="BG94" s="76"/>
      <c r="BH94" s="76"/>
      <c r="BI94" s="48"/>
      <c r="BJ94" s="76"/>
      <c r="BK94" s="76"/>
      <c r="BL94" s="48"/>
      <c r="BM94" s="76"/>
      <c r="BN94" s="76"/>
      <c r="BO94" s="48"/>
      <c r="BP94" s="76"/>
      <c r="BQ94" s="76"/>
      <c r="BR94" s="48"/>
      <c r="BS94" s="76"/>
      <c r="BT94" s="76"/>
      <c r="BU94" s="48"/>
      <c r="BV94" s="76"/>
      <c r="BW94" s="76"/>
      <c r="BX94" s="48"/>
      <c r="BY94" s="76"/>
      <c r="BZ94" s="76"/>
      <c r="CA94" s="48"/>
      <c r="CB94" s="76"/>
      <c r="CC94" s="76"/>
      <c r="CD94" s="48"/>
      <c r="CE94" s="76"/>
      <c r="CF94" s="76"/>
      <c r="CG94" s="48"/>
      <c r="CH94" s="76"/>
      <c r="CI94" s="76"/>
      <c r="CJ94" s="48"/>
      <c r="CK94" s="76"/>
      <c r="CL94" s="76"/>
      <c r="CM94" s="48"/>
      <c r="CN94" s="76"/>
      <c r="CO94" s="76"/>
      <c r="CP94" s="48"/>
      <c r="CQ94" s="76"/>
      <c r="CR94" s="76"/>
      <c r="CS94" s="48"/>
      <c r="CT94" s="76"/>
      <c r="CU94" s="76"/>
      <c r="CV94" s="48"/>
      <c r="CW94" s="76"/>
      <c r="CX94" s="76"/>
      <c r="CY94" s="198"/>
      <c r="CZ94" s="76"/>
      <c r="DA94" s="76"/>
      <c r="DB94" s="48"/>
      <c r="DC94" s="76"/>
      <c r="DD94" s="76"/>
      <c r="DE94" s="48"/>
      <c r="DF94" s="76"/>
      <c r="DG94" s="76"/>
      <c r="DH94" s="48"/>
      <c r="DI94" s="76"/>
      <c r="DJ94" s="76"/>
      <c r="DK94" s="48"/>
      <c r="DL94" s="76"/>
      <c r="DM94" s="76"/>
      <c r="DN94" s="48"/>
      <c r="DO94" s="76"/>
      <c r="DP94" s="76"/>
      <c r="DQ94" s="48"/>
      <c r="DR94" s="76"/>
      <c r="DS94" s="76"/>
      <c r="DT94" s="48"/>
      <c r="DU94" s="76"/>
      <c r="DV94" s="76"/>
      <c r="DW94" s="48"/>
      <c r="DX94" s="76"/>
      <c r="DY94" s="76"/>
      <c r="DZ94" s="48"/>
      <c r="EA94" s="76"/>
      <c r="EB94" s="76"/>
      <c r="EC94" s="48"/>
      <c r="ED94" s="76"/>
      <c r="EE94" s="76"/>
      <c r="EF94" s="48"/>
      <c r="EG94" s="76"/>
      <c r="EH94" s="76"/>
      <c r="EI94" s="48"/>
      <c r="EJ94" s="76"/>
      <c r="EK94" s="76"/>
      <c r="EL94" s="48"/>
      <c r="EM94" s="76"/>
      <c r="EN94" s="76"/>
      <c r="EO94" s="48"/>
      <c r="EP94" s="76"/>
      <c r="EQ94" s="76"/>
      <c r="ER94" s="48"/>
      <c r="ES94" s="76"/>
      <c r="ET94" s="76"/>
      <c r="EU94" s="48"/>
      <c r="EV94" s="76"/>
      <c r="EW94" s="76"/>
      <c r="EX94" s="48"/>
      <c r="EY94" s="76"/>
      <c r="EZ94" s="76"/>
      <c r="FA94" s="48"/>
      <c r="FB94" s="76"/>
      <c r="FC94" s="76"/>
      <c r="FD94" s="48"/>
    </row>
    <row r="95" spans="1:160" ht="15.75" x14ac:dyDescent="0.25">
      <c r="A95" s="28" t="s">
        <v>301</v>
      </c>
      <c r="B95" s="56">
        <f t="shared" si="865"/>
        <v>0</v>
      </c>
      <c r="C95" s="56">
        <f t="shared" si="866"/>
        <v>0</v>
      </c>
      <c r="D95" s="56"/>
      <c r="E95" s="56"/>
      <c r="F95" s="56"/>
      <c r="G95" s="52"/>
      <c r="H95" s="117"/>
      <c r="I95" s="117"/>
      <c r="J95" s="117"/>
      <c r="K95" s="117"/>
      <c r="L95" s="117"/>
      <c r="M95" s="117"/>
      <c r="N95" s="117"/>
      <c r="O95" s="117"/>
      <c r="P95" s="48"/>
      <c r="Q95" s="76"/>
      <c r="R95" s="76"/>
      <c r="S95" s="48"/>
      <c r="T95" s="76"/>
      <c r="U95" s="76"/>
      <c r="V95" s="48"/>
      <c r="W95" s="76"/>
      <c r="X95" s="76"/>
      <c r="Y95" s="48"/>
      <c r="Z95" s="117"/>
      <c r="AA95" s="117"/>
      <c r="AB95" s="117"/>
      <c r="AC95" s="117"/>
      <c r="AD95" s="117"/>
      <c r="AE95" s="117"/>
      <c r="AF95" s="117"/>
      <c r="AG95" s="117"/>
      <c r="AH95" s="117"/>
      <c r="AI95" s="76"/>
      <c r="AJ95" s="76"/>
      <c r="AK95" s="48"/>
      <c r="AL95" s="76"/>
      <c r="AM95" s="76"/>
      <c r="AN95" s="48"/>
      <c r="AO95" s="76"/>
      <c r="AP95" s="76"/>
      <c r="AQ95" s="48"/>
      <c r="AR95" s="76"/>
      <c r="AS95" s="76"/>
      <c r="AT95" s="48"/>
      <c r="AU95" s="76"/>
      <c r="AV95" s="76"/>
      <c r="AW95" s="48"/>
      <c r="AX95" s="76"/>
      <c r="AY95" s="76"/>
      <c r="AZ95" s="198"/>
      <c r="BA95" s="76"/>
      <c r="BB95" s="76"/>
      <c r="BC95" s="48"/>
      <c r="BD95" s="76"/>
      <c r="BE95" s="76"/>
      <c r="BF95" s="48"/>
      <c r="BG95" s="76"/>
      <c r="BH95" s="76"/>
      <c r="BI95" s="48"/>
      <c r="BJ95" s="76"/>
      <c r="BK95" s="76"/>
      <c r="BL95" s="48"/>
      <c r="BM95" s="76"/>
      <c r="BN95" s="76"/>
      <c r="BO95" s="48"/>
      <c r="BP95" s="76"/>
      <c r="BQ95" s="76"/>
      <c r="BR95" s="48"/>
      <c r="BS95" s="76"/>
      <c r="BT95" s="76"/>
      <c r="BU95" s="48"/>
      <c r="BV95" s="76"/>
      <c r="BW95" s="76"/>
      <c r="BX95" s="48"/>
      <c r="BY95" s="76"/>
      <c r="BZ95" s="76"/>
      <c r="CA95" s="48"/>
      <c r="CB95" s="76"/>
      <c r="CC95" s="76"/>
      <c r="CD95" s="48"/>
      <c r="CE95" s="76"/>
      <c r="CF95" s="76"/>
      <c r="CG95" s="48"/>
      <c r="CH95" s="76"/>
      <c r="CI95" s="76"/>
      <c r="CJ95" s="48"/>
      <c r="CK95" s="76"/>
      <c r="CL95" s="76"/>
      <c r="CM95" s="48"/>
      <c r="CN95" s="76"/>
      <c r="CO95" s="76"/>
      <c r="CP95" s="48"/>
      <c r="CQ95" s="76"/>
      <c r="CR95" s="76"/>
      <c r="CS95" s="48"/>
      <c r="CT95" s="76"/>
      <c r="CU95" s="76"/>
      <c r="CV95" s="48"/>
      <c r="CW95" s="76"/>
      <c r="CX95" s="76"/>
      <c r="CY95" s="198"/>
      <c r="CZ95" s="76"/>
      <c r="DA95" s="76"/>
      <c r="DB95" s="48"/>
      <c r="DC95" s="76"/>
      <c r="DD95" s="76"/>
      <c r="DE95" s="48"/>
      <c r="DF95" s="76"/>
      <c r="DG95" s="76"/>
      <c r="DH95" s="48"/>
      <c r="DI95" s="76"/>
      <c r="DJ95" s="76"/>
      <c r="DK95" s="48"/>
      <c r="DL95" s="76"/>
      <c r="DM95" s="76"/>
      <c r="DN95" s="48"/>
      <c r="DO95" s="76"/>
      <c r="DP95" s="76"/>
      <c r="DQ95" s="48"/>
      <c r="DR95" s="76"/>
      <c r="DS95" s="76"/>
      <c r="DT95" s="48"/>
      <c r="DU95" s="76"/>
      <c r="DV95" s="76"/>
      <c r="DW95" s="48"/>
      <c r="DX95" s="76"/>
      <c r="DY95" s="76"/>
      <c r="DZ95" s="48"/>
      <c r="EA95" s="76"/>
      <c r="EB95" s="76"/>
      <c r="EC95" s="48"/>
      <c r="ED95" s="76"/>
      <c r="EE95" s="76"/>
      <c r="EF95" s="48"/>
      <c r="EG95" s="76"/>
      <c r="EH95" s="76"/>
      <c r="EI95" s="48"/>
      <c r="EJ95" s="76"/>
      <c r="EK95" s="76"/>
      <c r="EL95" s="48"/>
      <c r="EM95" s="76"/>
      <c r="EN95" s="76"/>
      <c r="EO95" s="48"/>
      <c r="EP95" s="76"/>
      <c r="EQ95" s="76"/>
      <c r="ER95" s="48"/>
      <c r="ES95" s="76"/>
      <c r="ET95" s="76"/>
      <c r="EU95" s="48"/>
      <c r="EV95" s="76"/>
      <c r="EW95" s="76"/>
      <c r="EX95" s="48"/>
      <c r="EY95" s="76"/>
      <c r="EZ95" s="76"/>
      <c r="FA95" s="48"/>
      <c r="FB95" s="76"/>
      <c r="FC95" s="76"/>
      <c r="FD95" s="48"/>
    </row>
    <row r="96" spans="1:160" ht="15.75" x14ac:dyDescent="0.25">
      <c r="A96" s="28" t="s">
        <v>302</v>
      </c>
      <c r="B96" s="56">
        <f t="shared" si="865"/>
        <v>0</v>
      </c>
      <c r="C96" s="56">
        <f t="shared" si="866"/>
        <v>0</v>
      </c>
      <c r="D96" s="56"/>
      <c r="E96" s="56"/>
      <c r="F96" s="56"/>
      <c r="G96" s="52"/>
      <c r="H96" s="117"/>
      <c r="I96" s="117"/>
      <c r="J96" s="117"/>
      <c r="K96" s="117"/>
      <c r="L96" s="117"/>
      <c r="M96" s="117"/>
      <c r="N96" s="117"/>
      <c r="O96" s="117"/>
      <c r="P96" s="48"/>
      <c r="Q96" s="76"/>
      <c r="R96" s="76"/>
      <c r="S96" s="48"/>
      <c r="T96" s="76"/>
      <c r="U96" s="76"/>
      <c r="V96" s="48"/>
      <c r="W96" s="76"/>
      <c r="X96" s="76"/>
      <c r="Y96" s="48"/>
      <c r="Z96" s="117"/>
      <c r="AA96" s="117"/>
      <c r="AB96" s="117"/>
      <c r="AC96" s="117"/>
      <c r="AD96" s="117"/>
      <c r="AE96" s="117"/>
      <c r="AF96" s="117"/>
      <c r="AG96" s="117"/>
      <c r="AH96" s="117"/>
      <c r="AI96" s="76"/>
      <c r="AJ96" s="76"/>
      <c r="AK96" s="48"/>
      <c r="AL96" s="76"/>
      <c r="AM96" s="76"/>
      <c r="AN96" s="48"/>
      <c r="AO96" s="76"/>
      <c r="AP96" s="76"/>
      <c r="AQ96" s="48"/>
      <c r="AR96" s="76"/>
      <c r="AS96" s="76"/>
      <c r="AT96" s="48"/>
      <c r="AU96" s="76"/>
      <c r="AV96" s="76"/>
      <c r="AW96" s="48"/>
      <c r="AX96" s="76"/>
      <c r="AY96" s="76"/>
      <c r="AZ96" s="198"/>
      <c r="BA96" s="76"/>
      <c r="BB96" s="76"/>
      <c r="BC96" s="48"/>
      <c r="BD96" s="76"/>
      <c r="BE96" s="76"/>
      <c r="BF96" s="48"/>
      <c r="BG96" s="76"/>
      <c r="BH96" s="76"/>
      <c r="BI96" s="48"/>
      <c r="BJ96" s="76"/>
      <c r="BK96" s="76"/>
      <c r="BL96" s="48"/>
      <c r="BM96" s="76"/>
      <c r="BN96" s="76"/>
      <c r="BO96" s="48"/>
      <c r="BP96" s="76"/>
      <c r="BQ96" s="76"/>
      <c r="BR96" s="48"/>
      <c r="BS96" s="76"/>
      <c r="BT96" s="76"/>
      <c r="BU96" s="48"/>
      <c r="BV96" s="76"/>
      <c r="BW96" s="76"/>
      <c r="BX96" s="48"/>
      <c r="BY96" s="76"/>
      <c r="BZ96" s="76"/>
      <c r="CA96" s="48"/>
      <c r="CB96" s="76"/>
      <c r="CC96" s="76"/>
      <c r="CD96" s="48"/>
      <c r="CE96" s="76"/>
      <c r="CF96" s="76"/>
      <c r="CG96" s="48"/>
      <c r="CH96" s="76"/>
      <c r="CI96" s="76"/>
      <c r="CJ96" s="48"/>
      <c r="CK96" s="76"/>
      <c r="CL96" s="76"/>
      <c r="CM96" s="48"/>
      <c r="CN96" s="76"/>
      <c r="CO96" s="76"/>
      <c r="CP96" s="48"/>
      <c r="CQ96" s="76"/>
      <c r="CR96" s="76"/>
      <c r="CS96" s="48"/>
      <c r="CT96" s="76"/>
      <c r="CU96" s="76"/>
      <c r="CV96" s="48"/>
      <c r="CW96" s="76"/>
      <c r="CX96" s="76"/>
      <c r="CY96" s="198"/>
      <c r="CZ96" s="76"/>
      <c r="DA96" s="76"/>
      <c r="DB96" s="48"/>
      <c r="DC96" s="76"/>
      <c r="DD96" s="76"/>
      <c r="DE96" s="48"/>
      <c r="DF96" s="76"/>
      <c r="DG96" s="76"/>
      <c r="DH96" s="48"/>
      <c r="DI96" s="76"/>
      <c r="DJ96" s="76"/>
      <c r="DK96" s="48"/>
      <c r="DL96" s="76"/>
      <c r="DM96" s="76"/>
      <c r="DN96" s="48"/>
      <c r="DO96" s="76"/>
      <c r="DP96" s="76"/>
      <c r="DQ96" s="48"/>
      <c r="DR96" s="76"/>
      <c r="DS96" s="76"/>
      <c r="DT96" s="48"/>
      <c r="DU96" s="76"/>
      <c r="DV96" s="76"/>
      <c r="DW96" s="48"/>
      <c r="DX96" s="76"/>
      <c r="DY96" s="76"/>
      <c r="DZ96" s="48"/>
      <c r="EA96" s="76"/>
      <c r="EB96" s="76"/>
      <c r="EC96" s="48"/>
      <c r="ED96" s="76"/>
      <c r="EE96" s="76"/>
      <c r="EF96" s="48"/>
      <c r="EG96" s="76"/>
      <c r="EH96" s="76"/>
      <c r="EI96" s="48"/>
      <c r="EJ96" s="76"/>
      <c r="EK96" s="76"/>
      <c r="EL96" s="48"/>
      <c r="EM96" s="76"/>
      <c r="EN96" s="76"/>
      <c r="EO96" s="48"/>
      <c r="EP96" s="76"/>
      <c r="EQ96" s="76"/>
      <c r="ER96" s="48"/>
      <c r="ES96" s="76"/>
      <c r="ET96" s="76"/>
      <c r="EU96" s="48"/>
      <c r="EV96" s="76"/>
      <c r="EW96" s="76"/>
      <c r="EX96" s="48"/>
      <c r="EY96" s="76"/>
      <c r="EZ96" s="76"/>
      <c r="FA96" s="48"/>
      <c r="FB96" s="76"/>
      <c r="FC96" s="76"/>
      <c r="FD96" s="48"/>
    </row>
    <row r="97" spans="1:160" ht="15.75" x14ac:dyDescent="0.25">
      <c r="A97" s="28" t="s">
        <v>303</v>
      </c>
      <c r="B97" s="56">
        <f t="shared" si="865"/>
        <v>0</v>
      </c>
      <c r="C97" s="56">
        <f t="shared" si="866"/>
        <v>0</v>
      </c>
      <c r="D97" s="56"/>
      <c r="E97" s="56"/>
      <c r="F97" s="56"/>
      <c r="G97" s="52"/>
      <c r="H97" s="117"/>
      <c r="I97" s="117"/>
      <c r="J97" s="117"/>
      <c r="K97" s="117"/>
      <c r="L97" s="117"/>
      <c r="M97" s="117"/>
      <c r="N97" s="117"/>
      <c r="O97" s="117"/>
      <c r="P97" s="48"/>
      <c r="Q97" s="76"/>
      <c r="R97" s="76"/>
      <c r="S97" s="48"/>
      <c r="T97" s="76"/>
      <c r="U97" s="76"/>
      <c r="V97" s="48"/>
      <c r="W97" s="76"/>
      <c r="X97" s="76"/>
      <c r="Y97" s="48"/>
      <c r="Z97" s="117"/>
      <c r="AA97" s="117"/>
      <c r="AB97" s="117"/>
      <c r="AC97" s="117"/>
      <c r="AD97" s="117"/>
      <c r="AE97" s="117"/>
      <c r="AF97" s="117"/>
      <c r="AG97" s="117"/>
      <c r="AH97" s="117"/>
      <c r="AI97" s="76"/>
      <c r="AJ97" s="76"/>
      <c r="AK97" s="48"/>
      <c r="AL97" s="76"/>
      <c r="AM97" s="76"/>
      <c r="AN97" s="48"/>
      <c r="AO97" s="76"/>
      <c r="AP97" s="76"/>
      <c r="AQ97" s="48"/>
      <c r="AR97" s="76"/>
      <c r="AS97" s="76"/>
      <c r="AT97" s="48"/>
      <c r="AU97" s="76"/>
      <c r="AV97" s="76"/>
      <c r="AW97" s="48"/>
      <c r="AX97" s="76"/>
      <c r="AY97" s="76"/>
      <c r="AZ97" s="198"/>
      <c r="BA97" s="76"/>
      <c r="BB97" s="76"/>
      <c r="BC97" s="48"/>
      <c r="BD97" s="76"/>
      <c r="BE97" s="76"/>
      <c r="BF97" s="48"/>
      <c r="BG97" s="76"/>
      <c r="BH97" s="76"/>
      <c r="BI97" s="48"/>
      <c r="BJ97" s="76"/>
      <c r="BK97" s="76"/>
      <c r="BL97" s="48"/>
      <c r="BM97" s="76"/>
      <c r="BN97" s="76"/>
      <c r="BO97" s="48"/>
      <c r="BP97" s="76"/>
      <c r="BQ97" s="76"/>
      <c r="BR97" s="48"/>
      <c r="BS97" s="76"/>
      <c r="BT97" s="76"/>
      <c r="BU97" s="48"/>
      <c r="BV97" s="76"/>
      <c r="BW97" s="76"/>
      <c r="BX97" s="48"/>
      <c r="BY97" s="76"/>
      <c r="BZ97" s="76"/>
      <c r="CA97" s="48"/>
      <c r="CB97" s="76"/>
      <c r="CC97" s="76"/>
      <c r="CD97" s="48"/>
      <c r="CE97" s="76"/>
      <c r="CF97" s="76"/>
      <c r="CG97" s="48"/>
      <c r="CH97" s="76"/>
      <c r="CI97" s="76"/>
      <c r="CJ97" s="48"/>
      <c r="CK97" s="76"/>
      <c r="CL97" s="76"/>
      <c r="CM97" s="48"/>
      <c r="CN97" s="76"/>
      <c r="CO97" s="76"/>
      <c r="CP97" s="48"/>
      <c r="CQ97" s="76"/>
      <c r="CR97" s="76"/>
      <c r="CS97" s="48"/>
      <c r="CT97" s="76"/>
      <c r="CU97" s="76"/>
      <c r="CV97" s="48"/>
      <c r="CW97" s="76"/>
      <c r="CX97" s="76"/>
      <c r="CY97" s="198"/>
      <c r="CZ97" s="76"/>
      <c r="DA97" s="76"/>
      <c r="DB97" s="48"/>
      <c r="DC97" s="76"/>
      <c r="DD97" s="76"/>
      <c r="DE97" s="48"/>
      <c r="DF97" s="76"/>
      <c r="DG97" s="76"/>
      <c r="DH97" s="48"/>
      <c r="DI97" s="76"/>
      <c r="DJ97" s="76"/>
      <c r="DK97" s="48"/>
      <c r="DL97" s="76"/>
      <c r="DM97" s="76"/>
      <c r="DN97" s="48"/>
      <c r="DO97" s="76"/>
      <c r="DP97" s="76"/>
      <c r="DQ97" s="48"/>
      <c r="DR97" s="76"/>
      <c r="DS97" s="76"/>
      <c r="DT97" s="48"/>
      <c r="DU97" s="76"/>
      <c r="DV97" s="76"/>
      <c r="DW97" s="48"/>
      <c r="DX97" s="76"/>
      <c r="DY97" s="76"/>
      <c r="DZ97" s="48"/>
      <c r="EA97" s="76"/>
      <c r="EB97" s="76"/>
      <c r="EC97" s="48"/>
      <c r="ED97" s="76"/>
      <c r="EE97" s="76"/>
      <c r="EF97" s="48"/>
      <c r="EG97" s="76"/>
      <c r="EH97" s="76"/>
      <c r="EI97" s="48"/>
      <c r="EJ97" s="76"/>
      <c r="EK97" s="76"/>
      <c r="EL97" s="48"/>
      <c r="EM97" s="76"/>
      <c r="EN97" s="76"/>
      <c r="EO97" s="48"/>
      <c r="EP97" s="76"/>
      <c r="EQ97" s="76"/>
      <c r="ER97" s="48"/>
      <c r="ES97" s="76"/>
      <c r="ET97" s="76"/>
      <c r="EU97" s="48"/>
      <c r="EV97" s="76"/>
      <c r="EW97" s="76"/>
      <c r="EX97" s="48"/>
      <c r="EY97" s="76"/>
      <c r="EZ97" s="76"/>
      <c r="FA97" s="48"/>
      <c r="FB97" s="76"/>
      <c r="FC97" s="76"/>
      <c r="FD97" s="48"/>
    </row>
    <row r="98" spans="1:160" ht="15.75" x14ac:dyDescent="0.25">
      <c r="A98" s="28" t="s">
        <v>304</v>
      </c>
      <c r="B98" s="56">
        <f t="shared" si="865"/>
        <v>0</v>
      </c>
      <c r="C98" s="56">
        <f t="shared" si="866"/>
        <v>0</v>
      </c>
      <c r="D98" s="56"/>
      <c r="E98" s="56"/>
      <c r="F98" s="56"/>
      <c r="G98" s="52"/>
      <c r="H98" s="117"/>
      <c r="I98" s="117"/>
      <c r="J98" s="117"/>
      <c r="K98" s="117"/>
      <c r="L98" s="117"/>
      <c r="M98" s="117"/>
      <c r="N98" s="117"/>
      <c r="O98" s="117"/>
      <c r="P98" s="48"/>
      <c r="Q98" s="76"/>
      <c r="R98" s="76"/>
      <c r="S98" s="48"/>
      <c r="T98" s="76"/>
      <c r="U98" s="76"/>
      <c r="V98" s="48"/>
      <c r="W98" s="76"/>
      <c r="X98" s="76"/>
      <c r="Y98" s="48"/>
      <c r="Z98" s="117"/>
      <c r="AA98" s="117"/>
      <c r="AB98" s="117"/>
      <c r="AC98" s="117"/>
      <c r="AD98" s="117"/>
      <c r="AE98" s="117"/>
      <c r="AF98" s="117"/>
      <c r="AG98" s="117"/>
      <c r="AH98" s="117"/>
      <c r="AI98" s="76"/>
      <c r="AJ98" s="76"/>
      <c r="AK98" s="48"/>
      <c r="AL98" s="76"/>
      <c r="AM98" s="76"/>
      <c r="AN98" s="48"/>
      <c r="AO98" s="76"/>
      <c r="AP98" s="76"/>
      <c r="AQ98" s="48"/>
      <c r="AR98" s="76"/>
      <c r="AS98" s="76"/>
      <c r="AT98" s="48"/>
      <c r="AU98" s="76"/>
      <c r="AV98" s="76"/>
      <c r="AW98" s="48"/>
      <c r="AX98" s="76"/>
      <c r="AY98" s="76"/>
      <c r="AZ98" s="198"/>
      <c r="BA98" s="76"/>
      <c r="BB98" s="76"/>
      <c r="BC98" s="48"/>
      <c r="BD98" s="76"/>
      <c r="BE98" s="76"/>
      <c r="BF98" s="48"/>
      <c r="BG98" s="76"/>
      <c r="BH98" s="76"/>
      <c r="BI98" s="48"/>
      <c r="BJ98" s="76"/>
      <c r="BK98" s="76"/>
      <c r="BL98" s="48"/>
      <c r="BM98" s="76"/>
      <c r="BN98" s="76"/>
      <c r="BO98" s="48"/>
      <c r="BP98" s="76"/>
      <c r="BQ98" s="76"/>
      <c r="BR98" s="48"/>
      <c r="BS98" s="76"/>
      <c r="BT98" s="76"/>
      <c r="BU98" s="48"/>
      <c r="BV98" s="76"/>
      <c r="BW98" s="76"/>
      <c r="BX98" s="48"/>
      <c r="BY98" s="76"/>
      <c r="BZ98" s="76"/>
      <c r="CA98" s="48"/>
      <c r="CB98" s="76"/>
      <c r="CC98" s="76"/>
      <c r="CD98" s="48"/>
      <c r="CE98" s="76"/>
      <c r="CF98" s="76"/>
      <c r="CG98" s="48"/>
      <c r="CH98" s="76"/>
      <c r="CI98" s="76"/>
      <c r="CJ98" s="48"/>
      <c r="CK98" s="76"/>
      <c r="CL98" s="76"/>
      <c r="CM98" s="48"/>
      <c r="CN98" s="76"/>
      <c r="CO98" s="76"/>
      <c r="CP98" s="48"/>
      <c r="CQ98" s="76"/>
      <c r="CR98" s="76"/>
      <c r="CS98" s="48"/>
      <c r="CT98" s="76"/>
      <c r="CU98" s="76"/>
      <c r="CV98" s="48"/>
      <c r="CW98" s="76"/>
      <c r="CX98" s="76"/>
      <c r="CY98" s="198"/>
      <c r="CZ98" s="76"/>
      <c r="DA98" s="76"/>
      <c r="DB98" s="48"/>
      <c r="DC98" s="76"/>
      <c r="DD98" s="76"/>
      <c r="DE98" s="48"/>
      <c r="DF98" s="76"/>
      <c r="DG98" s="76"/>
      <c r="DH98" s="48"/>
      <c r="DI98" s="76"/>
      <c r="DJ98" s="76"/>
      <c r="DK98" s="48"/>
      <c r="DL98" s="76"/>
      <c r="DM98" s="76"/>
      <c r="DN98" s="48"/>
      <c r="DO98" s="76"/>
      <c r="DP98" s="76"/>
      <c r="DQ98" s="48"/>
      <c r="DR98" s="76"/>
      <c r="DS98" s="76"/>
      <c r="DT98" s="48"/>
      <c r="DU98" s="76"/>
      <c r="DV98" s="76"/>
      <c r="DW98" s="48"/>
      <c r="DX98" s="76"/>
      <c r="DY98" s="76"/>
      <c r="DZ98" s="48"/>
      <c r="EA98" s="76"/>
      <c r="EB98" s="76"/>
      <c r="EC98" s="48"/>
      <c r="ED98" s="76"/>
      <c r="EE98" s="76"/>
      <c r="EF98" s="48"/>
      <c r="EG98" s="76"/>
      <c r="EH98" s="76"/>
      <c r="EI98" s="48"/>
      <c r="EJ98" s="76"/>
      <c r="EK98" s="76"/>
      <c r="EL98" s="48"/>
      <c r="EM98" s="76"/>
      <c r="EN98" s="76"/>
      <c r="EO98" s="48"/>
      <c r="EP98" s="76"/>
      <c r="EQ98" s="76"/>
      <c r="ER98" s="48"/>
      <c r="ES98" s="76"/>
      <c r="ET98" s="76"/>
      <c r="EU98" s="48"/>
      <c r="EV98" s="76"/>
      <c r="EW98" s="76"/>
      <c r="EX98" s="48"/>
      <c r="EY98" s="76"/>
      <c r="EZ98" s="76"/>
      <c r="FA98" s="48"/>
      <c r="FB98" s="76"/>
      <c r="FC98" s="76"/>
      <c r="FD98" s="48"/>
    </row>
    <row r="99" spans="1:160" s="59" customFormat="1" ht="31.5" x14ac:dyDescent="0.25">
      <c r="A99" s="185" t="s">
        <v>307</v>
      </c>
      <c r="B99" s="73">
        <f t="shared" si="865"/>
        <v>12916.300000000001</v>
      </c>
      <c r="C99" s="73">
        <f t="shared" si="866"/>
        <v>10032.37725</v>
      </c>
      <c r="D99" s="55">
        <f t="shared" ref="D99" si="1080">C99/B99*100</f>
        <v>77.672222308246162</v>
      </c>
      <c r="E99" s="55">
        <f t="shared" ref="E99:AD99" si="1081">E100+E101</f>
        <v>3900</v>
      </c>
      <c r="F99" s="55">
        <f t="shared" ref="F99" si="1082">F100+F101</f>
        <v>3900</v>
      </c>
      <c r="G99" s="55">
        <f t="shared" si="655"/>
        <v>100</v>
      </c>
      <c r="H99" s="55">
        <f t="shared" si="1081"/>
        <v>0</v>
      </c>
      <c r="I99" s="55">
        <f t="shared" si="1081"/>
        <v>0</v>
      </c>
      <c r="J99" s="55">
        <f t="shared" si="1081"/>
        <v>0</v>
      </c>
      <c r="K99" s="55">
        <f t="shared" si="1081"/>
        <v>559.1</v>
      </c>
      <c r="L99" s="55">
        <f t="shared" ref="L99" si="1083">L100+L101</f>
        <v>559.1</v>
      </c>
      <c r="M99" s="54">
        <f t="shared" si="197"/>
        <v>100</v>
      </c>
      <c r="N99" s="55">
        <f t="shared" si="1081"/>
        <v>342</v>
      </c>
      <c r="O99" s="55">
        <f t="shared" si="1081"/>
        <v>149.82499999999999</v>
      </c>
      <c r="P99" s="54">
        <f t="shared" si="870"/>
        <v>43.808479532163744</v>
      </c>
      <c r="Q99" s="55">
        <f t="shared" ref="Q99:R99" si="1084">Q100+Q101</f>
        <v>1508</v>
      </c>
      <c r="R99" s="55">
        <f t="shared" si="1084"/>
        <v>733.3</v>
      </c>
      <c r="S99" s="54">
        <f t="shared" ref="S99:S100" si="1085">R99/Q99*100</f>
        <v>48.627320954907162</v>
      </c>
      <c r="T99" s="55">
        <f t="shared" ref="T99" si="1086">T100+T101</f>
        <v>716</v>
      </c>
      <c r="U99" s="55">
        <f t="shared" ref="U99" si="1087">U100+U101</f>
        <v>415.26</v>
      </c>
      <c r="V99" s="54">
        <f t="shared" ref="V99:V100" si="1088">U99/T99*100</f>
        <v>57.997206703910607</v>
      </c>
      <c r="W99" s="55">
        <f t="shared" ref="W99" si="1089">W100+W101</f>
        <v>0</v>
      </c>
      <c r="X99" s="55">
        <f t="shared" ref="X99" si="1090">X100+X101</f>
        <v>0</v>
      </c>
      <c r="Y99" s="54"/>
      <c r="Z99" s="55">
        <f t="shared" si="1081"/>
        <v>0</v>
      </c>
      <c r="AA99" s="55">
        <f t="shared" ref="AA99" si="1091">AA100+AA101</f>
        <v>0</v>
      </c>
      <c r="AB99" s="55">
        <f t="shared" si="1081"/>
        <v>0</v>
      </c>
      <c r="AC99" s="55">
        <f t="shared" si="1081"/>
        <v>0</v>
      </c>
      <c r="AD99" s="55">
        <f t="shared" si="1081"/>
        <v>0</v>
      </c>
      <c r="AE99" s="55">
        <f t="shared" ref="AE99:AG99" si="1092">AE100+AE101</f>
        <v>0</v>
      </c>
      <c r="AF99" s="55">
        <f t="shared" si="1092"/>
        <v>0</v>
      </c>
      <c r="AG99" s="55">
        <f t="shared" si="1092"/>
        <v>0</v>
      </c>
      <c r="AH99" s="54"/>
      <c r="AI99" s="55">
        <f t="shared" ref="AI99:AJ99" si="1093">AI100+AI101</f>
        <v>1000</v>
      </c>
      <c r="AJ99" s="55">
        <f t="shared" si="1093"/>
        <v>1000</v>
      </c>
      <c r="AK99" s="54">
        <f t="shared" ref="AK99:AK100" si="1094">AJ99/AI99*100</f>
        <v>100</v>
      </c>
      <c r="AL99" s="55">
        <f t="shared" ref="AL99:AM99" si="1095">AL100+AL101</f>
        <v>0</v>
      </c>
      <c r="AM99" s="55">
        <f t="shared" si="1095"/>
        <v>0</v>
      </c>
      <c r="AN99" s="54"/>
      <c r="AO99" s="55">
        <f t="shared" ref="AO99:AP99" si="1096">AO100+AO101</f>
        <v>0</v>
      </c>
      <c r="AP99" s="55">
        <f t="shared" si="1096"/>
        <v>0</v>
      </c>
      <c r="AQ99" s="54"/>
      <c r="AR99" s="55">
        <f t="shared" ref="AR99:AS99" si="1097">AR100+AR101</f>
        <v>0</v>
      </c>
      <c r="AS99" s="55">
        <f t="shared" si="1097"/>
        <v>0</v>
      </c>
      <c r="AT99" s="54"/>
      <c r="AU99" s="55">
        <f t="shared" ref="AU99:AV99" si="1098">AU100+AU101</f>
        <v>0</v>
      </c>
      <c r="AV99" s="55">
        <f t="shared" si="1098"/>
        <v>0</v>
      </c>
      <c r="AW99" s="54"/>
      <c r="AX99" s="55">
        <f t="shared" ref="AX99:AY99" si="1099">AX100+AX101</f>
        <v>100</v>
      </c>
      <c r="AY99" s="55">
        <f t="shared" si="1099"/>
        <v>100</v>
      </c>
      <c r="AZ99" s="201">
        <f t="shared" si="829"/>
        <v>100</v>
      </c>
      <c r="BA99" s="55"/>
      <c r="BB99" s="55"/>
      <c r="BC99" s="54"/>
      <c r="BD99" s="55"/>
      <c r="BE99" s="55"/>
      <c r="BF99" s="54"/>
      <c r="BG99" s="55"/>
      <c r="BH99" s="55"/>
      <c r="BI99" s="54"/>
      <c r="BJ99" s="55">
        <f t="shared" ref="BJ99:BK99" si="1100">BJ100+BJ101</f>
        <v>2043.7</v>
      </c>
      <c r="BK99" s="55">
        <f t="shared" si="1100"/>
        <v>1226.6429499999999</v>
      </c>
      <c r="BL99" s="54">
        <f t="shared" ref="BL99:BL100" si="1101">BK99/BJ99*100</f>
        <v>60.02069530753046</v>
      </c>
      <c r="BM99" s="55"/>
      <c r="BN99" s="55"/>
      <c r="BO99" s="54"/>
      <c r="BP99" s="55">
        <f t="shared" ref="BP99:BQ99" si="1102">BP100+BP101</f>
        <v>0</v>
      </c>
      <c r="BQ99" s="55">
        <f t="shared" si="1102"/>
        <v>0</v>
      </c>
      <c r="BR99" s="54"/>
      <c r="BS99" s="55">
        <f t="shared" ref="BS99:BT99" si="1103">BS100+BS101</f>
        <v>0</v>
      </c>
      <c r="BT99" s="55">
        <f t="shared" si="1103"/>
        <v>0</v>
      </c>
      <c r="BU99" s="54"/>
      <c r="BV99" s="55">
        <f t="shared" ref="BV99:BW99" si="1104">BV100+BV101</f>
        <v>0</v>
      </c>
      <c r="BW99" s="55">
        <f t="shared" si="1104"/>
        <v>0</v>
      </c>
      <c r="BX99" s="54"/>
      <c r="BY99" s="55">
        <f t="shared" ref="BY99:BZ99" si="1105">BY100+BY101</f>
        <v>0</v>
      </c>
      <c r="BZ99" s="55">
        <f t="shared" si="1105"/>
        <v>0</v>
      </c>
      <c r="CA99" s="54"/>
      <c r="CB99" s="55">
        <f t="shared" ref="CB99:CC99" si="1106">CB100+CB101</f>
        <v>2497.5</v>
      </c>
      <c r="CC99" s="55">
        <f t="shared" si="1106"/>
        <v>1698.2492999999999</v>
      </c>
      <c r="CD99" s="54">
        <f t="shared" ref="CD99:CD101" si="1107">CC99/CB99*100</f>
        <v>67.997969969969958</v>
      </c>
      <c r="CE99" s="55">
        <f t="shared" ref="CE99:CF99" si="1108">CE100+CE101</f>
        <v>0</v>
      </c>
      <c r="CF99" s="55">
        <f t="shared" si="1108"/>
        <v>0</v>
      </c>
      <c r="CG99" s="54"/>
      <c r="CH99" s="55">
        <f t="shared" ref="CH99:CI99" si="1109">CH100+CH101</f>
        <v>0</v>
      </c>
      <c r="CI99" s="55">
        <f t="shared" si="1109"/>
        <v>0</v>
      </c>
      <c r="CJ99" s="54"/>
      <c r="CK99" s="55">
        <f t="shared" ref="CK99:CL99" si="1110">CK100+CK101</f>
        <v>0</v>
      </c>
      <c r="CL99" s="55">
        <f t="shared" si="1110"/>
        <v>0</v>
      </c>
      <c r="CM99" s="54"/>
      <c r="CN99" s="55">
        <f t="shared" ref="CN99:CO99" si="1111">CN100+CN101</f>
        <v>0</v>
      </c>
      <c r="CO99" s="55">
        <f t="shared" si="1111"/>
        <v>0</v>
      </c>
      <c r="CP99" s="54"/>
      <c r="CQ99" s="55">
        <f t="shared" ref="CQ99:CR99" si="1112">CQ100+CQ101</f>
        <v>0</v>
      </c>
      <c r="CR99" s="55">
        <f t="shared" si="1112"/>
        <v>0</v>
      </c>
      <c r="CS99" s="54"/>
      <c r="CT99" s="55">
        <f t="shared" ref="CT99:CU99" si="1113">CT100+CT101</f>
        <v>0</v>
      </c>
      <c r="CU99" s="55">
        <f t="shared" si="1113"/>
        <v>0</v>
      </c>
      <c r="CV99" s="54"/>
      <c r="CW99" s="55">
        <f t="shared" ref="CW99:CX99" si="1114">CW100+CW101</f>
        <v>0</v>
      </c>
      <c r="CX99" s="55">
        <f t="shared" si="1114"/>
        <v>0</v>
      </c>
      <c r="CY99" s="201"/>
      <c r="CZ99" s="55">
        <f t="shared" ref="CZ99:DA99" si="1115">CZ100+CZ101</f>
        <v>0</v>
      </c>
      <c r="DA99" s="55">
        <f t="shared" si="1115"/>
        <v>0</v>
      </c>
      <c r="DB99" s="54"/>
      <c r="DC99" s="55">
        <f t="shared" ref="DC99:DD99" si="1116">DC100+DC101</f>
        <v>0</v>
      </c>
      <c r="DD99" s="55">
        <f t="shared" si="1116"/>
        <v>0</v>
      </c>
      <c r="DE99" s="54"/>
      <c r="DF99" s="55">
        <f t="shared" ref="DF99:DG99" si="1117">DF100+DF101</f>
        <v>0</v>
      </c>
      <c r="DG99" s="55">
        <f t="shared" si="1117"/>
        <v>0</v>
      </c>
      <c r="DH99" s="54"/>
      <c r="DI99" s="55">
        <f t="shared" ref="DI99:DJ99" si="1118">DI100+DI101</f>
        <v>0</v>
      </c>
      <c r="DJ99" s="55">
        <f t="shared" si="1118"/>
        <v>0</v>
      </c>
      <c r="DK99" s="54"/>
      <c r="DL99" s="55">
        <f t="shared" ref="DL99:DM99" si="1119">DL100+DL101</f>
        <v>0</v>
      </c>
      <c r="DM99" s="55">
        <f t="shared" si="1119"/>
        <v>0</v>
      </c>
      <c r="DN99" s="54"/>
      <c r="DO99" s="55">
        <f t="shared" ref="DO99:DP99" si="1120">DO100+DO101</f>
        <v>0</v>
      </c>
      <c r="DP99" s="55">
        <f t="shared" si="1120"/>
        <v>0</v>
      </c>
      <c r="DQ99" s="54"/>
      <c r="DR99" s="55">
        <f t="shared" ref="DR99:DS99" si="1121">DR100+DR101</f>
        <v>0</v>
      </c>
      <c r="DS99" s="55">
        <f t="shared" si="1121"/>
        <v>0</v>
      </c>
      <c r="DT99" s="54"/>
      <c r="DU99" s="55">
        <f t="shared" ref="DU99:DV99" si="1122">DU100+DU101</f>
        <v>0</v>
      </c>
      <c r="DV99" s="55">
        <f t="shared" si="1122"/>
        <v>0</v>
      </c>
      <c r="DW99" s="54"/>
      <c r="DX99" s="55">
        <f t="shared" ref="DX99:DY99" si="1123">DX100+DX101</f>
        <v>0</v>
      </c>
      <c r="DY99" s="55">
        <f t="shared" si="1123"/>
        <v>0</v>
      </c>
      <c r="DZ99" s="54"/>
      <c r="EA99" s="55">
        <f t="shared" ref="EA99:EB99" si="1124">EA100+EA101</f>
        <v>0</v>
      </c>
      <c r="EB99" s="55">
        <f t="shared" si="1124"/>
        <v>0</v>
      </c>
      <c r="EC99" s="54"/>
      <c r="ED99" s="55">
        <f t="shared" ref="ED99:EE99" si="1125">ED100+ED101</f>
        <v>0</v>
      </c>
      <c r="EE99" s="55">
        <f t="shared" si="1125"/>
        <v>0</v>
      </c>
      <c r="EF99" s="54"/>
      <c r="EG99" s="55">
        <f t="shared" ref="EG99:EH99" si="1126">EG100+EG101</f>
        <v>70</v>
      </c>
      <c r="EH99" s="55">
        <f t="shared" si="1126"/>
        <v>70</v>
      </c>
      <c r="EI99" s="54">
        <f t="shared" ref="EI99:EI103" si="1127">EH99/EG99*100</f>
        <v>100</v>
      </c>
      <c r="EJ99" s="55">
        <f t="shared" ref="EJ99:EK99" si="1128">EJ100+EJ101</f>
        <v>180</v>
      </c>
      <c r="EK99" s="55">
        <f t="shared" si="1128"/>
        <v>180</v>
      </c>
      <c r="EL99" s="54">
        <f t="shared" ref="EL99:EL103" si="1129">EK99/EJ99*100</f>
        <v>100</v>
      </c>
      <c r="EM99" s="55">
        <f t="shared" ref="EM99:EN99" si="1130">EM100+EM101</f>
        <v>0</v>
      </c>
      <c r="EN99" s="55">
        <f t="shared" si="1130"/>
        <v>0</v>
      </c>
      <c r="EO99" s="54"/>
      <c r="EP99" s="55">
        <f t="shared" ref="EP99:EQ99" si="1131">EP100+EP101</f>
        <v>0</v>
      </c>
      <c r="EQ99" s="55">
        <f t="shared" si="1131"/>
        <v>0</v>
      </c>
      <c r="ER99" s="54"/>
      <c r="ES99" s="55">
        <f t="shared" ref="ES99:ET99" si="1132">ES100+ES101</f>
        <v>0</v>
      </c>
      <c r="ET99" s="55">
        <f t="shared" si="1132"/>
        <v>0</v>
      </c>
      <c r="EU99" s="54"/>
      <c r="EV99" s="55">
        <f t="shared" ref="EV99:EW99" si="1133">EV100+EV101</f>
        <v>0</v>
      </c>
      <c r="EW99" s="55">
        <f t="shared" si="1133"/>
        <v>0</v>
      </c>
      <c r="EX99" s="54"/>
      <c r="EY99" s="55">
        <f t="shared" ref="EY99:EZ99" si="1134">EY100+EY101</f>
        <v>0</v>
      </c>
      <c r="EZ99" s="55">
        <f t="shared" si="1134"/>
        <v>0</v>
      </c>
      <c r="FA99" s="54"/>
      <c r="FB99" s="55">
        <f t="shared" ref="FB99:FC99" si="1135">FB100+FB101</f>
        <v>0</v>
      </c>
      <c r="FC99" s="55">
        <f t="shared" si="1135"/>
        <v>0</v>
      </c>
      <c r="FD99" s="54"/>
    </row>
    <row r="100" spans="1:160" ht="35.25" customHeight="1" x14ac:dyDescent="0.25">
      <c r="A100" s="186" t="s">
        <v>273</v>
      </c>
      <c r="B100" s="56">
        <f t="shared" si="865"/>
        <v>11838.800000000001</v>
      </c>
      <c r="C100" s="56">
        <f t="shared" si="866"/>
        <v>9754.1279500000001</v>
      </c>
      <c r="D100" s="52">
        <f t="shared" si="31"/>
        <v>82.391187873770988</v>
      </c>
      <c r="E100" s="52">
        <v>3900</v>
      </c>
      <c r="F100" s="52">
        <v>3900</v>
      </c>
      <c r="G100" s="52">
        <f t="shared" si="655"/>
        <v>100</v>
      </c>
      <c r="H100" s="52"/>
      <c r="I100" s="52"/>
      <c r="J100" s="48"/>
      <c r="K100" s="52">
        <v>559.1</v>
      </c>
      <c r="L100" s="52">
        <v>559.1</v>
      </c>
      <c r="M100" s="48">
        <f t="shared" si="197"/>
        <v>100</v>
      </c>
      <c r="N100" s="52">
        <v>342</v>
      </c>
      <c r="O100" s="52">
        <v>149.82499999999999</v>
      </c>
      <c r="P100" s="48">
        <f t="shared" si="870"/>
        <v>43.808479532163744</v>
      </c>
      <c r="Q100" s="199">
        <v>1508</v>
      </c>
      <c r="R100" s="199">
        <v>733.3</v>
      </c>
      <c r="S100" s="48">
        <f t="shared" si="1085"/>
        <v>48.627320954907162</v>
      </c>
      <c r="T100" s="198">
        <v>716</v>
      </c>
      <c r="U100" s="198">
        <v>415.26</v>
      </c>
      <c r="V100" s="48">
        <f t="shared" si="1088"/>
        <v>57.997206703910607</v>
      </c>
      <c r="W100" s="198"/>
      <c r="X100" s="198"/>
      <c r="Y100" s="48"/>
      <c r="Z100" s="52"/>
      <c r="AA100" s="52"/>
      <c r="AB100" s="48"/>
      <c r="AC100" s="52"/>
      <c r="AD100" s="52"/>
      <c r="AE100" s="48"/>
      <c r="AF100" s="52"/>
      <c r="AG100" s="52"/>
      <c r="AH100" s="48"/>
      <c r="AI100" s="198">
        <v>1000</v>
      </c>
      <c r="AJ100" s="198">
        <v>1000</v>
      </c>
      <c r="AK100" s="48">
        <f t="shared" si="1094"/>
        <v>100</v>
      </c>
      <c r="AL100" s="198"/>
      <c r="AM100" s="198"/>
      <c r="AN100" s="48"/>
      <c r="AO100" s="198"/>
      <c r="AP100" s="198"/>
      <c r="AQ100" s="48"/>
      <c r="AR100" s="198"/>
      <c r="AS100" s="200"/>
      <c r="AT100" s="48"/>
      <c r="AU100" s="198"/>
      <c r="AV100" s="198"/>
      <c r="AW100" s="48"/>
      <c r="AX100" s="198">
        <v>100</v>
      </c>
      <c r="AY100" s="198">
        <v>100</v>
      </c>
      <c r="AZ100" s="198">
        <f t="shared" si="829"/>
        <v>100</v>
      </c>
      <c r="BA100" s="198"/>
      <c r="BB100" s="198"/>
      <c r="BC100" s="48"/>
      <c r="BD100" s="198"/>
      <c r="BE100" s="198"/>
      <c r="BF100" s="48"/>
      <c r="BG100" s="198"/>
      <c r="BH100" s="198"/>
      <c r="BI100" s="48"/>
      <c r="BJ100" s="198">
        <v>2043.7</v>
      </c>
      <c r="BK100" s="198">
        <v>1226.6429499999999</v>
      </c>
      <c r="BL100" s="48">
        <f t="shared" si="1101"/>
        <v>60.02069530753046</v>
      </c>
      <c r="BM100" s="198"/>
      <c r="BN100" s="198"/>
      <c r="BO100" s="48"/>
      <c r="BP100" s="198"/>
      <c r="BQ100" s="198"/>
      <c r="BR100" s="48"/>
      <c r="BS100" s="198"/>
      <c r="BT100" s="198"/>
      <c r="BU100" s="48"/>
      <c r="BV100" s="198"/>
      <c r="BW100" s="198"/>
      <c r="BX100" s="48"/>
      <c r="BY100" s="198"/>
      <c r="BZ100" s="198"/>
      <c r="CA100" s="48"/>
      <c r="CB100" s="198">
        <v>1420</v>
      </c>
      <c r="CC100" s="198">
        <v>1420</v>
      </c>
      <c r="CD100" s="48">
        <f t="shared" si="1107"/>
        <v>100</v>
      </c>
      <c r="CE100" s="198"/>
      <c r="CF100" s="198"/>
      <c r="CG100" s="48"/>
      <c r="CH100" s="198"/>
      <c r="CI100" s="198"/>
      <c r="CJ100" s="48"/>
      <c r="CK100" s="198"/>
      <c r="CL100" s="198"/>
      <c r="CM100" s="48"/>
      <c r="CN100" s="198"/>
      <c r="CO100" s="198"/>
      <c r="CP100" s="48"/>
      <c r="CQ100" s="198"/>
      <c r="CR100" s="198"/>
      <c r="CS100" s="48"/>
      <c r="CT100" s="198"/>
      <c r="CU100" s="198"/>
      <c r="CV100" s="48"/>
      <c r="CW100" s="198"/>
      <c r="CX100" s="198"/>
      <c r="CY100" s="198"/>
      <c r="CZ100" s="198"/>
      <c r="DA100" s="198"/>
      <c r="DB100" s="48"/>
      <c r="DC100" s="198"/>
      <c r="DD100" s="198"/>
      <c r="DE100" s="48"/>
      <c r="DF100" s="198"/>
      <c r="DG100" s="198"/>
      <c r="DH100" s="48"/>
      <c r="DI100" s="198"/>
      <c r="DJ100" s="198"/>
      <c r="DK100" s="48"/>
      <c r="DL100" s="198"/>
      <c r="DM100" s="198"/>
      <c r="DN100" s="48"/>
      <c r="DO100" s="198"/>
      <c r="DP100" s="198"/>
      <c r="DQ100" s="48"/>
      <c r="DR100" s="198"/>
      <c r="DS100" s="198"/>
      <c r="DT100" s="48"/>
      <c r="DU100" s="198"/>
      <c r="DV100" s="198"/>
      <c r="DW100" s="48"/>
      <c r="DX100" s="198"/>
      <c r="DY100" s="198"/>
      <c r="DZ100" s="48"/>
      <c r="EA100" s="198"/>
      <c r="EB100" s="198"/>
      <c r="EC100" s="48"/>
      <c r="ED100" s="198"/>
      <c r="EE100" s="198"/>
      <c r="EF100" s="48"/>
      <c r="EG100" s="198">
        <v>70</v>
      </c>
      <c r="EH100" s="198">
        <v>70</v>
      </c>
      <c r="EI100" s="48">
        <f t="shared" si="1127"/>
        <v>100</v>
      </c>
      <c r="EJ100" s="198">
        <v>180</v>
      </c>
      <c r="EK100" s="198">
        <v>180</v>
      </c>
      <c r="EL100" s="48">
        <f t="shared" si="1129"/>
        <v>100</v>
      </c>
      <c r="EM100" s="198"/>
      <c r="EN100" s="198"/>
      <c r="EO100" s="48"/>
      <c r="EP100" s="198"/>
      <c r="EQ100" s="198"/>
      <c r="ER100" s="48"/>
      <c r="ES100" s="198"/>
      <c r="ET100" s="198"/>
      <c r="EU100" s="48"/>
      <c r="EV100" s="198"/>
      <c r="EW100" s="198"/>
      <c r="EX100" s="48"/>
      <c r="EY100" s="198"/>
      <c r="EZ100" s="198"/>
      <c r="FA100" s="48"/>
      <c r="FB100" s="198"/>
      <c r="FC100" s="198"/>
      <c r="FD100" s="48"/>
    </row>
    <row r="101" spans="1:160" ht="23.25" customHeight="1" x14ac:dyDescent="0.25">
      <c r="A101" s="28" t="s">
        <v>306</v>
      </c>
      <c r="B101" s="56">
        <f t="shared" si="865"/>
        <v>1077.5</v>
      </c>
      <c r="C101" s="56">
        <f t="shared" si="866"/>
        <v>278.24930000000001</v>
      </c>
      <c r="D101" s="52">
        <f t="shared" si="31"/>
        <v>25.823600928074246</v>
      </c>
      <c r="E101" s="56"/>
      <c r="F101" s="56"/>
      <c r="G101" s="56"/>
      <c r="H101" s="117"/>
      <c r="I101" s="117"/>
      <c r="J101" s="117"/>
      <c r="K101" s="117"/>
      <c r="L101" s="117"/>
      <c r="M101" s="117"/>
      <c r="N101" s="117"/>
      <c r="O101" s="117"/>
      <c r="P101" s="48"/>
      <c r="Q101" s="76"/>
      <c r="R101" s="76"/>
      <c r="S101" s="48"/>
      <c r="T101" s="76"/>
      <c r="U101" s="76"/>
      <c r="V101" s="48"/>
      <c r="W101" s="76"/>
      <c r="X101" s="76"/>
      <c r="Y101" s="48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76"/>
      <c r="AJ101" s="76"/>
      <c r="AK101" s="48"/>
      <c r="AL101" s="76"/>
      <c r="AM101" s="76"/>
      <c r="AN101" s="48"/>
      <c r="AO101" s="76"/>
      <c r="AP101" s="76"/>
      <c r="AQ101" s="48"/>
      <c r="AR101" s="198"/>
      <c r="AS101" s="198"/>
      <c r="AT101" s="48"/>
      <c r="AU101" s="76"/>
      <c r="AV101" s="76"/>
      <c r="AW101" s="48"/>
      <c r="AX101" s="76"/>
      <c r="AY101" s="76"/>
      <c r="AZ101" s="198"/>
      <c r="BA101" s="76"/>
      <c r="BB101" s="76"/>
      <c r="BC101" s="48"/>
      <c r="BD101" s="76"/>
      <c r="BE101" s="76"/>
      <c r="BF101" s="48"/>
      <c r="BG101" s="76"/>
      <c r="BH101" s="76"/>
      <c r="BI101" s="48"/>
      <c r="BJ101" s="76"/>
      <c r="BK101" s="76"/>
      <c r="BL101" s="48"/>
      <c r="BM101" s="76"/>
      <c r="BN101" s="76"/>
      <c r="BO101" s="48"/>
      <c r="BP101" s="76"/>
      <c r="BQ101" s="76"/>
      <c r="BR101" s="48"/>
      <c r="BS101" s="76"/>
      <c r="BT101" s="76"/>
      <c r="BU101" s="48"/>
      <c r="BV101" s="76"/>
      <c r="BW101" s="76"/>
      <c r="BX101" s="48"/>
      <c r="BY101" s="76"/>
      <c r="BZ101" s="76"/>
      <c r="CA101" s="48"/>
      <c r="CB101" s="198">
        <v>1077.5</v>
      </c>
      <c r="CC101" s="198">
        <v>278.24930000000001</v>
      </c>
      <c r="CD101" s="48">
        <f t="shared" si="1107"/>
        <v>25.823600928074246</v>
      </c>
      <c r="CE101" s="198"/>
      <c r="CF101" s="76"/>
      <c r="CG101" s="48"/>
      <c r="CH101" s="198"/>
      <c r="CI101" s="76"/>
      <c r="CJ101" s="48"/>
      <c r="CK101" s="198"/>
      <c r="CL101" s="76"/>
      <c r="CM101" s="48"/>
      <c r="CN101" s="198"/>
      <c r="CO101" s="76"/>
      <c r="CP101" s="48"/>
      <c r="CQ101" s="198"/>
      <c r="CR101" s="76"/>
      <c r="CS101" s="48"/>
      <c r="CT101" s="198"/>
      <c r="CU101" s="198"/>
      <c r="CV101" s="48"/>
      <c r="CW101" s="76"/>
      <c r="CX101" s="76"/>
      <c r="CY101" s="198"/>
      <c r="CZ101" s="198"/>
      <c r="DA101" s="76"/>
      <c r="DB101" s="48"/>
      <c r="DC101" s="198"/>
      <c r="DD101" s="198"/>
      <c r="DE101" s="48"/>
      <c r="DF101" s="198"/>
      <c r="DG101" s="76"/>
      <c r="DH101" s="48"/>
      <c r="DI101" s="198"/>
      <c r="DJ101" s="198"/>
      <c r="DK101" s="48"/>
      <c r="DL101" s="76"/>
      <c r="DM101" s="76"/>
      <c r="DN101" s="48"/>
      <c r="DO101" s="198"/>
      <c r="DP101" s="198"/>
      <c r="DQ101" s="48"/>
      <c r="DR101" s="198"/>
      <c r="DS101" s="198"/>
      <c r="DT101" s="48"/>
      <c r="DU101" s="198"/>
      <c r="DV101" s="198"/>
      <c r="DW101" s="48"/>
      <c r="DX101" s="198"/>
      <c r="DY101" s="198"/>
      <c r="DZ101" s="48"/>
      <c r="EA101" s="198"/>
      <c r="EB101" s="198"/>
      <c r="EC101" s="48"/>
      <c r="ED101" s="198"/>
      <c r="EE101" s="198"/>
      <c r="EF101" s="48"/>
      <c r="EG101" s="198"/>
      <c r="EH101" s="198"/>
      <c r="EI101" s="48"/>
      <c r="EJ101" s="198"/>
      <c r="EK101" s="198"/>
      <c r="EL101" s="48"/>
      <c r="EM101" s="198"/>
      <c r="EN101" s="198"/>
      <c r="EO101" s="48"/>
      <c r="EP101" s="198"/>
      <c r="EQ101" s="198"/>
      <c r="ER101" s="48"/>
      <c r="ES101" s="198"/>
      <c r="ET101" s="198"/>
      <c r="EU101" s="48"/>
      <c r="EV101" s="198"/>
      <c r="EW101" s="198"/>
      <c r="EX101" s="48"/>
      <c r="EY101" s="198"/>
      <c r="EZ101" s="198"/>
      <c r="FA101" s="48"/>
      <c r="FB101" s="198"/>
      <c r="FC101" s="76"/>
      <c r="FD101" s="48"/>
    </row>
    <row r="102" spans="1:160" s="59" customFormat="1" ht="33.75" customHeight="1" x14ac:dyDescent="0.25">
      <c r="A102" s="188" t="s">
        <v>311</v>
      </c>
      <c r="B102" s="73">
        <f t="shared" si="865"/>
        <v>23550.2</v>
      </c>
      <c r="C102" s="73">
        <f t="shared" si="866"/>
        <v>15692.004700000001</v>
      </c>
      <c r="D102" s="55">
        <f t="shared" ref="D102" si="1136">C102/B102*100</f>
        <v>66.632150470059699</v>
      </c>
      <c r="E102" s="73">
        <f t="shared" ref="E102:AD102" si="1137">E103+E104+E105+E106</f>
        <v>0</v>
      </c>
      <c r="F102" s="73">
        <f t="shared" ref="F102" si="1138">F103+F104+F105+F106</f>
        <v>0</v>
      </c>
      <c r="G102" s="55"/>
      <c r="H102" s="73">
        <f t="shared" si="1137"/>
        <v>0</v>
      </c>
      <c r="I102" s="73">
        <f t="shared" si="1137"/>
        <v>0</v>
      </c>
      <c r="J102" s="73">
        <f t="shared" si="1137"/>
        <v>0</v>
      </c>
      <c r="K102" s="73">
        <f t="shared" si="1137"/>
        <v>744.7</v>
      </c>
      <c r="L102" s="73">
        <f t="shared" ref="L102" si="1139">L103+L104+L105+L106</f>
        <v>451.1</v>
      </c>
      <c r="M102" s="54">
        <f t="shared" si="197"/>
        <v>60.574728078420833</v>
      </c>
      <c r="N102" s="73">
        <f t="shared" si="1137"/>
        <v>1114</v>
      </c>
      <c r="O102" s="73">
        <f t="shared" si="1137"/>
        <v>712.96</v>
      </c>
      <c r="P102" s="54">
        <f t="shared" si="870"/>
        <v>64</v>
      </c>
      <c r="Q102" s="73">
        <f t="shared" ref="Q102:R102" si="1140">Q103+Q104+Q105+Q106</f>
        <v>2878</v>
      </c>
      <c r="R102" s="73">
        <f t="shared" si="1140"/>
        <v>1759.1</v>
      </c>
      <c r="S102" s="54">
        <f t="shared" ref="S102:S103" si="1141">R102/Q102*100</f>
        <v>61.122307157748438</v>
      </c>
      <c r="T102" s="73">
        <f t="shared" ref="T102" si="1142">T103+T104+T105+T106</f>
        <v>1209</v>
      </c>
      <c r="U102" s="73">
        <f t="shared" ref="U102" si="1143">U103+U104+U105+U106</f>
        <v>773.76</v>
      </c>
      <c r="V102" s="54">
        <f t="shared" ref="V102:V103" si="1144">U102/T102*100</f>
        <v>64</v>
      </c>
      <c r="W102" s="73">
        <f t="shared" ref="W102" si="1145">W103+W104+W105+W106</f>
        <v>0</v>
      </c>
      <c r="X102" s="73">
        <f t="shared" ref="X102" si="1146">X103+X104+X105+X106</f>
        <v>0</v>
      </c>
      <c r="Y102" s="54"/>
      <c r="Z102" s="73">
        <f t="shared" si="1137"/>
        <v>0</v>
      </c>
      <c r="AA102" s="73">
        <f t="shared" ref="AA102" si="1147">AA103+AA104+AA105+AA106</f>
        <v>0</v>
      </c>
      <c r="AB102" s="73">
        <f t="shared" si="1137"/>
        <v>0</v>
      </c>
      <c r="AC102" s="73">
        <f t="shared" si="1137"/>
        <v>0</v>
      </c>
      <c r="AD102" s="73">
        <f t="shared" si="1137"/>
        <v>0</v>
      </c>
      <c r="AE102" s="73">
        <f t="shared" ref="AE102:AG102" si="1148">AE103+AE104+AE105+AE106</f>
        <v>0</v>
      </c>
      <c r="AF102" s="73">
        <f t="shared" si="1148"/>
        <v>0</v>
      </c>
      <c r="AG102" s="73">
        <f t="shared" si="1148"/>
        <v>0</v>
      </c>
      <c r="AH102" s="54"/>
      <c r="AI102" s="73">
        <f t="shared" ref="AI102:AJ102" si="1149">AI103+AI104+AI105+AI106</f>
        <v>2200</v>
      </c>
      <c r="AJ102" s="73">
        <f t="shared" si="1149"/>
        <v>2126.9922000000001</v>
      </c>
      <c r="AK102" s="54">
        <f t="shared" ref="AK102:AK103" si="1150">AJ102/AI102*100</f>
        <v>96.681463636363645</v>
      </c>
      <c r="AL102" s="73">
        <f t="shared" ref="AL102:AM102" si="1151">AL103+AL104+AL105+AL106</f>
        <v>0</v>
      </c>
      <c r="AM102" s="73">
        <f t="shared" si="1151"/>
        <v>0</v>
      </c>
      <c r="AN102" s="54"/>
      <c r="AO102" s="73">
        <f t="shared" ref="AO102:AP102" si="1152">AO103+AO104+AO105+AO106</f>
        <v>0</v>
      </c>
      <c r="AP102" s="73">
        <f t="shared" si="1152"/>
        <v>0</v>
      </c>
      <c r="AQ102" s="54"/>
      <c r="AR102" s="73">
        <f t="shared" ref="AR102:AS102" si="1153">AR103+AR104+AR105+AR106</f>
        <v>0</v>
      </c>
      <c r="AS102" s="73">
        <f t="shared" si="1153"/>
        <v>0</v>
      </c>
      <c r="AT102" s="54"/>
      <c r="AU102" s="73">
        <f t="shared" ref="AU102:AV102" si="1154">AU103+AU104+AU105+AU106</f>
        <v>0</v>
      </c>
      <c r="AV102" s="73">
        <f t="shared" si="1154"/>
        <v>0</v>
      </c>
      <c r="AW102" s="54"/>
      <c r="AX102" s="73">
        <f t="shared" ref="AX102:AY102" si="1155">AX103+AX104+AX105+AX106</f>
        <v>100</v>
      </c>
      <c r="AY102" s="73">
        <f t="shared" si="1155"/>
        <v>100</v>
      </c>
      <c r="AZ102" s="201">
        <f t="shared" si="829"/>
        <v>100</v>
      </c>
      <c r="BA102" s="73"/>
      <c r="BB102" s="73"/>
      <c r="BC102" s="54"/>
      <c r="BD102" s="73"/>
      <c r="BE102" s="73"/>
      <c r="BF102" s="54"/>
      <c r="BG102" s="73"/>
      <c r="BH102" s="73"/>
      <c r="BI102" s="54"/>
      <c r="BJ102" s="73">
        <f t="shared" ref="BJ102:BK102" si="1156">BJ103+BJ104+BJ105+BJ106</f>
        <v>2810.1</v>
      </c>
      <c r="BK102" s="73">
        <f t="shared" si="1156"/>
        <v>1646.1925000000001</v>
      </c>
      <c r="BL102" s="54">
        <f t="shared" ref="BL102:BL103" si="1157">BK102/BJ102*100</f>
        <v>58.581278246325766</v>
      </c>
      <c r="BM102" s="73"/>
      <c r="BN102" s="73"/>
      <c r="BO102" s="54"/>
      <c r="BP102" s="73">
        <f t="shared" ref="BP102:BQ102" si="1158">BP103+BP104+BP105+BP106</f>
        <v>0</v>
      </c>
      <c r="BQ102" s="73">
        <f t="shared" si="1158"/>
        <v>0</v>
      </c>
      <c r="BR102" s="54"/>
      <c r="BS102" s="73">
        <f t="shared" ref="BS102:BT102" si="1159">BS103+BS104+BS105+BS106</f>
        <v>0</v>
      </c>
      <c r="BT102" s="73">
        <f t="shared" si="1159"/>
        <v>0</v>
      </c>
      <c r="BU102" s="54"/>
      <c r="BV102" s="73">
        <f t="shared" ref="BV102:BW102" si="1160">BV103+BV104+BV105+BV106</f>
        <v>0</v>
      </c>
      <c r="BW102" s="73">
        <f t="shared" si="1160"/>
        <v>0</v>
      </c>
      <c r="BX102" s="54"/>
      <c r="BY102" s="73">
        <f t="shared" ref="BY102:BZ102" si="1161">BY103+BY104+BY105+BY106</f>
        <v>0</v>
      </c>
      <c r="BZ102" s="73">
        <f t="shared" si="1161"/>
        <v>0</v>
      </c>
      <c r="CA102" s="54"/>
      <c r="CB102" s="73">
        <f t="shared" ref="CB102:CC102" si="1162">CB103+CB104+CB105+CB106</f>
        <v>4372.5</v>
      </c>
      <c r="CC102" s="73">
        <f t="shared" si="1162"/>
        <v>0</v>
      </c>
      <c r="CD102" s="54">
        <f t="shared" ref="CD102:CD103" si="1163">CC102/CB102*100</f>
        <v>0</v>
      </c>
      <c r="CE102" s="73"/>
      <c r="CF102" s="73">
        <f t="shared" ref="CF102" si="1164">CF103+CF104+CF105+CF106</f>
        <v>0</v>
      </c>
      <c r="CG102" s="54"/>
      <c r="CH102" s="73"/>
      <c r="CI102" s="73">
        <f t="shared" ref="CI102" si="1165">CI103+CI104+CI105+CI106</f>
        <v>0</v>
      </c>
      <c r="CJ102" s="54"/>
      <c r="CK102" s="73"/>
      <c r="CL102" s="73">
        <f t="shared" ref="CL102" si="1166">CL103+CL104+CL105+CL106</f>
        <v>0</v>
      </c>
      <c r="CM102" s="54"/>
      <c r="CN102" s="73"/>
      <c r="CO102" s="73">
        <f t="shared" ref="CO102" si="1167">CO103+CO104+CO105+CO106</f>
        <v>0</v>
      </c>
      <c r="CP102" s="54"/>
      <c r="CQ102" s="73"/>
      <c r="CR102" s="73">
        <f t="shared" ref="CR102" si="1168">CR103+CR104+CR105+CR106</f>
        <v>0</v>
      </c>
      <c r="CS102" s="54"/>
      <c r="CT102" s="73">
        <f t="shared" ref="CT102:CU102" si="1169">CT103+CT104+CT105+CT106</f>
        <v>0</v>
      </c>
      <c r="CU102" s="73">
        <f t="shared" si="1169"/>
        <v>0</v>
      </c>
      <c r="CV102" s="54"/>
      <c r="CW102" s="73">
        <f t="shared" ref="CW102:CX102" si="1170">CW103+CW104+CW105+CW106</f>
        <v>0</v>
      </c>
      <c r="CX102" s="73">
        <f t="shared" si="1170"/>
        <v>0</v>
      </c>
      <c r="CY102" s="201"/>
      <c r="CZ102" s="73"/>
      <c r="DA102" s="73">
        <f t="shared" ref="DA102" si="1171">DA103+DA104+DA105+DA106</f>
        <v>0</v>
      </c>
      <c r="DB102" s="54"/>
      <c r="DC102" s="73">
        <f t="shared" ref="DC102:DD102" si="1172">DC103+DC104+DC105+DC106</f>
        <v>0</v>
      </c>
      <c r="DD102" s="73">
        <f t="shared" si="1172"/>
        <v>0</v>
      </c>
      <c r="DE102" s="54"/>
      <c r="DF102" s="73"/>
      <c r="DG102" s="73">
        <f t="shared" ref="DG102" si="1173">DG103+DG104+DG105+DG106</f>
        <v>0</v>
      </c>
      <c r="DH102" s="54"/>
      <c r="DI102" s="73">
        <f t="shared" ref="DI102:DJ102" si="1174">DI103+DI104+DI105+DI106</f>
        <v>0</v>
      </c>
      <c r="DJ102" s="73">
        <f t="shared" si="1174"/>
        <v>0</v>
      </c>
      <c r="DK102" s="54"/>
      <c r="DL102" s="73">
        <f t="shared" ref="DL102:DM102" si="1175">DL103+DL104+DL105+DL106</f>
        <v>0</v>
      </c>
      <c r="DM102" s="73">
        <f t="shared" si="1175"/>
        <v>0</v>
      </c>
      <c r="DN102" s="54"/>
      <c r="DO102" s="73">
        <f t="shared" ref="DO102:DP102" si="1176">DO103+DO104+DO105+DO106</f>
        <v>0</v>
      </c>
      <c r="DP102" s="73">
        <f t="shared" si="1176"/>
        <v>0</v>
      </c>
      <c r="DQ102" s="54"/>
      <c r="DR102" s="73">
        <f t="shared" ref="DR102:DS102" si="1177">DR103+DR104+DR105+DR106</f>
        <v>0</v>
      </c>
      <c r="DS102" s="73">
        <f t="shared" si="1177"/>
        <v>0</v>
      </c>
      <c r="DT102" s="54"/>
      <c r="DU102" s="73">
        <f t="shared" ref="DU102:DV102" si="1178">DU103+DU104+DU105+DU106</f>
        <v>0</v>
      </c>
      <c r="DV102" s="73">
        <f t="shared" si="1178"/>
        <v>0</v>
      </c>
      <c r="DW102" s="54"/>
      <c r="DX102" s="73">
        <f t="shared" ref="DX102:DY102" si="1179">DX103+DX104+DX105+DX106</f>
        <v>0</v>
      </c>
      <c r="DY102" s="73">
        <f t="shared" si="1179"/>
        <v>0</v>
      </c>
      <c r="DZ102" s="54"/>
      <c r="EA102" s="73">
        <f t="shared" ref="EA102:EB102" si="1180">EA103+EA104+EA105+EA106</f>
        <v>0</v>
      </c>
      <c r="EB102" s="73">
        <f t="shared" si="1180"/>
        <v>0</v>
      </c>
      <c r="EC102" s="54"/>
      <c r="ED102" s="73">
        <f t="shared" ref="ED102:EE102" si="1181">ED103+ED104+ED105+ED106</f>
        <v>4960.7</v>
      </c>
      <c r="EE102" s="73">
        <f t="shared" si="1181"/>
        <v>4960.7</v>
      </c>
      <c r="EF102" s="54">
        <f t="shared" ref="EF102:EF103" si="1182">EE102/ED102*100</f>
        <v>100</v>
      </c>
      <c r="EG102" s="73">
        <f t="shared" ref="EG102:EH102" si="1183">EG103+EG104+EG105+EG106</f>
        <v>40</v>
      </c>
      <c r="EH102" s="73">
        <f t="shared" si="1183"/>
        <v>40</v>
      </c>
      <c r="EI102" s="54">
        <f t="shared" si="1127"/>
        <v>100</v>
      </c>
      <c r="EJ102" s="73">
        <f t="shared" ref="EJ102:EK102" si="1184">EJ103+EJ104+EJ105+EJ106</f>
        <v>140</v>
      </c>
      <c r="EK102" s="73">
        <f t="shared" si="1184"/>
        <v>140</v>
      </c>
      <c r="EL102" s="54">
        <f t="shared" ref="EL102:EL106" si="1185">EK102/EJ102*100</f>
        <v>100</v>
      </c>
      <c r="EM102" s="73">
        <f t="shared" ref="EM102:EN102" si="1186">EM103+EM104+EM105+EM106</f>
        <v>0</v>
      </c>
      <c r="EN102" s="73">
        <f t="shared" si="1186"/>
        <v>0</v>
      </c>
      <c r="EO102" s="54"/>
      <c r="EP102" s="73">
        <f t="shared" ref="EP102:EQ102" si="1187">EP103+EP104+EP105+EP106</f>
        <v>2981.2</v>
      </c>
      <c r="EQ102" s="73">
        <f t="shared" si="1187"/>
        <v>2981.2</v>
      </c>
      <c r="ER102" s="54">
        <f t="shared" ref="ER102:ER106" si="1188">EQ102/EP102*100</f>
        <v>100</v>
      </c>
      <c r="ES102" s="73">
        <f t="shared" ref="ES102:ET102" si="1189">ES103+ES104+ES105+ES106</f>
        <v>0</v>
      </c>
      <c r="ET102" s="73">
        <f t="shared" si="1189"/>
        <v>0</v>
      </c>
      <c r="EU102" s="54"/>
      <c r="EV102" s="73">
        <f t="shared" ref="EV102:EW102" si="1190">EV103+EV104+EV105+EV106</f>
        <v>0</v>
      </c>
      <c r="EW102" s="73">
        <f t="shared" si="1190"/>
        <v>0</v>
      </c>
      <c r="EX102" s="54"/>
      <c r="EY102" s="73">
        <f t="shared" ref="EY102:EZ102" si="1191">EY103+EY104+EY105+EY106</f>
        <v>0</v>
      </c>
      <c r="EZ102" s="73">
        <f t="shared" si="1191"/>
        <v>0</v>
      </c>
      <c r="FA102" s="54"/>
      <c r="FB102" s="73"/>
      <c r="FC102" s="73">
        <f t="shared" ref="FC102" si="1192">FC103+FC104+FC105+FC106</f>
        <v>0</v>
      </c>
      <c r="FD102" s="54"/>
    </row>
    <row r="103" spans="1:160" ht="33.75" customHeight="1" x14ac:dyDescent="0.25">
      <c r="A103" s="186" t="s">
        <v>291</v>
      </c>
      <c r="B103" s="56">
        <f t="shared" si="865"/>
        <v>23550.2</v>
      </c>
      <c r="C103" s="56">
        <f t="shared" si="866"/>
        <v>15692.004700000001</v>
      </c>
      <c r="D103" s="52">
        <f t="shared" si="31"/>
        <v>66.632150470059699</v>
      </c>
      <c r="E103" s="52"/>
      <c r="F103" s="52"/>
      <c r="G103" s="52"/>
      <c r="H103" s="52"/>
      <c r="I103" s="52"/>
      <c r="J103" s="48"/>
      <c r="K103" s="52">
        <v>744.7</v>
      </c>
      <c r="L103" s="52">
        <v>451.1</v>
      </c>
      <c r="M103" s="48">
        <f t="shared" si="197"/>
        <v>60.574728078420833</v>
      </c>
      <c r="N103" s="52">
        <v>1114</v>
      </c>
      <c r="O103" s="52">
        <v>712.96</v>
      </c>
      <c r="P103" s="48">
        <f t="shared" si="870"/>
        <v>64</v>
      </c>
      <c r="Q103" s="199">
        <v>2878</v>
      </c>
      <c r="R103" s="199">
        <v>1759.1</v>
      </c>
      <c r="S103" s="48">
        <f t="shared" si="1141"/>
        <v>61.122307157748438</v>
      </c>
      <c r="T103" s="198">
        <v>1209</v>
      </c>
      <c r="U103" s="198">
        <v>773.76</v>
      </c>
      <c r="V103" s="48">
        <f t="shared" si="1144"/>
        <v>64</v>
      </c>
      <c r="W103" s="198"/>
      <c r="X103" s="198"/>
      <c r="Y103" s="48"/>
      <c r="Z103" s="52"/>
      <c r="AA103" s="52"/>
      <c r="AB103" s="48"/>
      <c r="AC103" s="52"/>
      <c r="AD103" s="52"/>
      <c r="AE103" s="48"/>
      <c r="AF103" s="52"/>
      <c r="AG103" s="52"/>
      <c r="AH103" s="48"/>
      <c r="AI103" s="198">
        <v>2200</v>
      </c>
      <c r="AJ103" s="198">
        <v>2126.9922000000001</v>
      </c>
      <c r="AK103" s="48">
        <f t="shared" si="1150"/>
        <v>96.681463636363645</v>
      </c>
      <c r="AL103" s="198"/>
      <c r="AM103" s="198"/>
      <c r="AN103" s="48"/>
      <c r="AO103" s="198"/>
      <c r="AP103" s="198"/>
      <c r="AQ103" s="48"/>
      <c r="AR103" s="198"/>
      <c r="AS103" s="200"/>
      <c r="AT103" s="48"/>
      <c r="AU103" s="198"/>
      <c r="AV103" s="198"/>
      <c r="AW103" s="48"/>
      <c r="AX103" s="198">
        <v>100</v>
      </c>
      <c r="AY103" s="198">
        <v>100</v>
      </c>
      <c r="AZ103" s="198">
        <f t="shared" si="829"/>
        <v>100</v>
      </c>
      <c r="BA103" s="198"/>
      <c r="BB103" s="198"/>
      <c r="BC103" s="48"/>
      <c r="BD103" s="198"/>
      <c r="BE103" s="198"/>
      <c r="BF103" s="48"/>
      <c r="BG103" s="198"/>
      <c r="BH103" s="198"/>
      <c r="BI103" s="48"/>
      <c r="BJ103" s="198">
        <v>2810.1</v>
      </c>
      <c r="BK103" s="198">
        <v>1646.1925000000001</v>
      </c>
      <c r="BL103" s="48">
        <f t="shared" si="1157"/>
        <v>58.581278246325766</v>
      </c>
      <c r="BM103" s="198"/>
      <c r="BN103" s="198"/>
      <c r="BO103" s="48"/>
      <c r="BP103" s="198"/>
      <c r="BQ103" s="198"/>
      <c r="BR103" s="48"/>
      <c r="BS103" s="198"/>
      <c r="BT103" s="198"/>
      <c r="BU103" s="48"/>
      <c r="BV103" s="198"/>
      <c r="BW103" s="198"/>
      <c r="BX103" s="48"/>
      <c r="BY103" s="198"/>
      <c r="BZ103" s="198"/>
      <c r="CA103" s="48"/>
      <c r="CB103" s="198">
        <v>4372.5</v>
      </c>
      <c r="CC103" s="198"/>
      <c r="CD103" s="48">
        <f t="shared" si="1163"/>
        <v>0</v>
      </c>
      <c r="CE103" s="198"/>
      <c r="CF103" s="198"/>
      <c r="CG103" s="48"/>
      <c r="CH103" s="198"/>
      <c r="CI103" s="198"/>
      <c r="CJ103" s="48"/>
      <c r="CK103" s="198"/>
      <c r="CL103" s="198"/>
      <c r="CM103" s="48"/>
      <c r="CN103" s="198"/>
      <c r="CO103" s="198"/>
      <c r="CP103" s="48"/>
      <c r="CQ103" s="198"/>
      <c r="CR103" s="198"/>
      <c r="CS103" s="48"/>
      <c r="CT103" s="198"/>
      <c r="CU103" s="198"/>
      <c r="CV103" s="48"/>
      <c r="CW103" s="198"/>
      <c r="CX103" s="198"/>
      <c r="CY103" s="198"/>
      <c r="CZ103" s="198"/>
      <c r="DA103" s="198"/>
      <c r="DB103" s="48"/>
      <c r="DC103" s="198"/>
      <c r="DD103" s="198"/>
      <c r="DE103" s="48"/>
      <c r="DF103" s="198"/>
      <c r="DG103" s="198"/>
      <c r="DH103" s="48"/>
      <c r="DI103" s="198"/>
      <c r="DJ103" s="198"/>
      <c r="DK103" s="48"/>
      <c r="DL103" s="198"/>
      <c r="DM103" s="198"/>
      <c r="DN103" s="48"/>
      <c r="DO103" s="198"/>
      <c r="DP103" s="198"/>
      <c r="DQ103" s="48"/>
      <c r="DR103" s="198"/>
      <c r="DS103" s="198"/>
      <c r="DT103" s="48"/>
      <c r="DU103" s="198"/>
      <c r="DV103" s="198"/>
      <c r="DW103" s="48"/>
      <c r="DX103" s="198"/>
      <c r="DY103" s="198"/>
      <c r="DZ103" s="48"/>
      <c r="EA103" s="198"/>
      <c r="EB103" s="198"/>
      <c r="EC103" s="48"/>
      <c r="ED103" s="198">
        <v>4960.7</v>
      </c>
      <c r="EE103" s="198">
        <v>4960.7</v>
      </c>
      <c r="EF103" s="48">
        <f t="shared" si="1182"/>
        <v>100</v>
      </c>
      <c r="EG103" s="198">
        <v>40</v>
      </c>
      <c r="EH103" s="198">
        <v>40</v>
      </c>
      <c r="EI103" s="48">
        <f t="shared" si="1127"/>
        <v>100</v>
      </c>
      <c r="EJ103" s="198">
        <v>140</v>
      </c>
      <c r="EK103" s="198">
        <v>140</v>
      </c>
      <c r="EL103" s="48">
        <f t="shared" si="1185"/>
        <v>100</v>
      </c>
      <c r="EM103" s="198"/>
      <c r="EN103" s="198"/>
      <c r="EO103" s="48"/>
      <c r="EP103" s="198">
        <v>2981.2</v>
      </c>
      <c r="EQ103" s="198">
        <v>2981.2</v>
      </c>
      <c r="ER103" s="48">
        <f t="shared" si="1188"/>
        <v>100</v>
      </c>
      <c r="ES103" s="198"/>
      <c r="ET103" s="198"/>
      <c r="EU103" s="48"/>
      <c r="EV103" s="198"/>
      <c r="EW103" s="198"/>
      <c r="EX103" s="48"/>
      <c r="EY103" s="198"/>
      <c r="EZ103" s="198"/>
      <c r="FA103" s="48"/>
      <c r="FB103" s="198"/>
      <c r="FC103" s="198"/>
      <c r="FD103" s="48"/>
    </row>
    <row r="104" spans="1:160" ht="15.75" x14ac:dyDescent="0.25">
      <c r="A104" s="28" t="s">
        <v>308</v>
      </c>
      <c r="B104" s="56">
        <f t="shared" si="865"/>
        <v>0</v>
      </c>
      <c r="C104" s="56">
        <f t="shared" si="866"/>
        <v>0</v>
      </c>
      <c r="D104" s="52"/>
      <c r="E104" s="56"/>
      <c r="F104" s="56"/>
      <c r="G104" s="56"/>
      <c r="H104" s="117"/>
      <c r="I104" s="117"/>
      <c r="J104" s="117"/>
      <c r="K104" s="117"/>
      <c r="L104" s="117"/>
      <c r="M104" s="117"/>
      <c r="N104" s="117"/>
      <c r="O104" s="117"/>
      <c r="P104" s="48"/>
      <c r="Q104" s="76"/>
      <c r="R104" s="76"/>
      <c r="S104" s="48"/>
      <c r="T104" s="76"/>
      <c r="U104" s="76"/>
      <c r="V104" s="48"/>
      <c r="W104" s="76"/>
      <c r="X104" s="76"/>
      <c r="Y104" s="48"/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76"/>
      <c r="AJ104" s="76"/>
      <c r="AK104" s="48"/>
      <c r="AL104" s="76"/>
      <c r="AM104" s="76"/>
      <c r="AN104" s="48"/>
      <c r="AO104" s="76"/>
      <c r="AP104" s="76"/>
      <c r="AQ104" s="48"/>
      <c r="AR104" s="76"/>
      <c r="AS104" s="76"/>
      <c r="AT104" s="48"/>
      <c r="AU104" s="76"/>
      <c r="AV104" s="76"/>
      <c r="AW104" s="48"/>
      <c r="AX104" s="76"/>
      <c r="AY104" s="76"/>
      <c r="AZ104" s="198"/>
      <c r="BA104" s="76"/>
      <c r="BB104" s="76"/>
      <c r="BC104" s="48"/>
      <c r="BD104" s="76"/>
      <c r="BE104" s="76"/>
      <c r="BF104" s="48"/>
      <c r="BG104" s="76"/>
      <c r="BH104" s="76"/>
      <c r="BI104" s="48"/>
      <c r="BJ104" s="76"/>
      <c r="BK104" s="76"/>
      <c r="BL104" s="48"/>
      <c r="BM104" s="76"/>
      <c r="BN104" s="76"/>
      <c r="BO104" s="48"/>
      <c r="BP104" s="76"/>
      <c r="BQ104" s="76"/>
      <c r="BR104" s="48"/>
      <c r="BS104" s="76"/>
      <c r="BT104" s="76"/>
      <c r="BU104" s="48"/>
      <c r="BV104" s="76"/>
      <c r="BW104" s="76"/>
      <c r="BX104" s="48"/>
      <c r="BY104" s="76"/>
      <c r="BZ104" s="76"/>
      <c r="CA104" s="48"/>
      <c r="CB104" s="76"/>
      <c r="CC104" s="76"/>
      <c r="CD104" s="48"/>
      <c r="CE104" s="76"/>
      <c r="CF104" s="76"/>
      <c r="CG104" s="48"/>
      <c r="CH104" s="76"/>
      <c r="CI104" s="76"/>
      <c r="CJ104" s="48"/>
      <c r="CK104" s="76"/>
      <c r="CL104" s="76"/>
      <c r="CM104" s="48"/>
      <c r="CN104" s="76"/>
      <c r="CO104" s="76"/>
      <c r="CP104" s="48"/>
      <c r="CQ104" s="76"/>
      <c r="CR104" s="76"/>
      <c r="CS104" s="48"/>
      <c r="CT104" s="76"/>
      <c r="CU104" s="76"/>
      <c r="CV104" s="48"/>
      <c r="CW104" s="76"/>
      <c r="CX104" s="76"/>
      <c r="CY104" s="198"/>
      <c r="CZ104" s="76"/>
      <c r="DA104" s="76"/>
      <c r="DB104" s="48"/>
      <c r="DC104" s="76"/>
      <c r="DD104" s="76"/>
      <c r="DE104" s="48"/>
      <c r="DF104" s="76"/>
      <c r="DG104" s="76"/>
      <c r="DH104" s="48"/>
      <c r="DI104" s="76"/>
      <c r="DJ104" s="76"/>
      <c r="DK104" s="48"/>
      <c r="DL104" s="76"/>
      <c r="DM104" s="76"/>
      <c r="DN104" s="48"/>
      <c r="DO104" s="76"/>
      <c r="DP104" s="76"/>
      <c r="DQ104" s="48"/>
      <c r="DR104" s="76"/>
      <c r="DS104" s="76"/>
      <c r="DT104" s="48"/>
      <c r="DU104" s="76"/>
      <c r="DV104" s="76"/>
      <c r="DW104" s="48"/>
      <c r="DX104" s="76"/>
      <c r="DY104" s="76"/>
      <c r="DZ104" s="48"/>
      <c r="EA104" s="76"/>
      <c r="EB104" s="76"/>
      <c r="EC104" s="48"/>
      <c r="ED104" s="76"/>
      <c r="EE104" s="76"/>
      <c r="EF104" s="48"/>
      <c r="EG104" s="76"/>
      <c r="EH104" s="76"/>
      <c r="EI104" s="48"/>
      <c r="EJ104" s="76"/>
      <c r="EK104" s="76"/>
      <c r="EL104" s="48"/>
      <c r="EM104" s="76"/>
      <c r="EN104" s="76"/>
      <c r="EO104" s="48"/>
      <c r="EP104" s="76"/>
      <c r="EQ104" s="76"/>
      <c r="ER104" s="48"/>
      <c r="ES104" s="76"/>
      <c r="ET104" s="76"/>
      <c r="EU104" s="48"/>
      <c r="EV104" s="76"/>
      <c r="EW104" s="76"/>
      <c r="EX104" s="48"/>
      <c r="EY104" s="76"/>
      <c r="EZ104" s="76"/>
      <c r="FA104" s="48"/>
      <c r="FB104" s="76"/>
      <c r="FC104" s="76"/>
      <c r="FD104" s="48"/>
    </row>
    <row r="105" spans="1:160" ht="15.75" x14ac:dyDescent="0.25">
      <c r="A105" s="28" t="s">
        <v>309</v>
      </c>
      <c r="B105" s="56">
        <f t="shared" si="865"/>
        <v>0</v>
      </c>
      <c r="C105" s="56">
        <f t="shared" si="866"/>
        <v>0</v>
      </c>
      <c r="D105" s="56"/>
      <c r="E105" s="56"/>
      <c r="F105" s="56"/>
      <c r="G105" s="56"/>
      <c r="H105" s="117"/>
      <c r="I105" s="117"/>
      <c r="J105" s="117"/>
      <c r="K105" s="117"/>
      <c r="L105" s="117"/>
      <c r="M105" s="117"/>
      <c r="N105" s="117"/>
      <c r="O105" s="117"/>
      <c r="P105" s="48"/>
      <c r="Q105" s="76"/>
      <c r="R105" s="76"/>
      <c r="S105" s="48"/>
      <c r="T105" s="76"/>
      <c r="U105" s="76"/>
      <c r="V105" s="48"/>
      <c r="W105" s="76"/>
      <c r="X105" s="76"/>
      <c r="Y105" s="48"/>
      <c r="Z105" s="117"/>
      <c r="AA105" s="117"/>
      <c r="AB105" s="117"/>
      <c r="AC105" s="117"/>
      <c r="AD105" s="117"/>
      <c r="AE105" s="117"/>
      <c r="AF105" s="117"/>
      <c r="AG105" s="117"/>
      <c r="AH105" s="117"/>
      <c r="AI105" s="76"/>
      <c r="AJ105" s="76"/>
      <c r="AK105" s="48"/>
      <c r="AL105" s="76"/>
      <c r="AM105" s="76"/>
      <c r="AN105" s="48"/>
      <c r="AO105" s="76"/>
      <c r="AP105" s="76"/>
      <c r="AQ105" s="48"/>
      <c r="AR105" s="76"/>
      <c r="AS105" s="76"/>
      <c r="AT105" s="48"/>
      <c r="AU105" s="76"/>
      <c r="AV105" s="76"/>
      <c r="AW105" s="48"/>
      <c r="AX105" s="76"/>
      <c r="AY105" s="76"/>
      <c r="AZ105" s="198"/>
      <c r="BA105" s="76"/>
      <c r="BB105" s="76"/>
      <c r="BC105" s="48"/>
      <c r="BD105" s="76"/>
      <c r="BE105" s="76"/>
      <c r="BF105" s="48"/>
      <c r="BG105" s="76"/>
      <c r="BH105" s="76"/>
      <c r="BI105" s="48"/>
      <c r="BJ105" s="76"/>
      <c r="BK105" s="76"/>
      <c r="BL105" s="48"/>
      <c r="BM105" s="76"/>
      <c r="BN105" s="76"/>
      <c r="BO105" s="48"/>
      <c r="BP105" s="76"/>
      <c r="BQ105" s="76"/>
      <c r="BR105" s="48"/>
      <c r="BS105" s="76"/>
      <c r="BT105" s="76"/>
      <c r="BU105" s="48"/>
      <c r="BV105" s="76"/>
      <c r="BW105" s="76"/>
      <c r="BX105" s="48"/>
      <c r="BY105" s="76"/>
      <c r="BZ105" s="76"/>
      <c r="CA105" s="48"/>
      <c r="CB105" s="76"/>
      <c r="CC105" s="76"/>
      <c r="CD105" s="48"/>
      <c r="CE105" s="76"/>
      <c r="CF105" s="76"/>
      <c r="CG105" s="48"/>
      <c r="CH105" s="76"/>
      <c r="CI105" s="76"/>
      <c r="CJ105" s="48"/>
      <c r="CK105" s="76"/>
      <c r="CL105" s="76"/>
      <c r="CM105" s="48"/>
      <c r="CN105" s="76"/>
      <c r="CO105" s="76"/>
      <c r="CP105" s="48"/>
      <c r="CQ105" s="76"/>
      <c r="CR105" s="76"/>
      <c r="CS105" s="48"/>
      <c r="CT105" s="76"/>
      <c r="CU105" s="76"/>
      <c r="CV105" s="48"/>
      <c r="CW105" s="76"/>
      <c r="CX105" s="76"/>
      <c r="CY105" s="198"/>
      <c r="CZ105" s="76"/>
      <c r="DA105" s="76"/>
      <c r="DB105" s="48"/>
      <c r="DC105" s="76"/>
      <c r="DD105" s="76"/>
      <c r="DE105" s="48"/>
      <c r="DF105" s="76"/>
      <c r="DG105" s="76"/>
      <c r="DH105" s="48"/>
      <c r="DI105" s="76"/>
      <c r="DJ105" s="76"/>
      <c r="DK105" s="48"/>
      <c r="DL105" s="76"/>
      <c r="DM105" s="76"/>
      <c r="DN105" s="48"/>
      <c r="DO105" s="76"/>
      <c r="DP105" s="76"/>
      <c r="DQ105" s="48"/>
      <c r="DR105" s="76"/>
      <c r="DS105" s="76"/>
      <c r="DT105" s="48"/>
      <c r="DU105" s="76"/>
      <c r="DV105" s="76"/>
      <c r="DW105" s="48"/>
      <c r="DX105" s="76"/>
      <c r="DY105" s="76"/>
      <c r="DZ105" s="48"/>
      <c r="EA105" s="76"/>
      <c r="EB105" s="76"/>
      <c r="EC105" s="48"/>
      <c r="ED105" s="76"/>
      <c r="EE105" s="76"/>
      <c r="EF105" s="48"/>
      <c r="EG105" s="76"/>
      <c r="EH105" s="76"/>
      <c r="EI105" s="48"/>
      <c r="EJ105" s="76"/>
      <c r="EK105" s="76"/>
      <c r="EL105" s="48"/>
      <c r="EM105" s="76"/>
      <c r="EN105" s="76"/>
      <c r="EO105" s="48"/>
      <c r="EP105" s="76"/>
      <c r="EQ105" s="76"/>
      <c r="ER105" s="48"/>
      <c r="ES105" s="76"/>
      <c r="ET105" s="76"/>
      <c r="EU105" s="48"/>
      <c r="EV105" s="76"/>
      <c r="EW105" s="76"/>
      <c r="EX105" s="48"/>
      <c r="EY105" s="76"/>
      <c r="EZ105" s="76"/>
      <c r="FA105" s="48"/>
      <c r="FB105" s="76"/>
      <c r="FC105" s="76"/>
      <c r="FD105" s="48"/>
    </row>
    <row r="106" spans="1:160" ht="15.75" x14ac:dyDescent="0.25">
      <c r="A106" s="28" t="s">
        <v>310</v>
      </c>
      <c r="B106" s="56">
        <f t="shared" si="865"/>
        <v>0</v>
      </c>
      <c r="C106" s="56">
        <f t="shared" si="866"/>
        <v>0</v>
      </c>
      <c r="D106" s="56"/>
      <c r="E106" s="56"/>
      <c r="F106" s="56"/>
      <c r="G106" s="56"/>
      <c r="H106" s="117"/>
      <c r="I106" s="117"/>
      <c r="J106" s="117"/>
      <c r="K106" s="117"/>
      <c r="L106" s="117"/>
      <c r="M106" s="117"/>
      <c r="N106" s="117"/>
      <c r="O106" s="117"/>
      <c r="P106" s="48"/>
      <c r="Q106" s="76"/>
      <c r="R106" s="76"/>
      <c r="S106" s="48"/>
      <c r="T106" s="76"/>
      <c r="U106" s="76"/>
      <c r="V106" s="48"/>
      <c r="W106" s="76"/>
      <c r="X106" s="76"/>
      <c r="Y106" s="48"/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76"/>
      <c r="AJ106" s="76"/>
      <c r="AK106" s="48"/>
      <c r="AL106" s="76"/>
      <c r="AM106" s="76"/>
      <c r="AN106" s="48"/>
      <c r="AO106" s="76"/>
      <c r="AP106" s="76"/>
      <c r="AQ106" s="48"/>
      <c r="AR106" s="76"/>
      <c r="AS106" s="76"/>
      <c r="AT106" s="48"/>
      <c r="AU106" s="76"/>
      <c r="AV106" s="76"/>
      <c r="AW106" s="48"/>
      <c r="AX106" s="76"/>
      <c r="AY106" s="76"/>
      <c r="AZ106" s="198"/>
      <c r="BA106" s="76"/>
      <c r="BB106" s="76"/>
      <c r="BC106" s="48"/>
      <c r="BD106" s="76"/>
      <c r="BE106" s="76"/>
      <c r="BF106" s="48"/>
      <c r="BG106" s="76"/>
      <c r="BH106" s="76"/>
      <c r="BI106" s="48"/>
      <c r="BJ106" s="76"/>
      <c r="BK106" s="76"/>
      <c r="BL106" s="48"/>
      <c r="BM106" s="76"/>
      <c r="BN106" s="76"/>
      <c r="BO106" s="48"/>
      <c r="BP106" s="76"/>
      <c r="BQ106" s="76"/>
      <c r="BR106" s="48"/>
      <c r="BS106" s="76"/>
      <c r="BT106" s="76"/>
      <c r="BU106" s="48"/>
      <c r="BV106" s="76"/>
      <c r="BW106" s="76"/>
      <c r="BX106" s="48"/>
      <c r="BY106" s="76"/>
      <c r="BZ106" s="76"/>
      <c r="CA106" s="48"/>
      <c r="CB106" s="76"/>
      <c r="CC106" s="76"/>
      <c r="CD106" s="48"/>
      <c r="CE106" s="76"/>
      <c r="CF106" s="76"/>
      <c r="CG106" s="48"/>
      <c r="CH106" s="76"/>
      <c r="CI106" s="76"/>
      <c r="CJ106" s="48"/>
      <c r="CK106" s="76"/>
      <c r="CL106" s="76"/>
      <c r="CM106" s="48"/>
      <c r="CN106" s="76"/>
      <c r="CO106" s="76"/>
      <c r="CP106" s="48"/>
      <c r="CQ106" s="76"/>
      <c r="CR106" s="76"/>
      <c r="CS106" s="48"/>
      <c r="CT106" s="76"/>
      <c r="CU106" s="76"/>
      <c r="CV106" s="48"/>
      <c r="CW106" s="76"/>
      <c r="CX106" s="76"/>
      <c r="CY106" s="198"/>
      <c r="CZ106" s="76"/>
      <c r="DA106" s="76"/>
      <c r="DB106" s="48"/>
      <c r="DC106" s="76"/>
      <c r="DD106" s="76"/>
      <c r="DE106" s="48"/>
      <c r="DF106" s="76"/>
      <c r="DG106" s="76"/>
      <c r="DH106" s="48"/>
      <c r="DI106" s="76"/>
      <c r="DJ106" s="76"/>
      <c r="DK106" s="48"/>
      <c r="DL106" s="76"/>
      <c r="DM106" s="76"/>
      <c r="DN106" s="48"/>
      <c r="DO106" s="76"/>
      <c r="DP106" s="76"/>
      <c r="DQ106" s="48"/>
      <c r="DR106" s="76"/>
      <c r="DS106" s="76"/>
      <c r="DT106" s="48"/>
      <c r="DU106" s="76"/>
      <c r="DV106" s="76"/>
      <c r="DW106" s="48"/>
      <c r="DX106" s="76"/>
      <c r="DY106" s="76"/>
      <c r="DZ106" s="48"/>
      <c r="EA106" s="76"/>
      <c r="EB106" s="76"/>
      <c r="EC106" s="48"/>
      <c r="ED106" s="76"/>
      <c r="EE106" s="76"/>
      <c r="EF106" s="48"/>
      <c r="EG106" s="76"/>
      <c r="EH106" s="76"/>
      <c r="EI106" s="48"/>
      <c r="EJ106" s="76"/>
      <c r="EK106" s="76"/>
      <c r="EL106" s="48"/>
      <c r="EM106" s="76"/>
      <c r="EN106" s="76"/>
      <c r="EO106" s="48"/>
      <c r="EP106" s="76"/>
      <c r="EQ106" s="76"/>
      <c r="ER106" s="48"/>
      <c r="ES106" s="76"/>
      <c r="ET106" s="76"/>
      <c r="EU106" s="48"/>
      <c r="EV106" s="76"/>
      <c r="EW106" s="76"/>
      <c r="EX106" s="48"/>
      <c r="EY106" s="76"/>
      <c r="EZ106" s="76"/>
      <c r="FA106" s="48"/>
      <c r="FB106" s="76"/>
      <c r="FC106" s="76"/>
      <c r="FD106" s="48"/>
    </row>
    <row r="107" spans="1:160" s="59" customFormat="1" ht="31.5" x14ac:dyDescent="0.25">
      <c r="A107" s="185" t="s">
        <v>292</v>
      </c>
      <c r="B107" s="73">
        <f t="shared" si="865"/>
        <v>11037.800000000001</v>
      </c>
      <c r="C107" s="73">
        <f t="shared" si="866"/>
        <v>4809.0878499999999</v>
      </c>
      <c r="D107" s="55">
        <f t="shared" si="31"/>
        <v>43.569260631647602</v>
      </c>
      <c r="E107" s="55">
        <f t="shared" ref="E107:AD107" si="1193">E108+E109+E110+E111</f>
        <v>0</v>
      </c>
      <c r="F107" s="55">
        <f t="shared" ref="F107" si="1194">F108+F109+F110+F111</f>
        <v>0</v>
      </c>
      <c r="G107" s="55">
        <f t="shared" si="1193"/>
        <v>0</v>
      </c>
      <c r="H107" s="55">
        <f t="shared" si="1193"/>
        <v>0</v>
      </c>
      <c r="I107" s="55">
        <f t="shared" si="1193"/>
        <v>0</v>
      </c>
      <c r="J107" s="55">
        <f t="shared" si="1193"/>
        <v>0</v>
      </c>
      <c r="K107" s="55">
        <f t="shared" si="1193"/>
        <v>750.9</v>
      </c>
      <c r="L107" s="55">
        <f t="shared" ref="L107" si="1195">L108+L109+L110+L111</f>
        <v>537.88049999999998</v>
      </c>
      <c r="M107" s="54">
        <f t="shared" si="197"/>
        <v>71.631442269276874</v>
      </c>
      <c r="N107" s="55">
        <f t="shared" si="1193"/>
        <v>659</v>
      </c>
      <c r="O107" s="55">
        <f t="shared" si="1193"/>
        <v>239</v>
      </c>
      <c r="P107" s="54">
        <f t="shared" si="870"/>
        <v>36.26707132018209</v>
      </c>
      <c r="Q107" s="55">
        <f t="shared" ref="Q107:R107" si="1196">Q108+Q109+Q110+Q111</f>
        <v>2357</v>
      </c>
      <c r="R107" s="55">
        <f t="shared" si="1196"/>
        <v>840</v>
      </c>
      <c r="S107" s="54">
        <f t="shared" ref="S107:S108" si="1197">R107/Q107*100</f>
        <v>35.638523546881629</v>
      </c>
      <c r="T107" s="55">
        <f t="shared" ref="T107" si="1198">T108+T109+T110+T111</f>
        <v>300</v>
      </c>
      <c r="U107" s="55">
        <f t="shared" ref="U107" si="1199">U108+U109+U110+U111</f>
        <v>125</v>
      </c>
      <c r="V107" s="54">
        <f t="shared" ref="V107:V108" si="1200">U107/T107*100</f>
        <v>41.666666666666671</v>
      </c>
      <c r="W107" s="55">
        <f t="shared" ref="W107" si="1201">W108+W109+W110+W111</f>
        <v>0</v>
      </c>
      <c r="X107" s="55">
        <f t="shared" ref="X107" si="1202">X108+X109+X110+X111</f>
        <v>0</v>
      </c>
      <c r="Y107" s="54"/>
      <c r="Z107" s="55">
        <f t="shared" si="1193"/>
        <v>0</v>
      </c>
      <c r="AA107" s="55">
        <f t="shared" ref="AA107" si="1203">AA108+AA109+AA110+AA111</f>
        <v>0</v>
      </c>
      <c r="AB107" s="55">
        <f t="shared" si="1193"/>
        <v>0</v>
      </c>
      <c r="AC107" s="55">
        <f t="shared" si="1193"/>
        <v>0</v>
      </c>
      <c r="AD107" s="55">
        <f t="shared" si="1193"/>
        <v>0</v>
      </c>
      <c r="AE107" s="55">
        <f t="shared" ref="AE107:AG107" si="1204">AE108+AE109+AE110+AE111</f>
        <v>0</v>
      </c>
      <c r="AF107" s="55">
        <f t="shared" si="1204"/>
        <v>0</v>
      </c>
      <c r="AG107" s="55">
        <f t="shared" si="1204"/>
        <v>0</v>
      </c>
      <c r="AH107" s="54"/>
      <c r="AI107" s="55">
        <f t="shared" ref="AI107:AJ107" si="1205">AI108+AI109+AI110+AI111</f>
        <v>1500</v>
      </c>
      <c r="AJ107" s="55">
        <f t="shared" si="1205"/>
        <v>0</v>
      </c>
      <c r="AK107" s="54">
        <f t="shared" ref="AK107:AK108" si="1206">AJ107/AI107*100</f>
        <v>0</v>
      </c>
      <c r="AL107" s="55">
        <f t="shared" ref="AL107:AM107" si="1207">AL108+AL109+AL110+AL111</f>
        <v>0</v>
      </c>
      <c r="AM107" s="55">
        <f t="shared" si="1207"/>
        <v>0</v>
      </c>
      <c r="AN107" s="54"/>
      <c r="AO107" s="55">
        <f t="shared" ref="AO107:AP107" si="1208">AO108+AO109+AO110+AO111</f>
        <v>0</v>
      </c>
      <c r="AP107" s="55">
        <f t="shared" si="1208"/>
        <v>0</v>
      </c>
      <c r="AQ107" s="54"/>
      <c r="AR107" s="55">
        <f t="shared" ref="AR107:AS107" si="1209">AR108+AR109+AR110+AR111</f>
        <v>0</v>
      </c>
      <c r="AS107" s="55">
        <f t="shared" si="1209"/>
        <v>0</v>
      </c>
      <c r="AT107" s="54"/>
      <c r="AU107" s="55">
        <f t="shared" ref="AU107:AV107" si="1210">AU108+AU109+AU110+AU111</f>
        <v>0</v>
      </c>
      <c r="AV107" s="55">
        <f t="shared" si="1210"/>
        <v>0</v>
      </c>
      <c r="AW107" s="54"/>
      <c r="AX107" s="55">
        <f t="shared" ref="AX107:AY107" si="1211">AX108+AX109+AX110+AX111</f>
        <v>150</v>
      </c>
      <c r="AY107" s="55">
        <f t="shared" si="1211"/>
        <v>150</v>
      </c>
      <c r="AZ107" s="201">
        <f t="shared" si="829"/>
        <v>100</v>
      </c>
      <c r="BA107" s="55"/>
      <c r="BB107" s="55"/>
      <c r="BC107" s="54"/>
      <c r="BD107" s="55"/>
      <c r="BE107" s="55"/>
      <c r="BF107" s="54"/>
      <c r="BG107" s="55"/>
      <c r="BH107" s="55"/>
      <c r="BI107" s="54"/>
      <c r="BJ107" s="55">
        <f t="shared" ref="BJ107:BK107" si="1212">BJ108+BJ109+BJ110+BJ111</f>
        <v>2937.8</v>
      </c>
      <c r="BK107" s="55">
        <f t="shared" si="1212"/>
        <v>1561.61248</v>
      </c>
      <c r="BL107" s="54">
        <f t="shared" ref="BL107:BL108" si="1213">BK107/BJ107*100</f>
        <v>53.155847232623046</v>
      </c>
      <c r="BM107" s="55"/>
      <c r="BN107" s="55"/>
      <c r="BO107" s="54"/>
      <c r="BP107" s="55"/>
      <c r="BQ107" s="55"/>
      <c r="BR107" s="54"/>
      <c r="BS107" s="55"/>
      <c r="BT107" s="55"/>
      <c r="BU107" s="54"/>
      <c r="BV107" s="55"/>
      <c r="BW107" s="55"/>
      <c r="BX107" s="54"/>
      <c r="BY107" s="55"/>
      <c r="BZ107" s="55"/>
      <c r="CA107" s="54"/>
      <c r="CB107" s="55">
        <f t="shared" ref="CB107:CC107" si="1214">CB108+CB109+CB110+CB111</f>
        <v>1422.5</v>
      </c>
      <c r="CC107" s="55">
        <f t="shared" si="1214"/>
        <v>394.99486999999999</v>
      </c>
      <c r="CD107" s="54">
        <f t="shared" ref="CD107:CD108" si="1215">CC107/CB107*100</f>
        <v>27.767653427065024</v>
      </c>
      <c r="CE107" s="55">
        <f t="shared" ref="CE107:CF107" si="1216">CE108+CE109+CE110+CE111</f>
        <v>0</v>
      </c>
      <c r="CF107" s="55">
        <f t="shared" si="1216"/>
        <v>0</v>
      </c>
      <c r="CG107" s="54"/>
      <c r="CH107" s="55">
        <f t="shared" ref="CH107:CI107" si="1217">CH108+CH109+CH110+CH111</f>
        <v>0</v>
      </c>
      <c r="CI107" s="55">
        <f t="shared" si="1217"/>
        <v>0</v>
      </c>
      <c r="CJ107" s="54"/>
      <c r="CK107" s="55">
        <f t="shared" ref="CK107:CL107" si="1218">CK108+CK109+CK110+CK111</f>
        <v>0</v>
      </c>
      <c r="CL107" s="55">
        <f t="shared" si="1218"/>
        <v>0</v>
      </c>
      <c r="CM107" s="54"/>
      <c r="CN107" s="55">
        <f t="shared" ref="CN107:CO107" si="1219">CN108+CN109+CN110+CN111</f>
        <v>0</v>
      </c>
      <c r="CO107" s="55">
        <f t="shared" si="1219"/>
        <v>0</v>
      </c>
      <c r="CP107" s="54"/>
      <c r="CQ107" s="55">
        <f t="shared" ref="CQ107:CR107" si="1220">CQ108+CQ109+CQ110+CQ111</f>
        <v>0</v>
      </c>
      <c r="CR107" s="55">
        <f t="shared" si="1220"/>
        <v>0</v>
      </c>
      <c r="CS107" s="54"/>
      <c r="CT107" s="55">
        <f t="shared" ref="CT107:CU107" si="1221">CT108+CT109+CT110+CT111</f>
        <v>0</v>
      </c>
      <c r="CU107" s="55">
        <f t="shared" si="1221"/>
        <v>0</v>
      </c>
      <c r="CV107" s="54"/>
      <c r="CW107" s="55">
        <f t="shared" ref="CW107:CX107" si="1222">CW108+CW109+CW110+CW111</f>
        <v>0</v>
      </c>
      <c r="CX107" s="55">
        <f t="shared" si="1222"/>
        <v>0</v>
      </c>
      <c r="CY107" s="201"/>
      <c r="CZ107" s="55">
        <f t="shared" ref="CZ107:DA107" si="1223">CZ108+CZ109+CZ110+CZ111</f>
        <v>0</v>
      </c>
      <c r="DA107" s="55">
        <f t="shared" si="1223"/>
        <v>0</v>
      </c>
      <c r="DB107" s="54"/>
      <c r="DC107" s="55">
        <f t="shared" ref="DC107:DD107" si="1224">DC108+DC109+DC110+DC111</f>
        <v>0</v>
      </c>
      <c r="DD107" s="55">
        <f t="shared" si="1224"/>
        <v>0</v>
      </c>
      <c r="DE107" s="54"/>
      <c r="DF107" s="55">
        <f t="shared" ref="DF107:DG107" si="1225">DF108+DF109+DF110+DF111</f>
        <v>0</v>
      </c>
      <c r="DG107" s="55">
        <f t="shared" si="1225"/>
        <v>0</v>
      </c>
      <c r="DH107" s="54"/>
      <c r="DI107" s="55">
        <f t="shared" ref="DI107:DJ107" si="1226">DI108+DI109+DI110+DI111</f>
        <v>0</v>
      </c>
      <c r="DJ107" s="55">
        <f t="shared" si="1226"/>
        <v>0</v>
      </c>
      <c r="DK107" s="54"/>
      <c r="DL107" s="55">
        <f t="shared" ref="DL107:DM107" si="1227">DL108+DL109+DL110+DL111</f>
        <v>0</v>
      </c>
      <c r="DM107" s="55">
        <f t="shared" si="1227"/>
        <v>0</v>
      </c>
      <c r="DN107" s="54"/>
      <c r="DO107" s="55">
        <f t="shared" ref="DO107:DP107" si="1228">DO108+DO109+DO110+DO111</f>
        <v>0</v>
      </c>
      <c r="DP107" s="55">
        <f t="shared" si="1228"/>
        <v>0</v>
      </c>
      <c r="DQ107" s="54"/>
      <c r="DR107" s="55">
        <f t="shared" ref="DR107:DS107" si="1229">DR108+DR109+DR110+DR111</f>
        <v>0</v>
      </c>
      <c r="DS107" s="55">
        <f t="shared" si="1229"/>
        <v>0</v>
      </c>
      <c r="DT107" s="54"/>
      <c r="DU107" s="55">
        <f t="shared" ref="DU107:DV107" si="1230">DU108+DU109+DU110+DU111</f>
        <v>0</v>
      </c>
      <c r="DV107" s="55">
        <f t="shared" si="1230"/>
        <v>0</v>
      </c>
      <c r="DW107" s="54"/>
      <c r="DX107" s="55">
        <f t="shared" ref="DX107:DY107" si="1231">DX108+DX109+DX110+DX111</f>
        <v>0</v>
      </c>
      <c r="DY107" s="55">
        <f t="shared" si="1231"/>
        <v>0</v>
      </c>
      <c r="DZ107" s="54"/>
      <c r="EA107" s="55">
        <f t="shared" ref="EA107:EB107" si="1232">EA108+EA109+EA110+EA111</f>
        <v>0</v>
      </c>
      <c r="EB107" s="55">
        <f t="shared" si="1232"/>
        <v>0</v>
      </c>
      <c r="EC107" s="54"/>
      <c r="ED107" s="55">
        <f t="shared" ref="ED107:EE107" si="1233">ED108+ED109+ED110+ED111</f>
        <v>860.6</v>
      </c>
      <c r="EE107" s="55">
        <f t="shared" si="1233"/>
        <v>860.6</v>
      </c>
      <c r="EF107" s="54">
        <f t="shared" ref="EF107:EF108" si="1234">EE107/ED107*100</f>
        <v>100</v>
      </c>
      <c r="EG107" s="55">
        <f t="shared" ref="EG107:EH107" si="1235">EG108+EG109+EG110+EG111</f>
        <v>0</v>
      </c>
      <c r="EH107" s="55">
        <f t="shared" si="1235"/>
        <v>0</v>
      </c>
      <c r="EI107" s="54"/>
      <c r="EJ107" s="55">
        <f t="shared" ref="EJ107:EK107" si="1236">EJ108+EJ109+EJ110+EJ111</f>
        <v>0</v>
      </c>
      <c r="EK107" s="55">
        <f t="shared" si="1236"/>
        <v>0</v>
      </c>
      <c r="EL107" s="54"/>
      <c r="EM107" s="55">
        <f t="shared" ref="EM107:EN107" si="1237">EM108+EM109+EM110+EM111</f>
        <v>0</v>
      </c>
      <c r="EN107" s="55">
        <f t="shared" si="1237"/>
        <v>0</v>
      </c>
      <c r="EO107" s="54"/>
      <c r="EP107" s="55">
        <f t="shared" ref="EP107:EQ107" si="1238">EP108+EP109+EP110+EP111</f>
        <v>0</v>
      </c>
      <c r="EQ107" s="55">
        <f t="shared" si="1238"/>
        <v>0</v>
      </c>
      <c r="ER107" s="54"/>
      <c r="ES107" s="55">
        <f t="shared" ref="ES107:ET107" si="1239">ES108+ES109+ES110+ES111</f>
        <v>0</v>
      </c>
      <c r="ET107" s="55">
        <f t="shared" si="1239"/>
        <v>0</v>
      </c>
      <c r="EU107" s="54"/>
      <c r="EV107" s="55">
        <f t="shared" ref="EV107:EW107" si="1240">EV108+EV109+EV110+EV111</f>
        <v>0</v>
      </c>
      <c r="EW107" s="55">
        <f t="shared" si="1240"/>
        <v>0</v>
      </c>
      <c r="EX107" s="54"/>
      <c r="EY107" s="55">
        <f t="shared" ref="EY107:EZ107" si="1241">EY108+EY109+EY110+EY111</f>
        <v>100</v>
      </c>
      <c r="EZ107" s="55">
        <f t="shared" si="1241"/>
        <v>100</v>
      </c>
      <c r="FA107" s="54">
        <f t="shared" ref="FA102:FA108" si="1242">EZ107/EY107*100</f>
        <v>100</v>
      </c>
      <c r="FB107" s="55">
        <f t="shared" ref="FB107:FC107" si="1243">FB108+FB109+FB110+FB111</f>
        <v>0</v>
      </c>
      <c r="FC107" s="55">
        <f t="shared" si="1243"/>
        <v>0</v>
      </c>
      <c r="FD107" s="54"/>
    </row>
    <row r="108" spans="1:160" ht="16.5" customHeight="1" x14ac:dyDescent="0.25">
      <c r="A108" s="186" t="s">
        <v>290</v>
      </c>
      <c r="B108" s="56">
        <f t="shared" si="865"/>
        <v>11037.800000000001</v>
      </c>
      <c r="C108" s="56">
        <f t="shared" si="866"/>
        <v>4809.0878499999999</v>
      </c>
      <c r="D108" s="52">
        <f t="shared" si="31"/>
        <v>43.569260631647602</v>
      </c>
      <c r="E108" s="52"/>
      <c r="F108" s="52"/>
      <c r="G108" s="52"/>
      <c r="H108" s="52"/>
      <c r="I108" s="52"/>
      <c r="J108" s="48"/>
      <c r="K108" s="52">
        <v>750.9</v>
      </c>
      <c r="L108" s="52">
        <v>537.88049999999998</v>
      </c>
      <c r="M108" s="48">
        <f t="shared" si="197"/>
        <v>71.631442269276874</v>
      </c>
      <c r="N108" s="52">
        <v>659</v>
      </c>
      <c r="O108" s="52">
        <v>239</v>
      </c>
      <c r="P108" s="48">
        <f t="shared" si="870"/>
        <v>36.26707132018209</v>
      </c>
      <c r="Q108" s="199">
        <v>2357</v>
      </c>
      <c r="R108" s="199">
        <v>840</v>
      </c>
      <c r="S108" s="48">
        <f t="shared" si="1197"/>
        <v>35.638523546881629</v>
      </c>
      <c r="T108" s="198">
        <v>300</v>
      </c>
      <c r="U108" s="198">
        <v>125</v>
      </c>
      <c r="V108" s="48">
        <f t="shared" si="1200"/>
        <v>41.666666666666671</v>
      </c>
      <c r="W108" s="198"/>
      <c r="X108" s="198"/>
      <c r="Y108" s="48"/>
      <c r="Z108" s="52"/>
      <c r="AA108" s="52"/>
      <c r="AB108" s="48"/>
      <c r="AC108" s="52"/>
      <c r="AD108" s="52"/>
      <c r="AE108" s="48"/>
      <c r="AF108" s="52"/>
      <c r="AG108" s="52"/>
      <c r="AH108" s="48"/>
      <c r="AI108" s="198">
        <v>1500</v>
      </c>
      <c r="AJ108" s="52"/>
      <c r="AK108" s="48">
        <f t="shared" si="1206"/>
        <v>0</v>
      </c>
      <c r="AL108" s="198"/>
      <c r="AM108" s="52"/>
      <c r="AN108" s="48"/>
      <c r="AO108" s="198"/>
      <c r="AP108" s="52"/>
      <c r="AQ108" s="48"/>
      <c r="AR108" s="198"/>
      <c r="AS108" s="200"/>
      <c r="AT108" s="48"/>
      <c r="AU108" s="198"/>
      <c r="AV108" s="52"/>
      <c r="AW108" s="48"/>
      <c r="AX108" s="198">
        <v>150</v>
      </c>
      <c r="AY108" s="52">
        <v>150</v>
      </c>
      <c r="AZ108" s="198">
        <f t="shared" si="829"/>
        <v>100</v>
      </c>
      <c r="BA108" s="198"/>
      <c r="BB108" s="52"/>
      <c r="BC108" s="48"/>
      <c r="BD108" s="198"/>
      <c r="BE108" s="52"/>
      <c r="BF108" s="48"/>
      <c r="BG108" s="198"/>
      <c r="BH108" s="52"/>
      <c r="BI108" s="48"/>
      <c r="BJ108" s="198">
        <v>2937.8</v>
      </c>
      <c r="BK108" s="52">
        <v>1561.61248</v>
      </c>
      <c r="BL108" s="48">
        <f t="shared" si="1213"/>
        <v>53.155847232623046</v>
      </c>
      <c r="BM108" s="198"/>
      <c r="BN108" s="52"/>
      <c r="BO108" s="48"/>
      <c r="BP108" s="198"/>
      <c r="BQ108" s="52"/>
      <c r="BR108" s="48"/>
      <c r="BS108" s="198"/>
      <c r="BT108" s="52"/>
      <c r="BU108" s="48"/>
      <c r="BV108" s="198"/>
      <c r="BW108" s="52"/>
      <c r="BX108" s="48"/>
      <c r="BY108" s="198"/>
      <c r="BZ108" s="52"/>
      <c r="CA108" s="48"/>
      <c r="CB108" s="198">
        <v>1422.5</v>
      </c>
      <c r="CC108" s="52">
        <v>394.99486999999999</v>
      </c>
      <c r="CD108" s="48">
        <f t="shared" si="1215"/>
        <v>27.767653427065024</v>
      </c>
      <c r="CE108" s="198"/>
      <c r="CF108" s="52"/>
      <c r="CG108" s="48"/>
      <c r="CH108" s="198"/>
      <c r="CI108" s="52"/>
      <c r="CJ108" s="48"/>
      <c r="CK108" s="198"/>
      <c r="CL108" s="52"/>
      <c r="CM108" s="48"/>
      <c r="CN108" s="198"/>
      <c r="CO108" s="52"/>
      <c r="CP108" s="48"/>
      <c r="CQ108" s="198"/>
      <c r="CR108" s="52"/>
      <c r="CS108" s="48"/>
      <c r="CT108" s="198"/>
      <c r="CU108" s="52"/>
      <c r="CV108" s="48"/>
      <c r="CW108" s="198"/>
      <c r="CX108" s="52"/>
      <c r="CY108" s="198"/>
      <c r="CZ108" s="198"/>
      <c r="DA108" s="52"/>
      <c r="DB108" s="48"/>
      <c r="DC108" s="198"/>
      <c r="DD108" s="52"/>
      <c r="DE108" s="48"/>
      <c r="DF108" s="198"/>
      <c r="DG108" s="52"/>
      <c r="DH108" s="48"/>
      <c r="DI108" s="198"/>
      <c r="DJ108" s="52"/>
      <c r="DK108" s="48"/>
      <c r="DL108" s="198"/>
      <c r="DM108" s="52"/>
      <c r="DN108" s="48"/>
      <c r="DO108" s="198"/>
      <c r="DP108" s="52"/>
      <c r="DQ108" s="48"/>
      <c r="DR108" s="198"/>
      <c r="DS108" s="52"/>
      <c r="DT108" s="48"/>
      <c r="DU108" s="198"/>
      <c r="DV108" s="52"/>
      <c r="DW108" s="48"/>
      <c r="DX108" s="198"/>
      <c r="DY108" s="52"/>
      <c r="DZ108" s="48"/>
      <c r="EA108" s="198"/>
      <c r="EB108" s="52"/>
      <c r="EC108" s="48"/>
      <c r="ED108" s="198">
        <v>860.6</v>
      </c>
      <c r="EE108" s="52">
        <v>860.6</v>
      </c>
      <c r="EF108" s="48">
        <f t="shared" si="1234"/>
        <v>100</v>
      </c>
      <c r="EG108" s="198"/>
      <c r="EH108" s="52"/>
      <c r="EI108" s="48"/>
      <c r="EJ108" s="198"/>
      <c r="EK108" s="52"/>
      <c r="EL108" s="48"/>
      <c r="EM108" s="198"/>
      <c r="EN108" s="52"/>
      <c r="EO108" s="48"/>
      <c r="EP108" s="198"/>
      <c r="EQ108" s="52"/>
      <c r="ER108" s="48"/>
      <c r="ES108" s="198"/>
      <c r="ET108" s="52"/>
      <c r="EU108" s="48"/>
      <c r="EV108" s="198"/>
      <c r="EW108" s="52"/>
      <c r="EX108" s="48"/>
      <c r="EY108" s="198">
        <v>100</v>
      </c>
      <c r="EZ108" s="52">
        <v>100</v>
      </c>
      <c r="FA108" s="48">
        <f t="shared" si="1242"/>
        <v>100</v>
      </c>
      <c r="FB108" s="198"/>
      <c r="FC108" s="52"/>
      <c r="FD108" s="48"/>
    </row>
    <row r="109" spans="1:160" ht="15.75" x14ac:dyDescent="0.25">
      <c r="A109" s="28" t="s">
        <v>289</v>
      </c>
      <c r="B109" s="56">
        <f t="shared" si="865"/>
        <v>0</v>
      </c>
      <c r="C109" s="56">
        <f t="shared" si="866"/>
        <v>0</v>
      </c>
      <c r="D109" s="52"/>
      <c r="E109" s="56"/>
      <c r="F109" s="56"/>
      <c r="G109" s="56"/>
      <c r="H109" s="117"/>
      <c r="I109" s="117"/>
      <c r="J109" s="117"/>
      <c r="K109" s="117"/>
      <c r="L109" s="117"/>
      <c r="M109" s="117"/>
      <c r="N109" s="117"/>
      <c r="O109" s="117"/>
      <c r="P109" s="48"/>
      <c r="Q109" s="76"/>
      <c r="R109" s="76"/>
      <c r="S109" s="48"/>
      <c r="T109" s="76"/>
      <c r="U109" s="76"/>
      <c r="V109" s="48"/>
      <c r="W109" s="76"/>
      <c r="X109" s="76"/>
      <c r="Y109" s="48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76"/>
      <c r="AJ109" s="76"/>
      <c r="AK109" s="48"/>
      <c r="AL109" s="76"/>
      <c r="AM109" s="76"/>
      <c r="AN109" s="48"/>
      <c r="AO109" s="76"/>
      <c r="AP109" s="76"/>
      <c r="AQ109" s="48"/>
      <c r="AR109" s="76"/>
      <c r="AS109" s="76"/>
      <c r="AT109" s="48"/>
      <c r="AU109" s="76"/>
      <c r="AV109" s="76"/>
      <c r="AW109" s="48"/>
      <c r="AX109" s="76"/>
      <c r="AY109" s="76"/>
      <c r="AZ109" s="198"/>
      <c r="BA109" s="76"/>
      <c r="BB109" s="76"/>
      <c r="BC109" s="48"/>
      <c r="BD109" s="76"/>
      <c r="BE109" s="76"/>
      <c r="BF109" s="48"/>
      <c r="BG109" s="76"/>
      <c r="BH109" s="76"/>
      <c r="BI109" s="48"/>
      <c r="BJ109" s="76"/>
      <c r="BK109" s="76"/>
      <c r="BL109" s="48"/>
      <c r="BM109" s="76"/>
      <c r="BN109" s="76"/>
      <c r="BO109" s="48"/>
      <c r="BP109" s="76"/>
      <c r="BQ109" s="76"/>
      <c r="BR109" s="48"/>
      <c r="BS109" s="76"/>
      <c r="BT109" s="76"/>
      <c r="BU109" s="48"/>
      <c r="BV109" s="76"/>
      <c r="BW109" s="76"/>
      <c r="BX109" s="48"/>
      <c r="BY109" s="76"/>
      <c r="BZ109" s="76"/>
      <c r="CA109" s="48"/>
      <c r="CB109" s="76"/>
      <c r="CC109" s="76"/>
      <c r="CD109" s="48"/>
      <c r="CE109" s="76"/>
      <c r="CF109" s="76"/>
      <c r="CG109" s="48"/>
      <c r="CH109" s="76"/>
      <c r="CI109" s="76"/>
      <c r="CJ109" s="48"/>
      <c r="CK109" s="76"/>
      <c r="CL109" s="76"/>
      <c r="CM109" s="48"/>
      <c r="CN109" s="76"/>
      <c r="CO109" s="76"/>
      <c r="CP109" s="48"/>
      <c r="CQ109" s="76"/>
      <c r="CR109" s="76"/>
      <c r="CS109" s="48"/>
      <c r="CT109" s="76"/>
      <c r="CU109" s="76"/>
      <c r="CV109" s="48"/>
      <c r="CW109" s="76"/>
      <c r="CX109" s="76"/>
      <c r="CY109" s="198"/>
      <c r="CZ109" s="76"/>
      <c r="DA109" s="76"/>
      <c r="DB109" s="48"/>
      <c r="DC109" s="76"/>
      <c r="DD109" s="76"/>
      <c r="DE109" s="48"/>
      <c r="DF109" s="76"/>
      <c r="DG109" s="76"/>
      <c r="DH109" s="48"/>
      <c r="DI109" s="76"/>
      <c r="DJ109" s="76"/>
      <c r="DK109" s="48"/>
      <c r="DL109" s="76"/>
      <c r="DM109" s="76"/>
      <c r="DN109" s="48"/>
      <c r="DO109" s="76"/>
      <c r="DP109" s="76"/>
      <c r="DQ109" s="48"/>
      <c r="DR109" s="76"/>
      <c r="DS109" s="76"/>
      <c r="DT109" s="48"/>
      <c r="DU109" s="76"/>
      <c r="DV109" s="76"/>
      <c r="DW109" s="48"/>
      <c r="DX109" s="76"/>
      <c r="DY109" s="76"/>
      <c r="DZ109" s="48"/>
      <c r="EA109" s="76"/>
      <c r="EB109" s="76"/>
      <c r="EC109" s="48"/>
      <c r="ED109" s="76"/>
      <c r="EE109" s="76"/>
      <c r="EF109" s="48"/>
      <c r="EG109" s="76"/>
      <c r="EH109" s="76"/>
      <c r="EI109" s="48"/>
      <c r="EJ109" s="76"/>
      <c r="EK109" s="76"/>
      <c r="EL109" s="48"/>
      <c r="EM109" s="76"/>
      <c r="EN109" s="76"/>
      <c r="EO109" s="48"/>
      <c r="EP109" s="76"/>
      <c r="EQ109" s="76"/>
      <c r="ER109" s="48"/>
      <c r="ES109" s="76"/>
      <c r="ET109" s="76"/>
      <c r="EU109" s="48"/>
      <c r="EV109" s="76"/>
      <c r="EW109" s="76"/>
      <c r="EX109" s="48"/>
      <c r="EY109" s="76"/>
      <c r="EZ109" s="76"/>
      <c r="FA109" s="48"/>
      <c r="FB109" s="76"/>
      <c r="FC109" s="76"/>
      <c r="FD109" s="48"/>
    </row>
    <row r="110" spans="1:160" ht="15.75" x14ac:dyDescent="0.25">
      <c r="A110" s="28" t="s">
        <v>288</v>
      </c>
      <c r="B110" s="56">
        <f t="shared" si="865"/>
        <v>0</v>
      </c>
      <c r="C110" s="56">
        <f t="shared" si="866"/>
        <v>0</v>
      </c>
      <c r="D110" s="52"/>
      <c r="E110" s="56"/>
      <c r="F110" s="56"/>
      <c r="G110" s="56"/>
      <c r="H110" s="117"/>
      <c r="I110" s="117"/>
      <c r="J110" s="117"/>
      <c r="K110" s="117"/>
      <c r="L110" s="117"/>
      <c r="M110" s="117"/>
      <c r="N110" s="117"/>
      <c r="O110" s="117"/>
      <c r="P110" s="48"/>
      <c r="Q110" s="76"/>
      <c r="R110" s="76"/>
      <c r="S110" s="48"/>
      <c r="T110" s="76"/>
      <c r="U110" s="76"/>
      <c r="V110" s="48"/>
      <c r="W110" s="76"/>
      <c r="X110" s="76"/>
      <c r="Y110" s="48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76"/>
      <c r="AJ110" s="76"/>
      <c r="AK110" s="48"/>
      <c r="AL110" s="76"/>
      <c r="AM110" s="76"/>
      <c r="AN110" s="48"/>
      <c r="AO110" s="76"/>
      <c r="AP110" s="76"/>
      <c r="AQ110" s="48"/>
      <c r="AR110" s="76"/>
      <c r="AS110" s="76"/>
      <c r="AT110" s="48"/>
      <c r="AU110" s="76"/>
      <c r="AV110" s="76"/>
      <c r="AW110" s="48"/>
      <c r="AX110" s="76"/>
      <c r="AY110" s="76"/>
      <c r="AZ110" s="198"/>
      <c r="BA110" s="76"/>
      <c r="BB110" s="76"/>
      <c r="BC110" s="48"/>
      <c r="BD110" s="76"/>
      <c r="BE110" s="76"/>
      <c r="BF110" s="48"/>
      <c r="BG110" s="76"/>
      <c r="BH110" s="76"/>
      <c r="BI110" s="48"/>
      <c r="BJ110" s="76"/>
      <c r="BK110" s="76"/>
      <c r="BL110" s="48"/>
      <c r="BM110" s="76"/>
      <c r="BN110" s="76"/>
      <c r="BO110" s="48"/>
      <c r="BP110" s="76"/>
      <c r="BQ110" s="76"/>
      <c r="BR110" s="48"/>
      <c r="BS110" s="76"/>
      <c r="BT110" s="76"/>
      <c r="BU110" s="48"/>
      <c r="BV110" s="76"/>
      <c r="BW110" s="76"/>
      <c r="BX110" s="48"/>
      <c r="BY110" s="76"/>
      <c r="BZ110" s="76"/>
      <c r="CA110" s="48"/>
      <c r="CB110" s="76"/>
      <c r="CC110" s="76"/>
      <c r="CD110" s="48"/>
      <c r="CE110" s="76"/>
      <c r="CF110" s="76"/>
      <c r="CG110" s="48"/>
      <c r="CH110" s="76"/>
      <c r="CI110" s="76"/>
      <c r="CJ110" s="48"/>
      <c r="CK110" s="76"/>
      <c r="CL110" s="76"/>
      <c r="CM110" s="48"/>
      <c r="CN110" s="76"/>
      <c r="CO110" s="76"/>
      <c r="CP110" s="48"/>
      <c r="CQ110" s="76"/>
      <c r="CR110" s="76"/>
      <c r="CS110" s="48"/>
      <c r="CT110" s="76"/>
      <c r="CU110" s="76"/>
      <c r="CV110" s="48"/>
      <c r="CW110" s="76"/>
      <c r="CX110" s="76"/>
      <c r="CY110" s="198"/>
      <c r="CZ110" s="76"/>
      <c r="DA110" s="76"/>
      <c r="DB110" s="48"/>
      <c r="DC110" s="76"/>
      <c r="DD110" s="76"/>
      <c r="DE110" s="48"/>
      <c r="DF110" s="76"/>
      <c r="DG110" s="76"/>
      <c r="DH110" s="48"/>
      <c r="DI110" s="76"/>
      <c r="DJ110" s="76"/>
      <c r="DK110" s="48"/>
      <c r="DL110" s="76"/>
      <c r="DM110" s="76"/>
      <c r="DN110" s="48"/>
      <c r="DO110" s="76"/>
      <c r="DP110" s="76"/>
      <c r="DQ110" s="48"/>
      <c r="DR110" s="76"/>
      <c r="DS110" s="76"/>
      <c r="DT110" s="48"/>
      <c r="DU110" s="76"/>
      <c r="DV110" s="76"/>
      <c r="DW110" s="48"/>
      <c r="DX110" s="76"/>
      <c r="DY110" s="76"/>
      <c r="DZ110" s="48"/>
      <c r="EA110" s="76"/>
      <c r="EB110" s="76"/>
      <c r="EC110" s="48"/>
      <c r="ED110" s="76"/>
      <c r="EE110" s="76"/>
      <c r="EF110" s="48"/>
      <c r="EG110" s="76"/>
      <c r="EH110" s="76"/>
      <c r="EI110" s="48"/>
      <c r="EJ110" s="76"/>
      <c r="EK110" s="76"/>
      <c r="EL110" s="48"/>
      <c r="EM110" s="76"/>
      <c r="EN110" s="76"/>
      <c r="EO110" s="48"/>
      <c r="EP110" s="76"/>
      <c r="EQ110" s="76"/>
      <c r="ER110" s="48"/>
      <c r="ES110" s="76"/>
      <c r="ET110" s="76"/>
      <c r="EU110" s="48"/>
      <c r="EV110" s="76"/>
      <c r="EW110" s="76"/>
      <c r="EX110" s="48"/>
      <c r="EY110" s="76"/>
      <c r="EZ110" s="76"/>
      <c r="FA110" s="48"/>
      <c r="FB110" s="76"/>
      <c r="FC110" s="76"/>
      <c r="FD110" s="48"/>
    </row>
    <row r="111" spans="1:160" ht="15.75" x14ac:dyDescent="0.25">
      <c r="A111" s="28" t="s">
        <v>287</v>
      </c>
      <c r="B111" s="56">
        <f t="shared" si="865"/>
        <v>0</v>
      </c>
      <c r="C111" s="56">
        <f t="shared" si="866"/>
        <v>0</v>
      </c>
      <c r="D111" s="56"/>
      <c r="E111" s="56"/>
      <c r="F111" s="56"/>
      <c r="G111" s="56"/>
      <c r="H111" s="117"/>
      <c r="I111" s="117"/>
      <c r="J111" s="117"/>
      <c r="K111" s="117"/>
      <c r="L111" s="117"/>
      <c r="M111" s="117"/>
      <c r="N111" s="117"/>
      <c r="O111" s="117"/>
      <c r="P111" s="48"/>
      <c r="Q111" s="76"/>
      <c r="R111" s="76"/>
      <c r="S111" s="48"/>
      <c r="T111" s="76"/>
      <c r="U111" s="76"/>
      <c r="V111" s="48"/>
      <c r="W111" s="76"/>
      <c r="X111" s="76"/>
      <c r="Y111" s="48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76"/>
      <c r="AJ111" s="76"/>
      <c r="AK111" s="48"/>
      <c r="AL111" s="76"/>
      <c r="AM111" s="76"/>
      <c r="AN111" s="48"/>
      <c r="AO111" s="76"/>
      <c r="AP111" s="76"/>
      <c r="AQ111" s="48"/>
      <c r="AR111" s="76"/>
      <c r="AS111" s="76"/>
      <c r="AT111" s="48"/>
      <c r="AU111" s="76"/>
      <c r="AV111" s="76"/>
      <c r="AW111" s="48"/>
      <c r="AX111" s="76"/>
      <c r="AY111" s="76"/>
      <c r="AZ111" s="198"/>
      <c r="BA111" s="76"/>
      <c r="BB111" s="76"/>
      <c r="BC111" s="48"/>
      <c r="BD111" s="76"/>
      <c r="BE111" s="76"/>
      <c r="BF111" s="48"/>
      <c r="BG111" s="76"/>
      <c r="BH111" s="76"/>
      <c r="BI111" s="48"/>
      <c r="BJ111" s="76"/>
      <c r="BK111" s="76"/>
      <c r="BL111" s="48"/>
      <c r="BM111" s="76"/>
      <c r="BN111" s="76"/>
      <c r="BO111" s="48"/>
      <c r="BP111" s="76"/>
      <c r="BQ111" s="76"/>
      <c r="BR111" s="48"/>
      <c r="BS111" s="76"/>
      <c r="BT111" s="76"/>
      <c r="BU111" s="48"/>
      <c r="BV111" s="76"/>
      <c r="BW111" s="76"/>
      <c r="BX111" s="48"/>
      <c r="BY111" s="76"/>
      <c r="BZ111" s="76"/>
      <c r="CA111" s="48"/>
      <c r="CB111" s="76"/>
      <c r="CC111" s="76"/>
      <c r="CD111" s="48"/>
      <c r="CE111" s="76"/>
      <c r="CF111" s="76"/>
      <c r="CG111" s="48"/>
      <c r="CH111" s="76"/>
      <c r="CI111" s="76"/>
      <c r="CJ111" s="48"/>
      <c r="CK111" s="76"/>
      <c r="CL111" s="76"/>
      <c r="CM111" s="48"/>
      <c r="CN111" s="76"/>
      <c r="CO111" s="76"/>
      <c r="CP111" s="48"/>
      <c r="CQ111" s="76"/>
      <c r="CR111" s="76"/>
      <c r="CS111" s="48"/>
      <c r="CT111" s="76"/>
      <c r="CU111" s="76"/>
      <c r="CV111" s="48"/>
      <c r="CW111" s="76"/>
      <c r="CX111" s="76"/>
      <c r="CY111" s="198"/>
      <c r="CZ111" s="76"/>
      <c r="DA111" s="76"/>
      <c r="DB111" s="48"/>
      <c r="DC111" s="76"/>
      <c r="DD111" s="76"/>
      <c r="DE111" s="48"/>
      <c r="DF111" s="76"/>
      <c r="DG111" s="76"/>
      <c r="DH111" s="48"/>
      <c r="DI111" s="76"/>
      <c r="DJ111" s="76"/>
      <c r="DK111" s="48"/>
      <c r="DL111" s="76"/>
      <c r="DM111" s="76"/>
      <c r="DN111" s="48"/>
      <c r="DO111" s="76"/>
      <c r="DP111" s="76"/>
      <c r="DQ111" s="48"/>
      <c r="DR111" s="76"/>
      <c r="DS111" s="76"/>
      <c r="DT111" s="48"/>
      <c r="DU111" s="76"/>
      <c r="DV111" s="76"/>
      <c r="DW111" s="48"/>
      <c r="DX111" s="76"/>
      <c r="DY111" s="76"/>
      <c r="DZ111" s="48"/>
      <c r="EA111" s="76"/>
      <c r="EB111" s="76"/>
      <c r="EC111" s="48"/>
      <c r="ED111" s="76"/>
      <c r="EE111" s="76"/>
      <c r="EF111" s="48"/>
      <c r="EG111" s="76"/>
      <c r="EH111" s="76"/>
      <c r="EI111" s="48"/>
      <c r="EJ111" s="76"/>
      <c r="EK111" s="76"/>
      <c r="EL111" s="48"/>
      <c r="EM111" s="76"/>
      <c r="EN111" s="76"/>
      <c r="EO111" s="48"/>
      <c r="EP111" s="76"/>
      <c r="EQ111" s="76"/>
      <c r="ER111" s="48"/>
      <c r="ES111" s="76"/>
      <c r="ET111" s="76"/>
      <c r="EU111" s="48"/>
      <c r="EV111" s="76"/>
      <c r="EW111" s="76"/>
      <c r="EX111" s="48"/>
      <c r="EY111" s="76"/>
      <c r="EZ111" s="76"/>
      <c r="FA111" s="48"/>
      <c r="FB111" s="76"/>
      <c r="FC111" s="76"/>
      <c r="FD111" s="48"/>
    </row>
    <row r="112" spans="1:160" s="59" customFormat="1" ht="31.5" x14ac:dyDescent="0.25">
      <c r="A112" s="185" t="s">
        <v>325</v>
      </c>
      <c r="B112" s="73">
        <f t="shared" si="865"/>
        <v>11975.5</v>
      </c>
      <c r="C112" s="73">
        <f t="shared" si="866"/>
        <v>5681.9698399999997</v>
      </c>
      <c r="D112" s="55">
        <f t="shared" ref="D112" si="1244">C112/B112*100</f>
        <v>47.446618846812235</v>
      </c>
      <c r="E112" s="55">
        <f t="shared" ref="E112:AD112" si="1245">E113+E114+E115+E116+E117+E118+E119+E120+E121+E122+E123+E124+E125</f>
        <v>0</v>
      </c>
      <c r="F112" s="55">
        <f t="shared" ref="F112" si="1246">F113+F114+F115+F116+F117+F118+F119+F120+F121+F122+F123+F124+F125</f>
        <v>0</v>
      </c>
      <c r="G112" s="55"/>
      <c r="H112" s="55">
        <f t="shared" si="1245"/>
        <v>0</v>
      </c>
      <c r="I112" s="55">
        <f t="shared" si="1245"/>
        <v>0</v>
      </c>
      <c r="J112" s="55">
        <f t="shared" si="1245"/>
        <v>0</v>
      </c>
      <c r="K112" s="55">
        <f t="shared" si="1245"/>
        <v>750.9</v>
      </c>
      <c r="L112" s="55">
        <f t="shared" ref="L112" si="1247">L113+L114+L115+L116+L117+L118+L119+L120+L121+L122+L123+L124+L125</f>
        <v>750.9</v>
      </c>
      <c r="M112" s="54">
        <f t="shared" si="197"/>
        <v>100</v>
      </c>
      <c r="N112" s="55">
        <f t="shared" si="1245"/>
        <v>560</v>
      </c>
      <c r="O112" s="55">
        <f t="shared" si="1245"/>
        <v>143.12295</v>
      </c>
      <c r="P112" s="54">
        <f t="shared" si="870"/>
        <v>25.557669642857146</v>
      </c>
      <c r="Q112" s="55">
        <f t="shared" ref="Q112:R112" si="1248">Q113+Q114+Q115+Q116+Q117+Q118+Q119+Q120+Q121+Q122+Q123+Q124+Q125</f>
        <v>1738</v>
      </c>
      <c r="R112" s="55">
        <f t="shared" si="1248"/>
        <v>328.3</v>
      </c>
      <c r="S112" s="54">
        <f t="shared" ref="S112:S113" si="1249">R112/Q112*100</f>
        <v>18.889528193325663</v>
      </c>
      <c r="T112" s="55">
        <f t="shared" ref="T112" si="1250">T113+T114+T115+T116+T117+T118+T119+T120+T121+T122+T123+T124+T125</f>
        <v>0</v>
      </c>
      <c r="U112" s="55">
        <f t="shared" ref="U112" si="1251">U113+U114+U115+U116+U117+U118+U119+U120+U121+U122+U123+U124+U125</f>
        <v>0</v>
      </c>
      <c r="V112" s="54"/>
      <c r="W112" s="55">
        <f t="shared" ref="W112" si="1252">W113+W114+W115+W116+W117+W118+W119+W120+W121+W122+W123+W124+W125</f>
        <v>0</v>
      </c>
      <c r="X112" s="55">
        <f t="shared" ref="X112" si="1253">X113+X114+X115+X116+X117+X118+X119+X120+X121+X122+X123+X124+X125</f>
        <v>0</v>
      </c>
      <c r="Y112" s="54"/>
      <c r="Z112" s="55">
        <f t="shared" si="1245"/>
        <v>0</v>
      </c>
      <c r="AA112" s="55">
        <f t="shared" ref="AA112" si="1254">AA113+AA114+AA115+AA116+AA117+AA118+AA119+AA120+AA121+AA122+AA123+AA124+AA125</f>
        <v>0</v>
      </c>
      <c r="AB112" s="55">
        <f t="shared" si="1245"/>
        <v>0</v>
      </c>
      <c r="AC112" s="55">
        <f t="shared" si="1245"/>
        <v>0</v>
      </c>
      <c r="AD112" s="55">
        <f t="shared" si="1245"/>
        <v>0</v>
      </c>
      <c r="AE112" s="55">
        <f t="shared" ref="AE112:AG112" si="1255">AE113+AE114+AE115+AE116+AE117+AE118+AE119+AE120+AE121+AE122+AE123+AE124+AE125</f>
        <v>0</v>
      </c>
      <c r="AF112" s="55">
        <f t="shared" si="1255"/>
        <v>0</v>
      </c>
      <c r="AG112" s="55">
        <f t="shared" si="1255"/>
        <v>0</v>
      </c>
      <c r="AH112" s="54"/>
      <c r="AI112" s="55">
        <f t="shared" ref="AI112:AJ112" si="1256">AI113+AI114+AI115+AI116+AI117+AI118+AI119+AI120+AI121+AI122+AI123+AI124+AI125</f>
        <v>2500</v>
      </c>
      <c r="AJ112" s="55">
        <f t="shared" si="1256"/>
        <v>938.58441000000005</v>
      </c>
      <c r="AK112" s="54">
        <f t="shared" ref="AK112:AK113" si="1257">AJ112/AI112*100</f>
        <v>37.5433764</v>
      </c>
      <c r="AL112" s="55">
        <f t="shared" ref="AL112:AM112" si="1258">AL113+AL114+AL115+AL116+AL117+AL118+AL119+AL120+AL121+AL122+AL123+AL124+AL125</f>
        <v>0</v>
      </c>
      <c r="AM112" s="55">
        <f t="shared" si="1258"/>
        <v>0</v>
      </c>
      <c r="AN112" s="54"/>
      <c r="AO112" s="55">
        <f t="shared" ref="AO112:AP112" si="1259">AO113+AO114+AO115+AO116+AO117+AO118+AO119+AO120+AO121+AO122+AO123+AO124+AO125</f>
        <v>0</v>
      </c>
      <c r="AP112" s="55">
        <f t="shared" si="1259"/>
        <v>0</v>
      </c>
      <c r="AQ112" s="54"/>
      <c r="AR112" s="55">
        <f t="shared" ref="AR112:AS112" si="1260">AR113+AR114+AR115+AR116+AR117+AR118+AR119+AR120+AR121+AR122+AR123+AR124+AR125</f>
        <v>0</v>
      </c>
      <c r="AS112" s="55">
        <f t="shared" si="1260"/>
        <v>0</v>
      </c>
      <c r="AT112" s="54"/>
      <c r="AU112" s="55">
        <f t="shared" ref="AU112:AV112" si="1261">AU113+AU114+AU115+AU116+AU117+AU118+AU119+AU120+AU121+AU122+AU123+AU124+AU125</f>
        <v>0</v>
      </c>
      <c r="AV112" s="55">
        <f t="shared" si="1261"/>
        <v>0</v>
      </c>
      <c r="AW112" s="54"/>
      <c r="AX112" s="55">
        <f t="shared" ref="AX112:AY112" si="1262">AX113+AX114+AX115+AX116+AX117+AX118+AX119+AX120+AX121+AX122+AX123+AX124+AX125</f>
        <v>100</v>
      </c>
      <c r="AY112" s="55">
        <f t="shared" si="1262"/>
        <v>100</v>
      </c>
      <c r="AZ112" s="201">
        <f t="shared" si="829"/>
        <v>100</v>
      </c>
      <c r="BA112" s="55"/>
      <c r="BB112" s="55"/>
      <c r="BC112" s="54"/>
      <c r="BD112" s="55"/>
      <c r="BE112" s="55"/>
      <c r="BF112" s="54"/>
      <c r="BG112" s="55"/>
      <c r="BH112" s="55"/>
      <c r="BI112" s="54"/>
      <c r="BJ112" s="55">
        <f t="shared" ref="BJ112:BK112" si="1263">BJ113+BJ114+BJ115+BJ116+BJ117+BJ118+BJ119+BJ120+BJ121+BJ122+BJ123+BJ124+BJ125</f>
        <v>2299.1</v>
      </c>
      <c r="BK112" s="55">
        <f t="shared" si="1263"/>
        <v>1151.1880800000001</v>
      </c>
      <c r="BL112" s="54">
        <f t="shared" ref="BL112:BL113" si="1264">BK112/BJ112*100</f>
        <v>50.071248749510687</v>
      </c>
      <c r="BM112" s="55"/>
      <c r="BN112" s="55"/>
      <c r="BO112" s="54"/>
      <c r="BP112" s="55">
        <f t="shared" ref="BP112:BQ112" si="1265">BP113+BP114+BP115+BP116+BP117+BP118+BP119+BP120+BP121+BP122+BP123+BP124+BP125</f>
        <v>0</v>
      </c>
      <c r="BQ112" s="55">
        <f t="shared" si="1265"/>
        <v>0</v>
      </c>
      <c r="BR112" s="54"/>
      <c r="BS112" s="55">
        <f t="shared" ref="BS112:BT112" si="1266">BS113+BS114+BS115+BS116+BS117+BS118+BS119+BS120+BS121+BS122+BS123+BS124+BS125</f>
        <v>0</v>
      </c>
      <c r="BT112" s="55">
        <f t="shared" si="1266"/>
        <v>0</v>
      </c>
      <c r="BU112" s="54"/>
      <c r="BV112" s="55">
        <f t="shared" ref="BV112:BW112" si="1267">BV113+BV114+BV115+BV116+BV117+BV118+BV119+BV120+BV121+BV122+BV123+BV124+BV125</f>
        <v>0</v>
      </c>
      <c r="BW112" s="55">
        <f t="shared" si="1267"/>
        <v>0</v>
      </c>
      <c r="BX112" s="54"/>
      <c r="BY112" s="55">
        <f t="shared" ref="BY112:BZ112" si="1268">BY113+BY114+BY115+BY116+BY117+BY118+BY119+BY120+BY121+BY122+BY123+BY124+BY125</f>
        <v>0</v>
      </c>
      <c r="BZ112" s="55">
        <f t="shared" si="1268"/>
        <v>0</v>
      </c>
      <c r="CA112" s="54"/>
      <c r="CB112" s="55">
        <f t="shared" ref="CB112:CC112" si="1269">CB113+CB114+CB115+CB116+CB117+CB118+CB119+CB120+CB121+CB122+CB123+CB124+CB125</f>
        <v>3697.5</v>
      </c>
      <c r="CC112" s="55">
        <f t="shared" si="1269"/>
        <v>1939.8743999999999</v>
      </c>
      <c r="CD112" s="54">
        <f t="shared" ref="CD112:CD113" si="1270">CC112/CB112*100</f>
        <v>52.464486815415825</v>
      </c>
      <c r="CE112" s="55">
        <f t="shared" ref="CE112:CF112" si="1271">CE113+CE114+CE115+CE116+CE117+CE118+CE119+CE120+CE121+CE122+CE123+CE124+CE125</f>
        <v>0</v>
      </c>
      <c r="CF112" s="55">
        <f t="shared" si="1271"/>
        <v>0</v>
      </c>
      <c r="CG112" s="54"/>
      <c r="CH112" s="55">
        <f t="shared" ref="CH112:CI112" si="1272">CH113+CH114+CH115+CH116+CH117+CH118+CH119+CH120+CH121+CH122+CH123+CH124+CH125</f>
        <v>0</v>
      </c>
      <c r="CI112" s="55">
        <f t="shared" si="1272"/>
        <v>0</v>
      </c>
      <c r="CJ112" s="54"/>
      <c r="CK112" s="55">
        <f t="shared" ref="CK112:CL112" si="1273">CK113+CK114+CK115+CK116+CK117+CK118+CK119+CK120+CK121+CK122+CK123+CK124+CK125</f>
        <v>0</v>
      </c>
      <c r="CL112" s="55">
        <f t="shared" si="1273"/>
        <v>0</v>
      </c>
      <c r="CM112" s="54"/>
      <c r="CN112" s="55">
        <f t="shared" ref="CN112:CO112" si="1274">CN113+CN114+CN115+CN116+CN117+CN118+CN119+CN120+CN121+CN122+CN123+CN124+CN125</f>
        <v>0</v>
      </c>
      <c r="CO112" s="55">
        <f t="shared" si="1274"/>
        <v>0</v>
      </c>
      <c r="CP112" s="54"/>
      <c r="CQ112" s="55">
        <f t="shared" ref="CQ112:CR112" si="1275">CQ113+CQ114+CQ115+CQ116+CQ117+CQ118+CQ119+CQ120+CQ121+CQ122+CQ123+CQ124+CQ125</f>
        <v>0</v>
      </c>
      <c r="CR112" s="55">
        <f t="shared" si="1275"/>
        <v>0</v>
      </c>
      <c r="CS112" s="54"/>
      <c r="CT112" s="55"/>
      <c r="CU112" s="55"/>
      <c r="CV112" s="54"/>
      <c r="CW112" s="55">
        <f t="shared" ref="CW112:CX112" si="1276">CW113+CW114+CW115+CW116+CW117+CW118+CW119+CW120+CW121+CW122+CW123+CW124+CW125</f>
        <v>0</v>
      </c>
      <c r="CX112" s="55">
        <f t="shared" si="1276"/>
        <v>0</v>
      </c>
      <c r="CY112" s="201"/>
      <c r="CZ112" s="55">
        <f t="shared" ref="CZ112:DA112" si="1277">CZ113+CZ114+CZ115+CZ116+CZ117+CZ118+CZ119+CZ120+CZ121+CZ122+CZ123+CZ124+CZ125</f>
        <v>0</v>
      </c>
      <c r="DA112" s="55">
        <f t="shared" si="1277"/>
        <v>0</v>
      </c>
      <c r="DB112" s="54"/>
      <c r="DC112" s="55">
        <f t="shared" ref="DC112:DD112" si="1278">DC113+DC114+DC115+DC116+DC117+DC118+DC119+DC120+DC121+DC122+DC123+DC124+DC125</f>
        <v>0</v>
      </c>
      <c r="DD112" s="55">
        <f t="shared" si="1278"/>
        <v>0</v>
      </c>
      <c r="DE112" s="54"/>
      <c r="DF112" s="55">
        <f t="shared" ref="DF112:DG112" si="1279">DF113+DF114+DF115+DF116+DF117+DF118+DF119+DF120+DF121+DF122+DF123+DF124+DF125</f>
        <v>0</v>
      </c>
      <c r="DG112" s="55">
        <f t="shared" si="1279"/>
        <v>0</v>
      </c>
      <c r="DH112" s="54"/>
      <c r="DI112" s="55">
        <f t="shared" ref="DI112:DJ112" si="1280">DI113+DI114+DI115+DI116+DI117+DI118+DI119+DI120+DI121+DI122+DI123+DI124+DI125</f>
        <v>0</v>
      </c>
      <c r="DJ112" s="55">
        <f t="shared" si="1280"/>
        <v>0</v>
      </c>
      <c r="DK112" s="54"/>
      <c r="DL112" s="55">
        <f t="shared" ref="DL112:DM112" si="1281">DL113+DL114+DL115+DL116+DL117+DL118+DL119+DL120+DL121+DL122+DL123+DL124+DL125</f>
        <v>0</v>
      </c>
      <c r="DM112" s="55">
        <f t="shared" si="1281"/>
        <v>0</v>
      </c>
      <c r="DN112" s="54"/>
      <c r="DO112" s="55">
        <f t="shared" ref="DO112:DP112" si="1282">DO113+DO114+DO115+DO116+DO117+DO118+DO119+DO120+DO121+DO122+DO123+DO124+DO125</f>
        <v>0</v>
      </c>
      <c r="DP112" s="55">
        <f t="shared" si="1282"/>
        <v>0</v>
      </c>
      <c r="DQ112" s="54"/>
      <c r="DR112" s="55">
        <f t="shared" ref="DR112:DS112" si="1283">DR113+DR114+DR115+DR116+DR117+DR118+DR119+DR120+DR121+DR122+DR123+DR124+DR125</f>
        <v>0</v>
      </c>
      <c r="DS112" s="55">
        <f t="shared" si="1283"/>
        <v>0</v>
      </c>
      <c r="DT112" s="54"/>
      <c r="DU112" s="55">
        <f t="shared" ref="DU112:DV112" si="1284">DU113+DU114+DU115+DU116+DU117+DU118+DU119+DU120+DU121+DU122+DU123+DU124+DU125</f>
        <v>0</v>
      </c>
      <c r="DV112" s="55">
        <f t="shared" si="1284"/>
        <v>0</v>
      </c>
      <c r="DW112" s="54"/>
      <c r="DX112" s="55">
        <f t="shared" ref="DX112:DY112" si="1285">DX113+DX114+DX115+DX116+DX117+DX118+DX119+DX120+DX121+DX122+DX123+DX124+DX125</f>
        <v>0</v>
      </c>
      <c r="DY112" s="55">
        <f t="shared" si="1285"/>
        <v>0</v>
      </c>
      <c r="DZ112" s="54"/>
      <c r="EA112" s="55">
        <f t="shared" ref="EA112:EB112" si="1286">EA113+EA114+EA115+EA116+EA117+EA118+EA119+EA120+EA121+EA122+EA123+EA124+EA125</f>
        <v>0</v>
      </c>
      <c r="EB112" s="55">
        <f t="shared" si="1286"/>
        <v>0</v>
      </c>
      <c r="EC112" s="54"/>
      <c r="ED112" s="55">
        <f t="shared" ref="ED112:EE112" si="1287">ED113+ED114+ED115+ED116+ED117+ED118+ED119+ED120+ED121+ED122+ED123+ED124+ED125</f>
        <v>0</v>
      </c>
      <c r="EE112" s="55">
        <f t="shared" si="1287"/>
        <v>0</v>
      </c>
      <c r="EF112" s="54"/>
      <c r="EG112" s="55">
        <f t="shared" ref="EG112:EH112" si="1288">EG113+EG114+EG115+EG116+EG117+EG118+EG119+EG120+EG121+EG122+EG123+EG124+EG125</f>
        <v>230</v>
      </c>
      <c r="EH112" s="55">
        <f t="shared" si="1288"/>
        <v>230</v>
      </c>
      <c r="EI112" s="54">
        <f t="shared" ref="EI112:EI113" si="1289">EH112/EG112*100</f>
        <v>100</v>
      </c>
      <c r="EJ112" s="55">
        <f t="shared" ref="EJ112:EK112" si="1290">EJ113+EJ114+EJ115+EJ116+EJ117+EJ118+EJ119+EJ120+EJ121+EJ122+EJ123+EJ124+EJ125</f>
        <v>100</v>
      </c>
      <c r="EK112" s="55">
        <f t="shared" si="1290"/>
        <v>100</v>
      </c>
      <c r="EL112" s="54">
        <f t="shared" ref="EL112:EL113" si="1291">EK112/EJ112*100</f>
        <v>100</v>
      </c>
      <c r="EM112" s="55">
        <f t="shared" ref="EM112:EN112" si="1292">EM113+EM114+EM115+EM116+EM117+EM118+EM119+EM120+EM121+EM122+EM123+EM124+EM125</f>
        <v>0</v>
      </c>
      <c r="EN112" s="55">
        <f t="shared" si="1292"/>
        <v>0</v>
      </c>
      <c r="EO112" s="54"/>
      <c r="EP112" s="55">
        <f t="shared" ref="EP112:EQ112" si="1293">EP113+EP114+EP115+EP116+EP117+EP118+EP119+EP120+EP121+EP122+EP123+EP124+EP125</f>
        <v>0</v>
      </c>
      <c r="EQ112" s="55">
        <f t="shared" si="1293"/>
        <v>0</v>
      </c>
      <c r="ER112" s="54"/>
      <c r="ES112" s="55">
        <f t="shared" ref="ES112:ET112" si="1294">ES113+ES114+ES115+ES116+ES117+ES118+ES119+ES120+ES121+ES122+ES123+ES124+ES125</f>
        <v>0</v>
      </c>
      <c r="ET112" s="55">
        <f t="shared" si="1294"/>
        <v>0</v>
      </c>
      <c r="EU112" s="54"/>
      <c r="EV112" s="55">
        <f t="shared" ref="EV112:EW112" si="1295">EV113+EV114+EV115+EV116+EV117+EV118+EV119+EV120+EV121+EV122+EV123+EV124+EV125</f>
        <v>0</v>
      </c>
      <c r="EW112" s="55">
        <f t="shared" si="1295"/>
        <v>0</v>
      </c>
      <c r="EX112" s="54"/>
      <c r="EY112" s="55">
        <f t="shared" ref="EY112:EZ112" si="1296">EY113+EY114+EY115+EY116+EY117+EY118+EY119+EY120+EY121+EY122+EY123+EY124+EY125</f>
        <v>0</v>
      </c>
      <c r="EZ112" s="55">
        <f t="shared" si="1296"/>
        <v>0</v>
      </c>
      <c r="FA112" s="54"/>
      <c r="FB112" s="55">
        <f t="shared" ref="FB112:FC112" si="1297">FB113+FB114+FB115+FB116+FB117+FB118+FB119+FB120+FB121+FB122+FB123+FB124+FB125</f>
        <v>0</v>
      </c>
      <c r="FC112" s="55">
        <f t="shared" si="1297"/>
        <v>0</v>
      </c>
      <c r="FD112" s="54"/>
    </row>
    <row r="113" spans="1:160" ht="31.5" x14ac:dyDescent="0.25">
      <c r="A113" s="186" t="s">
        <v>286</v>
      </c>
      <c r="B113" s="56">
        <f t="shared" si="865"/>
        <v>11975.5</v>
      </c>
      <c r="C113" s="56">
        <f t="shared" si="866"/>
        <v>5681.9698399999997</v>
      </c>
      <c r="D113" s="52">
        <f t="shared" si="31"/>
        <v>47.446618846812235</v>
      </c>
      <c r="E113" s="52"/>
      <c r="F113" s="52"/>
      <c r="G113" s="52"/>
      <c r="H113" s="52"/>
      <c r="I113" s="52"/>
      <c r="J113" s="48"/>
      <c r="K113" s="52">
        <v>750.9</v>
      </c>
      <c r="L113" s="52">
        <v>750.9</v>
      </c>
      <c r="M113" s="48">
        <f t="shared" si="197"/>
        <v>100</v>
      </c>
      <c r="N113" s="52">
        <v>560</v>
      </c>
      <c r="O113" s="52">
        <v>143.12295</v>
      </c>
      <c r="P113" s="48">
        <f t="shared" si="870"/>
        <v>25.557669642857146</v>
      </c>
      <c r="Q113" s="199">
        <v>1738</v>
      </c>
      <c r="R113" s="199">
        <v>328.3</v>
      </c>
      <c r="S113" s="48">
        <f t="shared" si="1249"/>
        <v>18.889528193325663</v>
      </c>
      <c r="T113" s="52"/>
      <c r="U113" s="52"/>
      <c r="V113" s="48"/>
      <c r="W113" s="52"/>
      <c r="X113" s="52"/>
      <c r="Y113" s="48"/>
      <c r="Z113" s="52"/>
      <c r="AA113" s="52"/>
      <c r="AB113" s="48"/>
      <c r="AC113" s="52"/>
      <c r="AD113" s="52"/>
      <c r="AE113" s="48"/>
      <c r="AF113" s="52"/>
      <c r="AG113" s="52"/>
      <c r="AH113" s="48"/>
      <c r="AI113" s="198">
        <v>2500</v>
      </c>
      <c r="AJ113" s="52">
        <v>938.58441000000005</v>
      </c>
      <c r="AK113" s="48">
        <f t="shared" si="1257"/>
        <v>37.5433764</v>
      </c>
      <c r="AL113" s="198"/>
      <c r="AM113" s="52"/>
      <c r="AN113" s="48"/>
      <c r="AO113" s="198"/>
      <c r="AP113" s="52"/>
      <c r="AQ113" s="48"/>
      <c r="AR113" s="198"/>
      <c r="AS113" s="200"/>
      <c r="AT113" s="48"/>
      <c r="AU113" s="198"/>
      <c r="AV113" s="52"/>
      <c r="AW113" s="48"/>
      <c r="AX113" s="198">
        <v>100</v>
      </c>
      <c r="AY113" s="52">
        <v>100</v>
      </c>
      <c r="AZ113" s="198">
        <f t="shared" si="829"/>
        <v>100</v>
      </c>
      <c r="BA113" s="198"/>
      <c r="BB113" s="52"/>
      <c r="BC113" s="48"/>
      <c r="BD113" s="198"/>
      <c r="BE113" s="52"/>
      <c r="BF113" s="48"/>
      <c r="BG113" s="198"/>
      <c r="BH113" s="52"/>
      <c r="BI113" s="48"/>
      <c r="BJ113" s="198">
        <v>2299.1</v>
      </c>
      <c r="BK113" s="52">
        <v>1151.1880800000001</v>
      </c>
      <c r="BL113" s="48">
        <f t="shared" si="1264"/>
        <v>50.071248749510687</v>
      </c>
      <c r="BM113" s="198"/>
      <c r="BN113" s="52"/>
      <c r="BO113" s="48"/>
      <c r="BP113" s="198"/>
      <c r="BQ113" s="52"/>
      <c r="BR113" s="48"/>
      <c r="BS113" s="198"/>
      <c r="BT113" s="52"/>
      <c r="BU113" s="48"/>
      <c r="BV113" s="198"/>
      <c r="BW113" s="52"/>
      <c r="BX113" s="48"/>
      <c r="BY113" s="198"/>
      <c r="BZ113" s="52"/>
      <c r="CA113" s="48"/>
      <c r="CB113" s="198">
        <v>3697.5</v>
      </c>
      <c r="CC113" s="52">
        <v>1939.8743999999999</v>
      </c>
      <c r="CD113" s="48">
        <f t="shared" si="1270"/>
        <v>52.464486815415825</v>
      </c>
      <c r="CE113" s="198"/>
      <c r="CF113" s="52"/>
      <c r="CG113" s="48"/>
      <c r="CH113" s="198"/>
      <c r="CI113" s="52"/>
      <c r="CJ113" s="48"/>
      <c r="CK113" s="198"/>
      <c r="CL113" s="52"/>
      <c r="CM113" s="48"/>
      <c r="CN113" s="198"/>
      <c r="CO113" s="52"/>
      <c r="CP113" s="48"/>
      <c r="CQ113" s="198"/>
      <c r="CR113" s="52"/>
      <c r="CS113" s="48"/>
      <c r="CT113" s="198"/>
      <c r="CU113" s="52"/>
      <c r="CV113" s="48"/>
      <c r="CW113" s="198"/>
      <c r="CX113" s="52"/>
      <c r="CY113" s="198"/>
      <c r="CZ113" s="198"/>
      <c r="DA113" s="52"/>
      <c r="DB113" s="48"/>
      <c r="DC113" s="198"/>
      <c r="DD113" s="52"/>
      <c r="DE113" s="48"/>
      <c r="DF113" s="198"/>
      <c r="DG113" s="52"/>
      <c r="DH113" s="48"/>
      <c r="DI113" s="198"/>
      <c r="DJ113" s="52"/>
      <c r="DK113" s="48"/>
      <c r="DL113" s="198"/>
      <c r="DM113" s="52"/>
      <c r="DN113" s="48"/>
      <c r="DO113" s="198"/>
      <c r="DP113" s="52"/>
      <c r="DQ113" s="48"/>
      <c r="DR113" s="198"/>
      <c r="DS113" s="52"/>
      <c r="DT113" s="48"/>
      <c r="DU113" s="198"/>
      <c r="DV113" s="52"/>
      <c r="DW113" s="48"/>
      <c r="DX113" s="198"/>
      <c r="DY113" s="52"/>
      <c r="DZ113" s="48"/>
      <c r="EA113" s="198"/>
      <c r="EB113" s="52"/>
      <c r="EC113" s="48"/>
      <c r="ED113" s="198"/>
      <c r="EE113" s="52"/>
      <c r="EF113" s="48"/>
      <c r="EG113" s="198">
        <v>230</v>
      </c>
      <c r="EH113" s="52">
        <v>230</v>
      </c>
      <c r="EI113" s="48">
        <f t="shared" si="1289"/>
        <v>100</v>
      </c>
      <c r="EJ113" s="198">
        <v>100</v>
      </c>
      <c r="EK113" s="52">
        <v>100</v>
      </c>
      <c r="EL113" s="48">
        <f t="shared" si="1291"/>
        <v>100</v>
      </c>
      <c r="EM113" s="198"/>
      <c r="EN113" s="52"/>
      <c r="EO113" s="48"/>
      <c r="EP113" s="198"/>
      <c r="EQ113" s="52"/>
      <c r="ER113" s="48"/>
      <c r="ES113" s="198"/>
      <c r="ET113" s="52"/>
      <c r="EU113" s="48"/>
      <c r="EV113" s="198"/>
      <c r="EW113" s="52"/>
      <c r="EX113" s="48"/>
      <c r="EY113" s="198"/>
      <c r="EZ113" s="52"/>
      <c r="FA113" s="48"/>
      <c r="FB113" s="198"/>
      <c r="FC113" s="52"/>
      <c r="FD113" s="48"/>
    </row>
    <row r="114" spans="1:160" ht="15.75" x14ac:dyDescent="0.25">
      <c r="A114" s="28" t="s">
        <v>314</v>
      </c>
      <c r="B114" s="56">
        <f t="shared" si="865"/>
        <v>0</v>
      </c>
      <c r="C114" s="56">
        <f t="shared" si="866"/>
        <v>0</v>
      </c>
      <c r="D114" s="52"/>
      <c r="E114" s="56"/>
      <c r="F114" s="56"/>
      <c r="G114" s="56"/>
      <c r="H114" s="117"/>
      <c r="I114" s="117"/>
      <c r="J114" s="117"/>
      <c r="K114" s="117"/>
      <c r="L114" s="117"/>
      <c r="M114" s="117"/>
      <c r="N114" s="117"/>
      <c r="O114" s="117"/>
      <c r="P114" s="48"/>
      <c r="Q114" s="76"/>
      <c r="R114" s="76"/>
      <c r="S114" s="48"/>
      <c r="T114" s="76"/>
      <c r="U114" s="76"/>
      <c r="V114" s="48"/>
      <c r="W114" s="76"/>
      <c r="X114" s="76"/>
      <c r="Y114" s="48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76"/>
      <c r="AJ114" s="76"/>
      <c r="AK114" s="48"/>
      <c r="AL114" s="76"/>
      <c r="AM114" s="76"/>
      <c r="AN114" s="48"/>
      <c r="AO114" s="76"/>
      <c r="AP114" s="76"/>
      <c r="AQ114" s="48"/>
      <c r="AR114" s="76"/>
      <c r="AS114" s="76"/>
      <c r="AT114" s="48"/>
      <c r="AU114" s="76"/>
      <c r="AV114" s="76"/>
      <c r="AW114" s="48"/>
      <c r="AX114" s="76"/>
      <c r="AY114" s="76"/>
      <c r="AZ114" s="198"/>
      <c r="BA114" s="76"/>
      <c r="BB114" s="76"/>
      <c r="BC114" s="48"/>
      <c r="BD114" s="76"/>
      <c r="BE114" s="76"/>
      <c r="BF114" s="48"/>
      <c r="BG114" s="76"/>
      <c r="BH114" s="76"/>
      <c r="BI114" s="48"/>
      <c r="BJ114" s="76"/>
      <c r="BK114" s="76"/>
      <c r="BL114" s="48"/>
      <c r="BM114" s="76"/>
      <c r="BN114" s="76"/>
      <c r="BO114" s="48"/>
      <c r="BP114" s="76"/>
      <c r="BQ114" s="76"/>
      <c r="BR114" s="48"/>
      <c r="BS114" s="76"/>
      <c r="BT114" s="76"/>
      <c r="BU114" s="48"/>
      <c r="BV114" s="76"/>
      <c r="BW114" s="76"/>
      <c r="BX114" s="48"/>
      <c r="BY114" s="76"/>
      <c r="BZ114" s="76"/>
      <c r="CA114" s="48"/>
      <c r="CB114" s="76"/>
      <c r="CC114" s="76"/>
      <c r="CD114" s="48"/>
      <c r="CE114" s="76"/>
      <c r="CF114" s="76"/>
      <c r="CG114" s="48"/>
      <c r="CH114" s="76"/>
      <c r="CI114" s="76"/>
      <c r="CJ114" s="48"/>
      <c r="CK114" s="76"/>
      <c r="CL114" s="76"/>
      <c r="CM114" s="48"/>
      <c r="CN114" s="76"/>
      <c r="CO114" s="76"/>
      <c r="CP114" s="48"/>
      <c r="CQ114" s="76"/>
      <c r="CR114" s="76"/>
      <c r="CS114" s="48"/>
      <c r="CT114" s="76"/>
      <c r="CU114" s="76"/>
      <c r="CV114" s="48"/>
      <c r="CW114" s="76"/>
      <c r="CX114" s="76"/>
      <c r="CY114" s="198"/>
      <c r="CZ114" s="76"/>
      <c r="DA114" s="76"/>
      <c r="DB114" s="48"/>
      <c r="DC114" s="76"/>
      <c r="DD114" s="76"/>
      <c r="DE114" s="48"/>
      <c r="DF114" s="76"/>
      <c r="DG114" s="76"/>
      <c r="DH114" s="48"/>
      <c r="DI114" s="76"/>
      <c r="DJ114" s="76"/>
      <c r="DK114" s="48"/>
      <c r="DL114" s="76"/>
      <c r="DM114" s="76"/>
      <c r="DN114" s="48"/>
      <c r="DO114" s="76"/>
      <c r="DP114" s="76"/>
      <c r="DQ114" s="48"/>
      <c r="DR114" s="76"/>
      <c r="DS114" s="76"/>
      <c r="DT114" s="48"/>
      <c r="DU114" s="76"/>
      <c r="DV114" s="76"/>
      <c r="DW114" s="48"/>
      <c r="DX114" s="76"/>
      <c r="DY114" s="76"/>
      <c r="DZ114" s="48"/>
      <c r="EA114" s="76"/>
      <c r="EB114" s="76"/>
      <c r="EC114" s="48"/>
      <c r="ED114" s="76"/>
      <c r="EE114" s="76"/>
      <c r="EF114" s="48"/>
      <c r="EG114" s="76"/>
      <c r="EH114" s="76"/>
      <c r="EI114" s="48"/>
      <c r="EJ114" s="76"/>
      <c r="EK114" s="76"/>
      <c r="EL114" s="48"/>
      <c r="EM114" s="76"/>
      <c r="EN114" s="76"/>
      <c r="EO114" s="48"/>
      <c r="EP114" s="76"/>
      <c r="EQ114" s="76"/>
      <c r="ER114" s="48"/>
      <c r="ES114" s="76"/>
      <c r="ET114" s="76"/>
      <c r="EU114" s="48"/>
      <c r="EV114" s="76"/>
      <c r="EW114" s="76"/>
      <c r="EX114" s="48"/>
      <c r="EY114" s="76"/>
      <c r="EZ114" s="76"/>
      <c r="FA114" s="48"/>
      <c r="FB114" s="76"/>
      <c r="FC114" s="76"/>
      <c r="FD114" s="48"/>
    </row>
    <row r="115" spans="1:160" ht="15.75" x14ac:dyDescent="0.25">
      <c r="A115" s="28" t="s">
        <v>315</v>
      </c>
      <c r="B115" s="56">
        <f t="shared" si="865"/>
        <v>0</v>
      </c>
      <c r="C115" s="56">
        <f t="shared" si="866"/>
        <v>0</v>
      </c>
      <c r="D115" s="52"/>
      <c r="E115" s="56"/>
      <c r="F115" s="56"/>
      <c r="G115" s="56"/>
      <c r="H115" s="117"/>
      <c r="I115" s="117"/>
      <c r="J115" s="117"/>
      <c r="K115" s="117"/>
      <c r="L115" s="117"/>
      <c r="M115" s="117"/>
      <c r="N115" s="117"/>
      <c r="O115" s="117"/>
      <c r="P115" s="48"/>
      <c r="Q115" s="76"/>
      <c r="R115" s="76"/>
      <c r="S115" s="48"/>
      <c r="T115" s="76"/>
      <c r="U115" s="76"/>
      <c r="V115" s="48"/>
      <c r="W115" s="76"/>
      <c r="X115" s="76"/>
      <c r="Y115" s="48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76"/>
      <c r="AJ115" s="76"/>
      <c r="AK115" s="48"/>
      <c r="AL115" s="76"/>
      <c r="AM115" s="76"/>
      <c r="AN115" s="48"/>
      <c r="AO115" s="76"/>
      <c r="AP115" s="76"/>
      <c r="AQ115" s="48"/>
      <c r="AR115" s="76"/>
      <c r="AS115" s="76"/>
      <c r="AT115" s="48"/>
      <c r="AU115" s="76"/>
      <c r="AV115" s="76"/>
      <c r="AW115" s="48"/>
      <c r="AX115" s="76"/>
      <c r="AY115" s="76"/>
      <c r="AZ115" s="198"/>
      <c r="BA115" s="76"/>
      <c r="BB115" s="76"/>
      <c r="BC115" s="48"/>
      <c r="BD115" s="76"/>
      <c r="BE115" s="76"/>
      <c r="BF115" s="48"/>
      <c r="BG115" s="76"/>
      <c r="BH115" s="76"/>
      <c r="BI115" s="48"/>
      <c r="BJ115" s="76"/>
      <c r="BK115" s="76"/>
      <c r="BL115" s="48"/>
      <c r="BM115" s="76"/>
      <c r="BN115" s="76"/>
      <c r="BO115" s="48"/>
      <c r="BP115" s="76"/>
      <c r="BQ115" s="76"/>
      <c r="BR115" s="48"/>
      <c r="BS115" s="76"/>
      <c r="BT115" s="76"/>
      <c r="BU115" s="48"/>
      <c r="BV115" s="76"/>
      <c r="BW115" s="76"/>
      <c r="BX115" s="48"/>
      <c r="BY115" s="76"/>
      <c r="BZ115" s="76"/>
      <c r="CA115" s="48"/>
      <c r="CB115" s="76"/>
      <c r="CC115" s="76"/>
      <c r="CD115" s="48"/>
      <c r="CE115" s="76"/>
      <c r="CF115" s="76"/>
      <c r="CG115" s="48"/>
      <c r="CH115" s="76"/>
      <c r="CI115" s="76"/>
      <c r="CJ115" s="48"/>
      <c r="CK115" s="76"/>
      <c r="CL115" s="76"/>
      <c r="CM115" s="48"/>
      <c r="CN115" s="76"/>
      <c r="CO115" s="76"/>
      <c r="CP115" s="48"/>
      <c r="CQ115" s="76"/>
      <c r="CR115" s="76"/>
      <c r="CS115" s="48"/>
      <c r="CT115" s="76"/>
      <c r="CU115" s="76"/>
      <c r="CV115" s="48"/>
      <c r="CW115" s="76"/>
      <c r="CX115" s="76"/>
      <c r="CY115" s="198"/>
      <c r="CZ115" s="76"/>
      <c r="DA115" s="76"/>
      <c r="DB115" s="48"/>
      <c r="DC115" s="76"/>
      <c r="DD115" s="76"/>
      <c r="DE115" s="48"/>
      <c r="DF115" s="76"/>
      <c r="DG115" s="76"/>
      <c r="DH115" s="48"/>
      <c r="DI115" s="76"/>
      <c r="DJ115" s="76"/>
      <c r="DK115" s="48"/>
      <c r="DL115" s="76"/>
      <c r="DM115" s="76"/>
      <c r="DN115" s="48"/>
      <c r="DO115" s="76"/>
      <c r="DP115" s="76"/>
      <c r="DQ115" s="48"/>
      <c r="DR115" s="76"/>
      <c r="DS115" s="76"/>
      <c r="DT115" s="48"/>
      <c r="DU115" s="76"/>
      <c r="DV115" s="76"/>
      <c r="DW115" s="48"/>
      <c r="DX115" s="76"/>
      <c r="DY115" s="76"/>
      <c r="DZ115" s="48"/>
      <c r="EA115" s="76"/>
      <c r="EB115" s="76"/>
      <c r="EC115" s="48"/>
      <c r="ED115" s="76"/>
      <c r="EE115" s="76"/>
      <c r="EF115" s="48"/>
      <c r="EG115" s="76"/>
      <c r="EH115" s="76"/>
      <c r="EI115" s="48"/>
      <c r="EJ115" s="76"/>
      <c r="EK115" s="76"/>
      <c r="EL115" s="48"/>
      <c r="EM115" s="76"/>
      <c r="EN115" s="76"/>
      <c r="EO115" s="48"/>
      <c r="EP115" s="76"/>
      <c r="EQ115" s="76"/>
      <c r="ER115" s="48"/>
      <c r="ES115" s="76"/>
      <c r="ET115" s="76"/>
      <c r="EU115" s="48"/>
      <c r="EV115" s="76"/>
      <c r="EW115" s="76"/>
      <c r="EX115" s="48"/>
      <c r="EY115" s="76"/>
      <c r="EZ115" s="76"/>
      <c r="FA115" s="48"/>
      <c r="FB115" s="76"/>
      <c r="FC115" s="76"/>
      <c r="FD115" s="48"/>
    </row>
    <row r="116" spans="1:160" ht="15.75" x14ac:dyDescent="0.25">
      <c r="A116" s="28" t="s">
        <v>316</v>
      </c>
      <c r="B116" s="56">
        <f t="shared" si="865"/>
        <v>0</v>
      </c>
      <c r="C116" s="56">
        <f t="shared" si="866"/>
        <v>0</v>
      </c>
      <c r="D116" s="52"/>
      <c r="E116" s="56"/>
      <c r="F116" s="56"/>
      <c r="G116" s="56"/>
      <c r="H116" s="117"/>
      <c r="I116" s="117"/>
      <c r="J116" s="117"/>
      <c r="K116" s="117"/>
      <c r="L116" s="117"/>
      <c r="M116" s="117"/>
      <c r="N116" s="117"/>
      <c r="O116" s="117"/>
      <c r="P116" s="48"/>
      <c r="Q116" s="76"/>
      <c r="R116" s="76"/>
      <c r="S116" s="48"/>
      <c r="T116" s="76"/>
      <c r="U116" s="76"/>
      <c r="V116" s="48"/>
      <c r="W116" s="76"/>
      <c r="X116" s="76"/>
      <c r="Y116" s="48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76"/>
      <c r="AJ116" s="76"/>
      <c r="AK116" s="48"/>
      <c r="AL116" s="76"/>
      <c r="AM116" s="76"/>
      <c r="AN116" s="48"/>
      <c r="AO116" s="76"/>
      <c r="AP116" s="76"/>
      <c r="AQ116" s="48"/>
      <c r="AR116" s="76"/>
      <c r="AS116" s="76"/>
      <c r="AT116" s="48"/>
      <c r="AU116" s="76"/>
      <c r="AV116" s="76"/>
      <c r="AW116" s="48"/>
      <c r="AX116" s="76"/>
      <c r="AY116" s="76"/>
      <c r="AZ116" s="198"/>
      <c r="BA116" s="76"/>
      <c r="BB116" s="76"/>
      <c r="BC116" s="48"/>
      <c r="BD116" s="76"/>
      <c r="BE116" s="76"/>
      <c r="BF116" s="48"/>
      <c r="BG116" s="76"/>
      <c r="BH116" s="76"/>
      <c r="BI116" s="48"/>
      <c r="BJ116" s="76"/>
      <c r="BK116" s="76"/>
      <c r="BL116" s="48"/>
      <c r="BM116" s="76"/>
      <c r="BN116" s="76"/>
      <c r="BO116" s="48"/>
      <c r="BP116" s="76"/>
      <c r="BQ116" s="76"/>
      <c r="BR116" s="48"/>
      <c r="BS116" s="76"/>
      <c r="BT116" s="76"/>
      <c r="BU116" s="48"/>
      <c r="BV116" s="76"/>
      <c r="BW116" s="76"/>
      <c r="BX116" s="48"/>
      <c r="BY116" s="76"/>
      <c r="BZ116" s="76"/>
      <c r="CA116" s="48"/>
      <c r="CB116" s="76"/>
      <c r="CC116" s="76"/>
      <c r="CD116" s="48"/>
      <c r="CE116" s="76"/>
      <c r="CF116" s="76"/>
      <c r="CG116" s="48"/>
      <c r="CH116" s="76"/>
      <c r="CI116" s="76"/>
      <c r="CJ116" s="48"/>
      <c r="CK116" s="76"/>
      <c r="CL116" s="76"/>
      <c r="CM116" s="48"/>
      <c r="CN116" s="76"/>
      <c r="CO116" s="76"/>
      <c r="CP116" s="48"/>
      <c r="CQ116" s="76"/>
      <c r="CR116" s="76"/>
      <c r="CS116" s="48"/>
      <c r="CT116" s="76"/>
      <c r="CU116" s="76"/>
      <c r="CV116" s="48"/>
      <c r="CW116" s="76"/>
      <c r="CX116" s="76"/>
      <c r="CY116" s="198"/>
      <c r="CZ116" s="76"/>
      <c r="DA116" s="76"/>
      <c r="DB116" s="48"/>
      <c r="DC116" s="76"/>
      <c r="DD116" s="76"/>
      <c r="DE116" s="48"/>
      <c r="DF116" s="76"/>
      <c r="DG116" s="76"/>
      <c r="DH116" s="48"/>
      <c r="DI116" s="76"/>
      <c r="DJ116" s="76"/>
      <c r="DK116" s="48"/>
      <c r="DL116" s="76"/>
      <c r="DM116" s="76"/>
      <c r="DN116" s="48"/>
      <c r="DO116" s="76"/>
      <c r="DP116" s="76"/>
      <c r="DQ116" s="48"/>
      <c r="DR116" s="76"/>
      <c r="DS116" s="76"/>
      <c r="DT116" s="48"/>
      <c r="DU116" s="76"/>
      <c r="DV116" s="76"/>
      <c r="DW116" s="48"/>
      <c r="DX116" s="76"/>
      <c r="DY116" s="76"/>
      <c r="DZ116" s="48"/>
      <c r="EA116" s="76"/>
      <c r="EB116" s="76"/>
      <c r="EC116" s="48"/>
      <c r="ED116" s="76"/>
      <c r="EE116" s="76"/>
      <c r="EF116" s="48"/>
      <c r="EG116" s="76"/>
      <c r="EH116" s="76"/>
      <c r="EI116" s="48"/>
      <c r="EJ116" s="76"/>
      <c r="EK116" s="76"/>
      <c r="EL116" s="48"/>
      <c r="EM116" s="76"/>
      <c r="EN116" s="76"/>
      <c r="EO116" s="48"/>
      <c r="EP116" s="76"/>
      <c r="EQ116" s="76"/>
      <c r="ER116" s="48"/>
      <c r="ES116" s="76"/>
      <c r="ET116" s="76"/>
      <c r="EU116" s="48"/>
      <c r="EV116" s="76"/>
      <c r="EW116" s="76"/>
      <c r="EX116" s="48"/>
      <c r="EY116" s="76"/>
      <c r="EZ116" s="76"/>
      <c r="FA116" s="48"/>
      <c r="FB116" s="76"/>
      <c r="FC116" s="76"/>
      <c r="FD116" s="48"/>
    </row>
    <row r="117" spans="1:160" ht="15.75" x14ac:dyDescent="0.25">
      <c r="A117" s="28" t="s">
        <v>317</v>
      </c>
      <c r="B117" s="56">
        <f t="shared" si="865"/>
        <v>0</v>
      </c>
      <c r="C117" s="56">
        <f t="shared" si="866"/>
        <v>0</v>
      </c>
      <c r="D117" s="52"/>
      <c r="E117" s="56"/>
      <c r="F117" s="56"/>
      <c r="G117" s="56"/>
      <c r="H117" s="117"/>
      <c r="I117" s="117"/>
      <c r="J117" s="117"/>
      <c r="K117" s="117"/>
      <c r="L117" s="117"/>
      <c r="M117" s="117"/>
      <c r="N117" s="117"/>
      <c r="O117" s="117"/>
      <c r="P117" s="48"/>
      <c r="Q117" s="76"/>
      <c r="R117" s="76"/>
      <c r="S117" s="48"/>
      <c r="T117" s="76"/>
      <c r="U117" s="76"/>
      <c r="V117" s="48"/>
      <c r="W117" s="76"/>
      <c r="X117" s="76"/>
      <c r="Y117" s="48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76"/>
      <c r="AJ117" s="76"/>
      <c r="AK117" s="48"/>
      <c r="AL117" s="76"/>
      <c r="AM117" s="76"/>
      <c r="AN117" s="48"/>
      <c r="AO117" s="76"/>
      <c r="AP117" s="76"/>
      <c r="AQ117" s="48"/>
      <c r="AR117" s="76"/>
      <c r="AS117" s="76"/>
      <c r="AT117" s="48"/>
      <c r="AU117" s="76"/>
      <c r="AV117" s="76"/>
      <c r="AW117" s="48"/>
      <c r="AX117" s="76"/>
      <c r="AY117" s="76"/>
      <c r="AZ117" s="198"/>
      <c r="BA117" s="76"/>
      <c r="BB117" s="76"/>
      <c r="BC117" s="48"/>
      <c r="BD117" s="76"/>
      <c r="BE117" s="76"/>
      <c r="BF117" s="48"/>
      <c r="BG117" s="76"/>
      <c r="BH117" s="76"/>
      <c r="BI117" s="48"/>
      <c r="BJ117" s="76"/>
      <c r="BK117" s="76"/>
      <c r="BL117" s="48"/>
      <c r="BM117" s="76"/>
      <c r="BN117" s="76"/>
      <c r="BO117" s="48"/>
      <c r="BP117" s="76"/>
      <c r="BQ117" s="76"/>
      <c r="BR117" s="48"/>
      <c r="BS117" s="76"/>
      <c r="BT117" s="76"/>
      <c r="BU117" s="48"/>
      <c r="BV117" s="76"/>
      <c r="BW117" s="76"/>
      <c r="BX117" s="48"/>
      <c r="BY117" s="76"/>
      <c r="BZ117" s="76"/>
      <c r="CA117" s="48"/>
      <c r="CB117" s="76"/>
      <c r="CC117" s="76"/>
      <c r="CD117" s="48"/>
      <c r="CE117" s="76"/>
      <c r="CF117" s="76"/>
      <c r="CG117" s="48"/>
      <c r="CH117" s="76"/>
      <c r="CI117" s="76"/>
      <c r="CJ117" s="48"/>
      <c r="CK117" s="76"/>
      <c r="CL117" s="76"/>
      <c r="CM117" s="48"/>
      <c r="CN117" s="76"/>
      <c r="CO117" s="76"/>
      <c r="CP117" s="48"/>
      <c r="CQ117" s="76"/>
      <c r="CR117" s="76"/>
      <c r="CS117" s="48"/>
      <c r="CT117" s="76"/>
      <c r="CU117" s="76"/>
      <c r="CV117" s="48"/>
      <c r="CW117" s="76"/>
      <c r="CX117" s="76"/>
      <c r="CY117" s="198"/>
      <c r="CZ117" s="76"/>
      <c r="DA117" s="76"/>
      <c r="DB117" s="48"/>
      <c r="DC117" s="76"/>
      <c r="DD117" s="76"/>
      <c r="DE117" s="48"/>
      <c r="DF117" s="76"/>
      <c r="DG117" s="76"/>
      <c r="DH117" s="48"/>
      <c r="DI117" s="76"/>
      <c r="DJ117" s="76"/>
      <c r="DK117" s="48"/>
      <c r="DL117" s="76"/>
      <c r="DM117" s="76"/>
      <c r="DN117" s="48"/>
      <c r="DO117" s="76"/>
      <c r="DP117" s="76"/>
      <c r="DQ117" s="48"/>
      <c r="DR117" s="76"/>
      <c r="DS117" s="76"/>
      <c r="DT117" s="48"/>
      <c r="DU117" s="76"/>
      <c r="DV117" s="76"/>
      <c r="DW117" s="48"/>
      <c r="DX117" s="76"/>
      <c r="DY117" s="76"/>
      <c r="DZ117" s="48"/>
      <c r="EA117" s="76"/>
      <c r="EB117" s="76"/>
      <c r="EC117" s="48"/>
      <c r="ED117" s="76"/>
      <c r="EE117" s="76"/>
      <c r="EF117" s="48"/>
      <c r="EG117" s="76"/>
      <c r="EH117" s="76"/>
      <c r="EI117" s="48"/>
      <c r="EJ117" s="76"/>
      <c r="EK117" s="76"/>
      <c r="EL117" s="48"/>
      <c r="EM117" s="76"/>
      <c r="EN117" s="76"/>
      <c r="EO117" s="48"/>
      <c r="EP117" s="76"/>
      <c r="EQ117" s="76"/>
      <c r="ER117" s="48"/>
      <c r="ES117" s="76"/>
      <c r="ET117" s="76"/>
      <c r="EU117" s="48"/>
      <c r="EV117" s="76"/>
      <c r="EW117" s="76"/>
      <c r="EX117" s="48"/>
      <c r="EY117" s="76"/>
      <c r="EZ117" s="76"/>
      <c r="FA117" s="48"/>
      <c r="FB117" s="76"/>
      <c r="FC117" s="76"/>
      <c r="FD117" s="48"/>
    </row>
    <row r="118" spans="1:160" ht="15.75" x14ac:dyDescent="0.25">
      <c r="A118" s="28" t="s">
        <v>318</v>
      </c>
      <c r="B118" s="56">
        <f t="shared" si="865"/>
        <v>0</v>
      </c>
      <c r="C118" s="56">
        <f t="shared" si="866"/>
        <v>0</v>
      </c>
      <c r="D118" s="52"/>
      <c r="E118" s="56"/>
      <c r="F118" s="56"/>
      <c r="G118" s="56"/>
      <c r="H118" s="117"/>
      <c r="I118" s="117"/>
      <c r="J118" s="117"/>
      <c r="K118" s="117"/>
      <c r="L118" s="117"/>
      <c r="M118" s="117"/>
      <c r="N118" s="117"/>
      <c r="O118" s="117"/>
      <c r="P118" s="48"/>
      <c r="Q118" s="76"/>
      <c r="R118" s="76"/>
      <c r="S118" s="48"/>
      <c r="T118" s="76"/>
      <c r="U118" s="76"/>
      <c r="V118" s="48"/>
      <c r="W118" s="76"/>
      <c r="X118" s="76"/>
      <c r="Y118" s="48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76"/>
      <c r="AJ118" s="76"/>
      <c r="AK118" s="48"/>
      <c r="AL118" s="76"/>
      <c r="AM118" s="76"/>
      <c r="AN118" s="48"/>
      <c r="AO118" s="76"/>
      <c r="AP118" s="76"/>
      <c r="AQ118" s="48"/>
      <c r="AR118" s="76"/>
      <c r="AS118" s="76"/>
      <c r="AT118" s="48"/>
      <c r="AU118" s="76"/>
      <c r="AV118" s="76"/>
      <c r="AW118" s="48"/>
      <c r="AX118" s="76"/>
      <c r="AY118" s="76"/>
      <c r="AZ118" s="198"/>
      <c r="BA118" s="76"/>
      <c r="BB118" s="76"/>
      <c r="BC118" s="48"/>
      <c r="BD118" s="76"/>
      <c r="BE118" s="76"/>
      <c r="BF118" s="48"/>
      <c r="BG118" s="76"/>
      <c r="BH118" s="76"/>
      <c r="BI118" s="48"/>
      <c r="BJ118" s="76"/>
      <c r="BK118" s="76"/>
      <c r="BL118" s="48"/>
      <c r="BM118" s="76"/>
      <c r="BN118" s="76"/>
      <c r="BO118" s="48"/>
      <c r="BP118" s="76"/>
      <c r="BQ118" s="76"/>
      <c r="BR118" s="48"/>
      <c r="BS118" s="76"/>
      <c r="BT118" s="76"/>
      <c r="BU118" s="48"/>
      <c r="BV118" s="76"/>
      <c r="BW118" s="76"/>
      <c r="BX118" s="48"/>
      <c r="BY118" s="76"/>
      <c r="BZ118" s="76"/>
      <c r="CA118" s="48"/>
      <c r="CB118" s="76"/>
      <c r="CC118" s="76"/>
      <c r="CD118" s="48"/>
      <c r="CE118" s="76"/>
      <c r="CF118" s="76"/>
      <c r="CG118" s="48"/>
      <c r="CH118" s="76"/>
      <c r="CI118" s="76"/>
      <c r="CJ118" s="48"/>
      <c r="CK118" s="76"/>
      <c r="CL118" s="76"/>
      <c r="CM118" s="48"/>
      <c r="CN118" s="76"/>
      <c r="CO118" s="76"/>
      <c r="CP118" s="48"/>
      <c r="CQ118" s="76"/>
      <c r="CR118" s="76"/>
      <c r="CS118" s="48"/>
      <c r="CT118" s="76"/>
      <c r="CU118" s="76"/>
      <c r="CV118" s="48"/>
      <c r="CW118" s="76"/>
      <c r="CX118" s="76"/>
      <c r="CY118" s="198"/>
      <c r="CZ118" s="76"/>
      <c r="DA118" s="76"/>
      <c r="DB118" s="48"/>
      <c r="DC118" s="76"/>
      <c r="DD118" s="76"/>
      <c r="DE118" s="48"/>
      <c r="DF118" s="76"/>
      <c r="DG118" s="76"/>
      <c r="DH118" s="48"/>
      <c r="DI118" s="76"/>
      <c r="DJ118" s="76"/>
      <c r="DK118" s="48"/>
      <c r="DL118" s="76"/>
      <c r="DM118" s="76"/>
      <c r="DN118" s="48"/>
      <c r="DO118" s="76"/>
      <c r="DP118" s="76"/>
      <c r="DQ118" s="48"/>
      <c r="DR118" s="76"/>
      <c r="DS118" s="76"/>
      <c r="DT118" s="48"/>
      <c r="DU118" s="76"/>
      <c r="DV118" s="76"/>
      <c r="DW118" s="48"/>
      <c r="DX118" s="76"/>
      <c r="DY118" s="76"/>
      <c r="DZ118" s="48"/>
      <c r="EA118" s="76"/>
      <c r="EB118" s="76"/>
      <c r="EC118" s="48"/>
      <c r="ED118" s="76"/>
      <c r="EE118" s="76"/>
      <c r="EF118" s="48"/>
      <c r="EG118" s="76"/>
      <c r="EH118" s="76"/>
      <c r="EI118" s="48"/>
      <c r="EJ118" s="76"/>
      <c r="EK118" s="76"/>
      <c r="EL118" s="48"/>
      <c r="EM118" s="76"/>
      <c r="EN118" s="76"/>
      <c r="EO118" s="48"/>
      <c r="EP118" s="76"/>
      <c r="EQ118" s="76"/>
      <c r="ER118" s="48"/>
      <c r="ES118" s="76"/>
      <c r="ET118" s="76"/>
      <c r="EU118" s="48"/>
      <c r="EV118" s="76"/>
      <c r="EW118" s="76"/>
      <c r="EX118" s="48"/>
      <c r="EY118" s="76"/>
      <c r="EZ118" s="76"/>
      <c r="FA118" s="48"/>
      <c r="FB118" s="76"/>
      <c r="FC118" s="76"/>
      <c r="FD118" s="48"/>
    </row>
    <row r="119" spans="1:160" ht="15.75" x14ac:dyDescent="0.25">
      <c r="A119" s="28" t="s">
        <v>319</v>
      </c>
      <c r="B119" s="56">
        <f t="shared" si="865"/>
        <v>0</v>
      </c>
      <c r="C119" s="56">
        <f t="shared" si="866"/>
        <v>0</v>
      </c>
      <c r="D119" s="52"/>
      <c r="E119" s="56"/>
      <c r="F119" s="56"/>
      <c r="G119" s="56"/>
      <c r="H119" s="117"/>
      <c r="I119" s="117"/>
      <c r="J119" s="117"/>
      <c r="K119" s="117"/>
      <c r="L119" s="117"/>
      <c r="M119" s="117"/>
      <c r="N119" s="117"/>
      <c r="O119" s="117"/>
      <c r="P119" s="48"/>
      <c r="Q119" s="76"/>
      <c r="R119" s="76"/>
      <c r="S119" s="48"/>
      <c r="T119" s="76"/>
      <c r="U119" s="76"/>
      <c r="V119" s="48"/>
      <c r="W119" s="76"/>
      <c r="X119" s="76"/>
      <c r="Y119" s="48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76"/>
      <c r="AJ119" s="76"/>
      <c r="AK119" s="48"/>
      <c r="AL119" s="76"/>
      <c r="AM119" s="76"/>
      <c r="AN119" s="48"/>
      <c r="AO119" s="76"/>
      <c r="AP119" s="76"/>
      <c r="AQ119" s="48"/>
      <c r="AR119" s="76"/>
      <c r="AS119" s="76"/>
      <c r="AT119" s="48"/>
      <c r="AU119" s="76"/>
      <c r="AV119" s="76"/>
      <c r="AW119" s="48"/>
      <c r="AX119" s="76"/>
      <c r="AY119" s="76"/>
      <c r="AZ119" s="198"/>
      <c r="BA119" s="76"/>
      <c r="BB119" s="76"/>
      <c r="BC119" s="48"/>
      <c r="BD119" s="76"/>
      <c r="BE119" s="76"/>
      <c r="BF119" s="48"/>
      <c r="BG119" s="76"/>
      <c r="BH119" s="76"/>
      <c r="BI119" s="48"/>
      <c r="BJ119" s="76"/>
      <c r="BK119" s="76"/>
      <c r="BL119" s="48"/>
      <c r="BM119" s="76"/>
      <c r="BN119" s="76"/>
      <c r="BO119" s="48"/>
      <c r="BP119" s="76"/>
      <c r="BQ119" s="76"/>
      <c r="BR119" s="48"/>
      <c r="BS119" s="76"/>
      <c r="BT119" s="76"/>
      <c r="BU119" s="48"/>
      <c r="BV119" s="76"/>
      <c r="BW119" s="76"/>
      <c r="BX119" s="48"/>
      <c r="BY119" s="76"/>
      <c r="BZ119" s="76"/>
      <c r="CA119" s="48"/>
      <c r="CB119" s="76"/>
      <c r="CC119" s="76"/>
      <c r="CD119" s="48"/>
      <c r="CE119" s="76"/>
      <c r="CF119" s="76"/>
      <c r="CG119" s="48"/>
      <c r="CH119" s="76"/>
      <c r="CI119" s="76"/>
      <c r="CJ119" s="48"/>
      <c r="CK119" s="76"/>
      <c r="CL119" s="76"/>
      <c r="CM119" s="48"/>
      <c r="CN119" s="76"/>
      <c r="CO119" s="76"/>
      <c r="CP119" s="48"/>
      <c r="CQ119" s="76"/>
      <c r="CR119" s="76"/>
      <c r="CS119" s="48"/>
      <c r="CT119" s="76"/>
      <c r="CU119" s="76"/>
      <c r="CV119" s="48"/>
      <c r="CW119" s="76"/>
      <c r="CX119" s="76"/>
      <c r="CY119" s="198"/>
      <c r="CZ119" s="76"/>
      <c r="DA119" s="76"/>
      <c r="DB119" s="48"/>
      <c r="DC119" s="76"/>
      <c r="DD119" s="76"/>
      <c r="DE119" s="48"/>
      <c r="DF119" s="76"/>
      <c r="DG119" s="76"/>
      <c r="DH119" s="48"/>
      <c r="DI119" s="76"/>
      <c r="DJ119" s="76"/>
      <c r="DK119" s="48"/>
      <c r="DL119" s="76"/>
      <c r="DM119" s="76"/>
      <c r="DN119" s="48"/>
      <c r="DO119" s="76"/>
      <c r="DP119" s="76"/>
      <c r="DQ119" s="48"/>
      <c r="DR119" s="76"/>
      <c r="DS119" s="76"/>
      <c r="DT119" s="48"/>
      <c r="DU119" s="76"/>
      <c r="DV119" s="76"/>
      <c r="DW119" s="48"/>
      <c r="DX119" s="76"/>
      <c r="DY119" s="76"/>
      <c r="DZ119" s="48"/>
      <c r="EA119" s="76"/>
      <c r="EB119" s="76"/>
      <c r="EC119" s="48"/>
      <c r="ED119" s="76"/>
      <c r="EE119" s="76"/>
      <c r="EF119" s="48"/>
      <c r="EG119" s="76"/>
      <c r="EH119" s="76"/>
      <c r="EI119" s="48"/>
      <c r="EJ119" s="76"/>
      <c r="EK119" s="76"/>
      <c r="EL119" s="48"/>
      <c r="EM119" s="76"/>
      <c r="EN119" s="76"/>
      <c r="EO119" s="48"/>
      <c r="EP119" s="76"/>
      <c r="EQ119" s="76"/>
      <c r="ER119" s="48"/>
      <c r="ES119" s="76"/>
      <c r="ET119" s="76"/>
      <c r="EU119" s="48"/>
      <c r="EV119" s="76"/>
      <c r="EW119" s="76"/>
      <c r="EX119" s="48"/>
      <c r="EY119" s="76"/>
      <c r="EZ119" s="76"/>
      <c r="FA119" s="48"/>
      <c r="FB119" s="76"/>
      <c r="FC119" s="76"/>
      <c r="FD119" s="48"/>
    </row>
    <row r="120" spans="1:160" ht="15.75" x14ac:dyDescent="0.25">
      <c r="A120" s="28" t="s">
        <v>223</v>
      </c>
      <c r="B120" s="56">
        <f t="shared" si="865"/>
        <v>0</v>
      </c>
      <c r="C120" s="56">
        <f t="shared" si="866"/>
        <v>0</v>
      </c>
      <c r="D120" s="52"/>
      <c r="E120" s="56"/>
      <c r="F120" s="56"/>
      <c r="G120" s="56"/>
      <c r="H120" s="117"/>
      <c r="I120" s="117"/>
      <c r="J120" s="117"/>
      <c r="K120" s="117"/>
      <c r="L120" s="117"/>
      <c r="M120" s="117"/>
      <c r="N120" s="117"/>
      <c r="O120" s="117"/>
      <c r="P120" s="48"/>
      <c r="Q120" s="76"/>
      <c r="R120" s="76"/>
      <c r="S120" s="48"/>
      <c r="T120" s="76"/>
      <c r="U120" s="76"/>
      <c r="V120" s="48"/>
      <c r="W120" s="76"/>
      <c r="X120" s="76"/>
      <c r="Y120" s="48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76"/>
      <c r="AJ120" s="76"/>
      <c r="AK120" s="48"/>
      <c r="AL120" s="76"/>
      <c r="AM120" s="76"/>
      <c r="AN120" s="48"/>
      <c r="AO120" s="76"/>
      <c r="AP120" s="76"/>
      <c r="AQ120" s="48"/>
      <c r="AR120" s="76"/>
      <c r="AS120" s="76"/>
      <c r="AT120" s="48"/>
      <c r="AU120" s="76"/>
      <c r="AV120" s="76"/>
      <c r="AW120" s="48"/>
      <c r="AX120" s="76"/>
      <c r="AY120" s="76"/>
      <c r="AZ120" s="198"/>
      <c r="BA120" s="76"/>
      <c r="BB120" s="76"/>
      <c r="BC120" s="48"/>
      <c r="BD120" s="76"/>
      <c r="BE120" s="76"/>
      <c r="BF120" s="48"/>
      <c r="BG120" s="76"/>
      <c r="BH120" s="76"/>
      <c r="BI120" s="48"/>
      <c r="BJ120" s="76"/>
      <c r="BK120" s="76"/>
      <c r="BL120" s="48"/>
      <c r="BM120" s="76"/>
      <c r="BN120" s="76"/>
      <c r="BO120" s="48"/>
      <c r="BP120" s="76"/>
      <c r="BQ120" s="76"/>
      <c r="BR120" s="48"/>
      <c r="BS120" s="76"/>
      <c r="BT120" s="76"/>
      <c r="BU120" s="48"/>
      <c r="BV120" s="76"/>
      <c r="BW120" s="76"/>
      <c r="BX120" s="48"/>
      <c r="BY120" s="76"/>
      <c r="BZ120" s="76"/>
      <c r="CA120" s="48"/>
      <c r="CB120" s="76"/>
      <c r="CC120" s="76"/>
      <c r="CD120" s="48"/>
      <c r="CE120" s="76"/>
      <c r="CF120" s="76"/>
      <c r="CG120" s="48"/>
      <c r="CH120" s="76"/>
      <c r="CI120" s="76"/>
      <c r="CJ120" s="48"/>
      <c r="CK120" s="76"/>
      <c r="CL120" s="76"/>
      <c r="CM120" s="48"/>
      <c r="CN120" s="76"/>
      <c r="CO120" s="76"/>
      <c r="CP120" s="48"/>
      <c r="CQ120" s="76"/>
      <c r="CR120" s="76"/>
      <c r="CS120" s="48"/>
      <c r="CT120" s="76"/>
      <c r="CU120" s="76"/>
      <c r="CV120" s="48"/>
      <c r="CW120" s="76"/>
      <c r="CX120" s="76"/>
      <c r="CY120" s="198"/>
      <c r="CZ120" s="76"/>
      <c r="DA120" s="76"/>
      <c r="DB120" s="48"/>
      <c r="DC120" s="76"/>
      <c r="DD120" s="76"/>
      <c r="DE120" s="48"/>
      <c r="DF120" s="76"/>
      <c r="DG120" s="76"/>
      <c r="DH120" s="48"/>
      <c r="DI120" s="76"/>
      <c r="DJ120" s="76"/>
      <c r="DK120" s="48"/>
      <c r="DL120" s="76"/>
      <c r="DM120" s="76"/>
      <c r="DN120" s="48"/>
      <c r="DO120" s="76"/>
      <c r="DP120" s="76"/>
      <c r="DQ120" s="48"/>
      <c r="DR120" s="76"/>
      <c r="DS120" s="76"/>
      <c r="DT120" s="48"/>
      <c r="DU120" s="76"/>
      <c r="DV120" s="76"/>
      <c r="DW120" s="48"/>
      <c r="DX120" s="76"/>
      <c r="DY120" s="76"/>
      <c r="DZ120" s="48"/>
      <c r="EA120" s="76"/>
      <c r="EB120" s="76"/>
      <c r="EC120" s="48"/>
      <c r="ED120" s="76"/>
      <c r="EE120" s="76"/>
      <c r="EF120" s="48"/>
      <c r="EG120" s="76"/>
      <c r="EH120" s="76"/>
      <c r="EI120" s="48"/>
      <c r="EJ120" s="76"/>
      <c r="EK120" s="76"/>
      <c r="EL120" s="48"/>
      <c r="EM120" s="76"/>
      <c r="EN120" s="76"/>
      <c r="EO120" s="48"/>
      <c r="EP120" s="76"/>
      <c r="EQ120" s="76"/>
      <c r="ER120" s="48"/>
      <c r="ES120" s="76"/>
      <c r="ET120" s="76"/>
      <c r="EU120" s="48"/>
      <c r="EV120" s="76"/>
      <c r="EW120" s="76"/>
      <c r="EX120" s="48"/>
      <c r="EY120" s="76"/>
      <c r="EZ120" s="76"/>
      <c r="FA120" s="48"/>
      <c r="FB120" s="76"/>
      <c r="FC120" s="76"/>
      <c r="FD120" s="48"/>
    </row>
    <row r="121" spans="1:160" ht="15.75" x14ac:dyDescent="0.25">
      <c r="A121" s="28" t="s">
        <v>320</v>
      </c>
      <c r="B121" s="56">
        <f t="shared" si="865"/>
        <v>0</v>
      </c>
      <c r="C121" s="56">
        <f t="shared" si="866"/>
        <v>0</v>
      </c>
      <c r="D121" s="52"/>
      <c r="E121" s="56"/>
      <c r="F121" s="56"/>
      <c r="G121" s="56"/>
      <c r="H121" s="117"/>
      <c r="I121" s="117"/>
      <c r="J121" s="117"/>
      <c r="K121" s="117"/>
      <c r="L121" s="117"/>
      <c r="M121" s="117"/>
      <c r="N121" s="117"/>
      <c r="O121" s="117"/>
      <c r="P121" s="48"/>
      <c r="Q121" s="76"/>
      <c r="R121" s="76"/>
      <c r="S121" s="48"/>
      <c r="T121" s="76"/>
      <c r="U121" s="76"/>
      <c r="V121" s="48"/>
      <c r="W121" s="76"/>
      <c r="X121" s="76"/>
      <c r="Y121" s="48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76"/>
      <c r="AJ121" s="76"/>
      <c r="AK121" s="48"/>
      <c r="AL121" s="76"/>
      <c r="AM121" s="76"/>
      <c r="AN121" s="48"/>
      <c r="AO121" s="76"/>
      <c r="AP121" s="76"/>
      <c r="AQ121" s="48"/>
      <c r="AR121" s="76"/>
      <c r="AS121" s="76"/>
      <c r="AT121" s="48"/>
      <c r="AU121" s="76"/>
      <c r="AV121" s="76"/>
      <c r="AW121" s="48"/>
      <c r="AX121" s="76"/>
      <c r="AY121" s="76"/>
      <c r="AZ121" s="198"/>
      <c r="BA121" s="76"/>
      <c r="BB121" s="76"/>
      <c r="BC121" s="48"/>
      <c r="BD121" s="76"/>
      <c r="BE121" s="76"/>
      <c r="BF121" s="48"/>
      <c r="BG121" s="76"/>
      <c r="BH121" s="76"/>
      <c r="BI121" s="48"/>
      <c r="BJ121" s="76"/>
      <c r="BK121" s="76"/>
      <c r="BL121" s="48"/>
      <c r="BM121" s="76"/>
      <c r="BN121" s="76"/>
      <c r="BO121" s="48"/>
      <c r="BP121" s="76"/>
      <c r="BQ121" s="76"/>
      <c r="BR121" s="48"/>
      <c r="BS121" s="76"/>
      <c r="BT121" s="76"/>
      <c r="BU121" s="48"/>
      <c r="BV121" s="76"/>
      <c r="BW121" s="76"/>
      <c r="BX121" s="48"/>
      <c r="BY121" s="76"/>
      <c r="BZ121" s="76"/>
      <c r="CA121" s="48"/>
      <c r="CB121" s="76"/>
      <c r="CC121" s="76"/>
      <c r="CD121" s="48"/>
      <c r="CE121" s="76"/>
      <c r="CF121" s="76"/>
      <c r="CG121" s="48"/>
      <c r="CH121" s="76"/>
      <c r="CI121" s="76"/>
      <c r="CJ121" s="48"/>
      <c r="CK121" s="76"/>
      <c r="CL121" s="76"/>
      <c r="CM121" s="48"/>
      <c r="CN121" s="76"/>
      <c r="CO121" s="76"/>
      <c r="CP121" s="48"/>
      <c r="CQ121" s="76"/>
      <c r="CR121" s="76"/>
      <c r="CS121" s="48"/>
      <c r="CT121" s="76"/>
      <c r="CU121" s="76"/>
      <c r="CV121" s="48"/>
      <c r="CW121" s="76"/>
      <c r="CX121" s="76"/>
      <c r="CY121" s="198"/>
      <c r="CZ121" s="76"/>
      <c r="DA121" s="76"/>
      <c r="DB121" s="48"/>
      <c r="DC121" s="76"/>
      <c r="DD121" s="76"/>
      <c r="DE121" s="48"/>
      <c r="DF121" s="76"/>
      <c r="DG121" s="76"/>
      <c r="DH121" s="48"/>
      <c r="DI121" s="76"/>
      <c r="DJ121" s="76"/>
      <c r="DK121" s="48"/>
      <c r="DL121" s="76"/>
      <c r="DM121" s="76"/>
      <c r="DN121" s="48"/>
      <c r="DO121" s="76"/>
      <c r="DP121" s="76"/>
      <c r="DQ121" s="48"/>
      <c r="DR121" s="76"/>
      <c r="DS121" s="76"/>
      <c r="DT121" s="48"/>
      <c r="DU121" s="76"/>
      <c r="DV121" s="76"/>
      <c r="DW121" s="48"/>
      <c r="DX121" s="76"/>
      <c r="DY121" s="76"/>
      <c r="DZ121" s="48"/>
      <c r="EA121" s="76"/>
      <c r="EB121" s="76"/>
      <c r="EC121" s="48"/>
      <c r="ED121" s="76"/>
      <c r="EE121" s="76"/>
      <c r="EF121" s="48"/>
      <c r="EG121" s="76"/>
      <c r="EH121" s="76"/>
      <c r="EI121" s="48"/>
      <c r="EJ121" s="76"/>
      <c r="EK121" s="76"/>
      <c r="EL121" s="48"/>
      <c r="EM121" s="76"/>
      <c r="EN121" s="76"/>
      <c r="EO121" s="48"/>
      <c r="EP121" s="76"/>
      <c r="EQ121" s="76"/>
      <c r="ER121" s="48"/>
      <c r="ES121" s="76"/>
      <c r="ET121" s="76"/>
      <c r="EU121" s="48"/>
      <c r="EV121" s="76"/>
      <c r="EW121" s="76"/>
      <c r="EX121" s="48"/>
      <c r="EY121" s="76"/>
      <c r="EZ121" s="76"/>
      <c r="FA121" s="48"/>
      <c r="FB121" s="76"/>
      <c r="FC121" s="76"/>
      <c r="FD121" s="48"/>
    </row>
    <row r="122" spans="1:160" ht="15.75" x14ac:dyDescent="0.25">
      <c r="A122" s="28" t="s">
        <v>321</v>
      </c>
      <c r="B122" s="56">
        <f t="shared" si="865"/>
        <v>0</v>
      </c>
      <c r="C122" s="56">
        <f t="shared" si="866"/>
        <v>0</v>
      </c>
      <c r="D122" s="52"/>
      <c r="E122" s="56"/>
      <c r="F122" s="56"/>
      <c r="G122" s="56"/>
      <c r="H122" s="117"/>
      <c r="I122" s="117"/>
      <c r="J122" s="117"/>
      <c r="K122" s="117"/>
      <c r="L122" s="117"/>
      <c r="M122" s="117"/>
      <c r="N122" s="117"/>
      <c r="O122" s="117"/>
      <c r="P122" s="48"/>
      <c r="Q122" s="76"/>
      <c r="R122" s="76"/>
      <c r="S122" s="48"/>
      <c r="T122" s="76"/>
      <c r="U122" s="76"/>
      <c r="V122" s="48"/>
      <c r="W122" s="76"/>
      <c r="X122" s="76"/>
      <c r="Y122" s="48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76"/>
      <c r="AJ122" s="76"/>
      <c r="AK122" s="48"/>
      <c r="AL122" s="76"/>
      <c r="AM122" s="76"/>
      <c r="AN122" s="48"/>
      <c r="AO122" s="76"/>
      <c r="AP122" s="76"/>
      <c r="AQ122" s="48"/>
      <c r="AR122" s="76"/>
      <c r="AS122" s="76"/>
      <c r="AT122" s="48"/>
      <c r="AU122" s="76"/>
      <c r="AV122" s="76"/>
      <c r="AW122" s="48"/>
      <c r="AX122" s="76"/>
      <c r="AY122" s="76"/>
      <c r="AZ122" s="198"/>
      <c r="BA122" s="76"/>
      <c r="BB122" s="76"/>
      <c r="BC122" s="48"/>
      <c r="BD122" s="76"/>
      <c r="BE122" s="76"/>
      <c r="BF122" s="48"/>
      <c r="BG122" s="76"/>
      <c r="BH122" s="76"/>
      <c r="BI122" s="48"/>
      <c r="BJ122" s="76"/>
      <c r="BK122" s="76"/>
      <c r="BL122" s="48"/>
      <c r="BM122" s="76"/>
      <c r="BN122" s="76"/>
      <c r="BO122" s="48"/>
      <c r="BP122" s="76"/>
      <c r="BQ122" s="76"/>
      <c r="BR122" s="48"/>
      <c r="BS122" s="76"/>
      <c r="BT122" s="76"/>
      <c r="BU122" s="48"/>
      <c r="BV122" s="76"/>
      <c r="BW122" s="76"/>
      <c r="BX122" s="48"/>
      <c r="BY122" s="76"/>
      <c r="BZ122" s="76"/>
      <c r="CA122" s="48"/>
      <c r="CB122" s="76"/>
      <c r="CC122" s="76"/>
      <c r="CD122" s="48"/>
      <c r="CE122" s="76"/>
      <c r="CF122" s="76"/>
      <c r="CG122" s="48"/>
      <c r="CH122" s="76"/>
      <c r="CI122" s="76"/>
      <c r="CJ122" s="48"/>
      <c r="CK122" s="76"/>
      <c r="CL122" s="76"/>
      <c r="CM122" s="48"/>
      <c r="CN122" s="76"/>
      <c r="CO122" s="76"/>
      <c r="CP122" s="48"/>
      <c r="CQ122" s="76"/>
      <c r="CR122" s="76"/>
      <c r="CS122" s="48"/>
      <c r="CT122" s="76"/>
      <c r="CU122" s="76"/>
      <c r="CV122" s="48"/>
      <c r="CW122" s="76"/>
      <c r="CX122" s="76"/>
      <c r="CY122" s="198"/>
      <c r="CZ122" s="76"/>
      <c r="DA122" s="76"/>
      <c r="DB122" s="48"/>
      <c r="DC122" s="76"/>
      <c r="DD122" s="76"/>
      <c r="DE122" s="48"/>
      <c r="DF122" s="76"/>
      <c r="DG122" s="76"/>
      <c r="DH122" s="48"/>
      <c r="DI122" s="76"/>
      <c r="DJ122" s="76"/>
      <c r="DK122" s="48"/>
      <c r="DL122" s="76"/>
      <c r="DM122" s="76"/>
      <c r="DN122" s="48"/>
      <c r="DO122" s="76"/>
      <c r="DP122" s="76"/>
      <c r="DQ122" s="48"/>
      <c r="DR122" s="76"/>
      <c r="DS122" s="76"/>
      <c r="DT122" s="48"/>
      <c r="DU122" s="76"/>
      <c r="DV122" s="76"/>
      <c r="DW122" s="48"/>
      <c r="DX122" s="76"/>
      <c r="DY122" s="76"/>
      <c r="DZ122" s="48"/>
      <c r="EA122" s="76"/>
      <c r="EB122" s="76"/>
      <c r="EC122" s="48"/>
      <c r="ED122" s="76"/>
      <c r="EE122" s="76"/>
      <c r="EF122" s="48"/>
      <c r="EG122" s="76"/>
      <c r="EH122" s="76"/>
      <c r="EI122" s="48"/>
      <c r="EJ122" s="76"/>
      <c r="EK122" s="76"/>
      <c r="EL122" s="48"/>
      <c r="EM122" s="76"/>
      <c r="EN122" s="76"/>
      <c r="EO122" s="48"/>
      <c r="EP122" s="76"/>
      <c r="EQ122" s="76"/>
      <c r="ER122" s="48"/>
      <c r="ES122" s="76"/>
      <c r="ET122" s="76"/>
      <c r="EU122" s="48"/>
      <c r="EV122" s="76"/>
      <c r="EW122" s="76"/>
      <c r="EX122" s="48"/>
      <c r="EY122" s="76"/>
      <c r="EZ122" s="76"/>
      <c r="FA122" s="48"/>
      <c r="FB122" s="76"/>
      <c r="FC122" s="76"/>
      <c r="FD122" s="48"/>
    </row>
    <row r="123" spans="1:160" ht="15.75" x14ac:dyDescent="0.25">
      <c r="A123" s="28" t="s">
        <v>322</v>
      </c>
      <c r="B123" s="56">
        <f t="shared" si="865"/>
        <v>0</v>
      </c>
      <c r="C123" s="56">
        <f t="shared" si="866"/>
        <v>0</v>
      </c>
      <c r="D123" s="52"/>
      <c r="E123" s="56"/>
      <c r="F123" s="56"/>
      <c r="G123" s="56"/>
      <c r="H123" s="117"/>
      <c r="I123" s="117"/>
      <c r="J123" s="117"/>
      <c r="K123" s="117"/>
      <c r="L123" s="117"/>
      <c r="M123" s="117"/>
      <c r="N123" s="117"/>
      <c r="O123" s="117"/>
      <c r="P123" s="48"/>
      <c r="Q123" s="76"/>
      <c r="R123" s="76"/>
      <c r="S123" s="48"/>
      <c r="T123" s="76"/>
      <c r="U123" s="76"/>
      <c r="V123" s="48"/>
      <c r="W123" s="76"/>
      <c r="X123" s="76"/>
      <c r="Y123" s="48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76"/>
      <c r="AJ123" s="76"/>
      <c r="AK123" s="48"/>
      <c r="AL123" s="76"/>
      <c r="AM123" s="76"/>
      <c r="AN123" s="48"/>
      <c r="AO123" s="76"/>
      <c r="AP123" s="76"/>
      <c r="AQ123" s="48"/>
      <c r="AR123" s="76"/>
      <c r="AS123" s="76"/>
      <c r="AT123" s="48"/>
      <c r="AU123" s="76"/>
      <c r="AV123" s="76"/>
      <c r="AW123" s="48"/>
      <c r="AX123" s="76"/>
      <c r="AY123" s="76"/>
      <c r="AZ123" s="198"/>
      <c r="BA123" s="76"/>
      <c r="BB123" s="76"/>
      <c r="BC123" s="48"/>
      <c r="BD123" s="76"/>
      <c r="BE123" s="76"/>
      <c r="BF123" s="48"/>
      <c r="BG123" s="76"/>
      <c r="BH123" s="76"/>
      <c r="BI123" s="48"/>
      <c r="BJ123" s="76"/>
      <c r="BK123" s="76"/>
      <c r="BL123" s="48"/>
      <c r="BM123" s="76"/>
      <c r="BN123" s="76"/>
      <c r="BO123" s="48"/>
      <c r="BP123" s="76"/>
      <c r="BQ123" s="76"/>
      <c r="BR123" s="48"/>
      <c r="BS123" s="76"/>
      <c r="BT123" s="76"/>
      <c r="BU123" s="48"/>
      <c r="BV123" s="76"/>
      <c r="BW123" s="76"/>
      <c r="BX123" s="48"/>
      <c r="BY123" s="76"/>
      <c r="BZ123" s="76"/>
      <c r="CA123" s="48"/>
      <c r="CB123" s="76"/>
      <c r="CC123" s="76"/>
      <c r="CD123" s="48"/>
      <c r="CE123" s="76"/>
      <c r="CF123" s="76"/>
      <c r="CG123" s="48"/>
      <c r="CH123" s="76"/>
      <c r="CI123" s="76"/>
      <c r="CJ123" s="48"/>
      <c r="CK123" s="76"/>
      <c r="CL123" s="76"/>
      <c r="CM123" s="48"/>
      <c r="CN123" s="76"/>
      <c r="CO123" s="76"/>
      <c r="CP123" s="48"/>
      <c r="CQ123" s="76"/>
      <c r="CR123" s="76"/>
      <c r="CS123" s="48"/>
      <c r="CT123" s="76"/>
      <c r="CU123" s="76"/>
      <c r="CV123" s="48"/>
      <c r="CW123" s="76"/>
      <c r="CX123" s="76"/>
      <c r="CY123" s="198"/>
      <c r="CZ123" s="76"/>
      <c r="DA123" s="76"/>
      <c r="DB123" s="48"/>
      <c r="DC123" s="76"/>
      <c r="DD123" s="76"/>
      <c r="DE123" s="48"/>
      <c r="DF123" s="76"/>
      <c r="DG123" s="76"/>
      <c r="DH123" s="48"/>
      <c r="DI123" s="76"/>
      <c r="DJ123" s="76"/>
      <c r="DK123" s="48"/>
      <c r="DL123" s="76"/>
      <c r="DM123" s="76"/>
      <c r="DN123" s="48"/>
      <c r="DO123" s="76"/>
      <c r="DP123" s="76"/>
      <c r="DQ123" s="48"/>
      <c r="DR123" s="76"/>
      <c r="DS123" s="76"/>
      <c r="DT123" s="48"/>
      <c r="DU123" s="76"/>
      <c r="DV123" s="76"/>
      <c r="DW123" s="48"/>
      <c r="DX123" s="76"/>
      <c r="DY123" s="76"/>
      <c r="DZ123" s="48"/>
      <c r="EA123" s="76"/>
      <c r="EB123" s="76"/>
      <c r="EC123" s="48"/>
      <c r="ED123" s="76"/>
      <c r="EE123" s="76"/>
      <c r="EF123" s="48"/>
      <c r="EG123" s="76"/>
      <c r="EH123" s="76"/>
      <c r="EI123" s="48"/>
      <c r="EJ123" s="76"/>
      <c r="EK123" s="76"/>
      <c r="EL123" s="48"/>
      <c r="EM123" s="76"/>
      <c r="EN123" s="76"/>
      <c r="EO123" s="48"/>
      <c r="EP123" s="76"/>
      <c r="EQ123" s="76"/>
      <c r="ER123" s="48"/>
      <c r="ES123" s="76"/>
      <c r="ET123" s="76"/>
      <c r="EU123" s="48"/>
      <c r="EV123" s="76"/>
      <c r="EW123" s="76"/>
      <c r="EX123" s="48"/>
      <c r="EY123" s="76"/>
      <c r="EZ123" s="76"/>
      <c r="FA123" s="48"/>
      <c r="FB123" s="76"/>
      <c r="FC123" s="76"/>
      <c r="FD123" s="48"/>
    </row>
    <row r="124" spans="1:160" ht="15.75" x14ac:dyDescent="0.25">
      <c r="A124" s="28" t="s">
        <v>323</v>
      </c>
      <c r="B124" s="56">
        <f t="shared" si="865"/>
        <v>0</v>
      </c>
      <c r="C124" s="56">
        <f t="shared" si="866"/>
        <v>0</v>
      </c>
      <c r="D124" s="56"/>
      <c r="E124" s="56"/>
      <c r="F124" s="56"/>
      <c r="G124" s="56"/>
      <c r="H124" s="117"/>
      <c r="I124" s="117"/>
      <c r="J124" s="117"/>
      <c r="K124" s="117"/>
      <c r="L124" s="117"/>
      <c r="M124" s="117"/>
      <c r="N124" s="117"/>
      <c r="O124" s="117"/>
      <c r="P124" s="48"/>
      <c r="Q124" s="76"/>
      <c r="R124" s="76"/>
      <c r="S124" s="48"/>
      <c r="T124" s="76"/>
      <c r="U124" s="76"/>
      <c r="V124" s="48"/>
      <c r="W124" s="76"/>
      <c r="X124" s="76"/>
      <c r="Y124" s="48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76"/>
      <c r="AJ124" s="76"/>
      <c r="AK124" s="48"/>
      <c r="AL124" s="76"/>
      <c r="AM124" s="76"/>
      <c r="AN124" s="48"/>
      <c r="AO124" s="76"/>
      <c r="AP124" s="76"/>
      <c r="AQ124" s="48"/>
      <c r="AR124" s="76"/>
      <c r="AS124" s="76"/>
      <c r="AT124" s="48"/>
      <c r="AU124" s="76"/>
      <c r="AV124" s="76"/>
      <c r="AW124" s="48"/>
      <c r="AX124" s="76"/>
      <c r="AY124" s="76"/>
      <c r="AZ124" s="198"/>
      <c r="BA124" s="76"/>
      <c r="BB124" s="76"/>
      <c r="BC124" s="48"/>
      <c r="BD124" s="76"/>
      <c r="BE124" s="76"/>
      <c r="BF124" s="48"/>
      <c r="BG124" s="76"/>
      <c r="BH124" s="76"/>
      <c r="BI124" s="48"/>
      <c r="BJ124" s="76"/>
      <c r="BK124" s="76"/>
      <c r="BL124" s="48"/>
      <c r="BM124" s="76"/>
      <c r="BN124" s="76"/>
      <c r="BO124" s="48"/>
      <c r="BP124" s="76"/>
      <c r="BQ124" s="76"/>
      <c r="BR124" s="48"/>
      <c r="BS124" s="76"/>
      <c r="BT124" s="76"/>
      <c r="BU124" s="48"/>
      <c r="BV124" s="76"/>
      <c r="BW124" s="76"/>
      <c r="BX124" s="48"/>
      <c r="BY124" s="76"/>
      <c r="BZ124" s="76"/>
      <c r="CA124" s="48"/>
      <c r="CB124" s="76"/>
      <c r="CC124" s="76"/>
      <c r="CD124" s="48"/>
      <c r="CE124" s="76"/>
      <c r="CF124" s="76"/>
      <c r="CG124" s="48"/>
      <c r="CH124" s="76"/>
      <c r="CI124" s="76"/>
      <c r="CJ124" s="48"/>
      <c r="CK124" s="76"/>
      <c r="CL124" s="76"/>
      <c r="CM124" s="48"/>
      <c r="CN124" s="76"/>
      <c r="CO124" s="76"/>
      <c r="CP124" s="48"/>
      <c r="CQ124" s="76"/>
      <c r="CR124" s="76"/>
      <c r="CS124" s="48"/>
      <c r="CT124" s="76"/>
      <c r="CU124" s="76"/>
      <c r="CV124" s="48"/>
      <c r="CW124" s="76"/>
      <c r="CX124" s="76"/>
      <c r="CY124" s="198"/>
      <c r="CZ124" s="76"/>
      <c r="DA124" s="76"/>
      <c r="DB124" s="48"/>
      <c r="DC124" s="76"/>
      <c r="DD124" s="76"/>
      <c r="DE124" s="48"/>
      <c r="DF124" s="76"/>
      <c r="DG124" s="76"/>
      <c r="DH124" s="48"/>
      <c r="DI124" s="76"/>
      <c r="DJ124" s="76"/>
      <c r="DK124" s="48"/>
      <c r="DL124" s="76"/>
      <c r="DM124" s="76"/>
      <c r="DN124" s="48"/>
      <c r="DO124" s="76"/>
      <c r="DP124" s="76"/>
      <c r="DQ124" s="48"/>
      <c r="DR124" s="76"/>
      <c r="DS124" s="76"/>
      <c r="DT124" s="48"/>
      <c r="DU124" s="76"/>
      <c r="DV124" s="76"/>
      <c r="DW124" s="48"/>
      <c r="DX124" s="76"/>
      <c r="DY124" s="76"/>
      <c r="DZ124" s="48"/>
      <c r="EA124" s="76"/>
      <c r="EB124" s="76"/>
      <c r="EC124" s="48"/>
      <c r="ED124" s="76"/>
      <c r="EE124" s="76"/>
      <c r="EF124" s="48"/>
      <c r="EG124" s="76"/>
      <c r="EH124" s="76"/>
      <c r="EI124" s="48"/>
      <c r="EJ124" s="76"/>
      <c r="EK124" s="76"/>
      <c r="EL124" s="48"/>
      <c r="EM124" s="76"/>
      <c r="EN124" s="76"/>
      <c r="EO124" s="48"/>
      <c r="EP124" s="76"/>
      <c r="EQ124" s="76"/>
      <c r="ER124" s="48"/>
      <c r="ES124" s="76"/>
      <c r="ET124" s="76"/>
      <c r="EU124" s="48"/>
      <c r="EV124" s="76"/>
      <c r="EW124" s="76"/>
      <c r="EX124" s="48"/>
      <c r="EY124" s="76"/>
      <c r="EZ124" s="76"/>
      <c r="FA124" s="48"/>
      <c r="FB124" s="76"/>
      <c r="FC124" s="76"/>
      <c r="FD124" s="48"/>
    </row>
    <row r="125" spans="1:160" ht="15.75" x14ac:dyDescent="0.25">
      <c r="A125" s="28" t="s">
        <v>324</v>
      </c>
      <c r="B125" s="56">
        <f t="shared" si="865"/>
        <v>0</v>
      </c>
      <c r="C125" s="56">
        <f t="shared" si="866"/>
        <v>0</v>
      </c>
      <c r="D125" s="56"/>
      <c r="E125" s="56"/>
      <c r="F125" s="56"/>
      <c r="G125" s="56"/>
      <c r="H125" s="117"/>
      <c r="I125" s="117"/>
      <c r="J125" s="117"/>
      <c r="K125" s="117"/>
      <c r="L125" s="117"/>
      <c r="M125" s="117"/>
      <c r="N125" s="117"/>
      <c r="O125" s="117"/>
      <c r="P125" s="48"/>
      <c r="Q125" s="76"/>
      <c r="R125" s="76"/>
      <c r="S125" s="48"/>
      <c r="T125" s="76"/>
      <c r="U125" s="76"/>
      <c r="V125" s="48"/>
      <c r="W125" s="76"/>
      <c r="X125" s="76"/>
      <c r="Y125" s="48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76"/>
      <c r="AJ125" s="76"/>
      <c r="AK125" s="48"/>
      <c r="AL125" s="76"/>
      <c r="AM125" s="76"/>
      <c r="AN125" s="48"/>
      <c r="AO125" s="76"/>
      <c r="AP125" s="76"/>
      <c r="AQ125" s="48"/>
      <c r="AR125" s="76"/>
      <c r="AS125" s="76"/>
      <c r="AT125" s="48"/>
      <c r="AU125" s="76"/>
      <c r="AV125" s="76"/>
      <c r="AW125" s="48"/>
      <c r="AX125" s="76"/>
      <c r="AY125" s="76"/>
      <c r="AZ125" s="198"/>
      <c r="BA125" s="76"/>
      <c r="BB125" s="76"/>
      <c r="BC125" s="48"/>
      <c r="BD125" s="76"/>
      <c r="BE125" s="76"/>
      <c r="BF125" s="48"/>
      <c r="BG125" s="76"/>
      <c r="BH125" s="76"/>
      <c r="BI125" s="48"/>
      <c r="BJ125" s="76"/>
      <c r="BK125" s="76"/>
      <c r="BL125" s="48"/>
      <c r="BM125" s="76"/>
      <c r="BN125" s="76"/>
      <c r="BO125" s="48"/>
      <c r="BP125" s="76"/>
      <c r="BQ125" s="76"/>
      <c r="BR125" s="48"/>
      <c r="BS125" s="76"/>
      <c r="BT125" s="76"/>
      <c r="BU125" s="48"/>
      <c r="BV125" s="76"/>
      <c r="BW125" s="76"/>
      <c r="BX125" s="48"/>
      <c r="BY125" s="76"/>
      <c r="BZ125" s="76"/>
      <c r="CA125" s="48"/>
      <c r="CB125" s="76"/>
      <c r="CC125" s="76"/>
      <c r="CD125" s="48"/>
      <c r="CE125" s="76"/>
      <c r="CF125" s="76"/>
      <c r="CG125" s="48"/>
      <c r="CH125" s="76"/>
      <c r="CI125" s="76"/>
      <c r="CJ125" s="48"/>
      <c r="CK125" s="76"/>
      <c r="CL125" s="76"/>
      <c r="CM125" s="48"/>
      <c r="CN125" s="76"/>
      <c r="CO125" s="76"/>
      <c r="CP125" s="48"/>
      <c r="CQ125" s="76"/>
      <c r="CR125" s="76"/>
      <c r="CS125" s="48"/>
      <c r="CT125" s="76"/>
      <c r="CU125" s="76"/>
      <c r="CV125" s="48"/>
      <c r="CW125" s="76"/>
      <c r="CX125" s="76"/>
      <c r="CY125" s="198"/>
      <c r="CZ125" s="76"/>
      <c r="DA125" s="76"/>
      <c r="DB125" s="48"/>
      <c r="DC125" s="76"/>
      <c r="DD125" s="76"/>
      <c r="DE125" s="48"/>
      <c r="DF125" s="76"/>
      <c r="DG125" s="76"/>
      <c r="DH125" s="48"/>
      <c r="DI125" s="76"/>
      <c r="DJ125" s="76"/>
      <c r="DK125" s="48"/>
      <c r="DL125" s="76"/>
      <c r="DM125" s="76"/>
      <c r="DN125" s="48"/>
      <c r="DO125" s="76"/>
      <c r="DP125" s="76"/>
      <c r="DQ125" s="48"/>
      <c r="DR125" s="76"/>
      <c r="DS125" s="76"/>
      <c r="DT125" s="48"/>
      <c r="DU125" s="76"/>
      <c r="DV125" s="76"/>
      <c r="DW125" s="48"/>
      <c r="DX125" s="76"/>
      <c r="DY125" s="76"/>
      <c r="DZ125" s="48"/>
      <c r="EA125" s="76"/>
      <c r="EB125" s="76"/>
      <c r="EC125" s="48"/>
      <c r="ED125" s="76"/>
      <c r="EE125" s="76"/>
      <c r="EF125" s="48"/>
      <c r="EG125" s="76"/>
      <c r="EH125" s="76"/>
      <c r="EI125" s="48"/>
      <c r="EJ125" s="76"/>
      <c r="EK125" s="76"/>
      <c r="EL125" s="48"/>
      <c r="EM125" s="76"/>
      <c r="EN125" s="76"/>
      <c r="EO125" s="48"/>
      <c r="EP125" s="76"/>
      <c r="EQ125" s="76"/>
      <c r="ER125" s="48"/>
      <c r="ES125" s="76"/>
      <c r="ET125" s="76"/>
      <c r="EU125" s="48"/>
      <c r="EV125" s="76"/>
      <c r="EW125" s="76"/>
      <c r="EX125" s="48"/>
      <c r="EY125" s="76"/>
      <c r="EZ125" s="76"/>
      <c r="FA125" s="48"/>
      <c r="FB125" s="76"/>
      <c r="FC125" s="76"/>
      <c r="FD125" s="48"/>
    </row>
    <row r="126" spans="1:160" s="59" customFormat="1" ht="31.5" x14ac:dyDescent="0.25">
      <c r="A126" s="185" t="s">
        <v>313</v>
      </c>
      <c r="B126" s="73">
        <f t="shared" si="865"/>
        <v>107319.29999999999</v>
      </c>
      <c r="C126" s="73">
        <f t="shared" si="866"/>
        <v>96686.792130000002</v>
      </c>
      <c r="D126" s="55">
        <f t="shared" ref="D126" si="1298">C126/B126*100</f>
        <v>90.092641426099505</v>
      </c>
      <c r="E126" s="55">
        <f t="shared" ref="E126:AD126" si="1299">E127+E128</f>
        <v>0</v>
      </c>
      <c r="F126" s="55">
        <f t="shared" ref="F126" si="1300">F127+F128</f>
        <v>0</v>
      </c>
      <c r="G126" s="55"/>
      <c r="H126" s="55">
        <f t="shared" si="1299"/>
        <v>90000</v>
      </c>
      <c r="I126" s="55">
        <f t="shared" si="1299"/>
        <v>90000</v>
      </c>
      <c r="J126" s="55">
        <f t="shared" ref="J126" si="1301">I126/H126*100</f>
        <v>100</v>
      </c>
      <c r="K126" s="55">
        <f t="shared" si="1299"/>
        <v>1071.9000000000001</v>
      </c>
      <c r="L126" s="55">
        <f t="shared" ref="L126" si="1302">L127+L128</f>
        <v>0</v>
      </c>
      <c r="M126" s="54">
        <f t="shared" si="197"/>
        <v>0</v>
      </c>
      <c r="N126" s="55">
        <f t="shared" si="1299"/>
        <v>1104</v>
      </c>
      <c r="O126" s="55">
        <f t="shared" si="1299"/>
        <v>380.18765000000002</v>
      </c>
      <c r="P126" s="54">
        <f t="shared" si="870"/>
        <v>34.43728713768116</v>
      </c>
      <c r="Q126" s="55">
        <f t="shared" ref="Q126:R126" si="1303">Q127+Q128</f>
        <v>3338</v>
      </c>
      <c r="R126" s="55">
        <f t="shared" si="1303"/>
        <v>466.7</v>
      </c>
      <c r="S126" s="54">
        <f t="shared" ref="S126:S127" si="1304">R126/Q126*100</f>
        <v>13.981426003594965</v>
      </c>
      <c r="T126" s="55">
        <f t="shared" ref="T126" si="1305">T127+T128</f>
        <v>1064</v>
      </c>
      <c r="U126" s="55">
        <f t="shared" ref="U126" si="1306">U127+U128</f>
        <v>627.87371999999993</v>
      </c>
      <c r="V126" s="54">
        <f t="shared" ref="V126:V127" si="1307">U126/T126*100</f>
        <v>59.010687969924803</v>
      </c>
      <c r="W126" s="55">
        <f t="shared" ref="W126" si="1308">W127+W128</f>
        <v>0</v>
      </c>
      <c r="X126" s="55">
        <f t="shared" ref="X126" si="1309">X127+X128</f>
        <v>0</v>
      </c>
      <c r="Y126" s="54"/>
      <c r="Z126" s="55">
        <f t="shared" si="1299"/>
        <v>0</v>
      </c>
      <c r="AA126" s="55">
        <f t="shared" ref="AA126" si="1310">AA127+AA128</f>
        <v>0</v>
      </c>
      <c r="AB126" s="55">
        <f t="shared" si="1299"/>
        <v>0</v>
      </c>
      <c r="AC126" s="55">
        <f t="shared" si="1299"/>
        <v>0</v>
      </c>
      <c r="AD126" s="55">
        <f t="shared" si="1299"/>
        <v>0</v>
      </c>
      <c r="AE126" s="55">
        <f t="shared" ref="AE126:AG126" si="1311">AE127+AE128</f>
        <v>0</v>
      </c>
      <c r="AF126" s="55">
        <f t="shared" si="1311"/>
        <v>0</v>
      </c>
      <c r="AG126" s="55">
        <f t="shared" si="1311"/>
        <v>0</v>
      </c>
      <c r="AH126" s="54"/>
      <c r="AI126" s="55">
        <f t="shared" ref="AI126:AJ126" si="1312">AI127+AI128</f>
        <v>1100</v>
      </c>
      <c r="AJ126" s="55">
        <f t="shared" si="1312"/>
        <v>1100</v>
      </c>
      <c r="AK126" s="54">
        <f t="shared" ref="AK126:AK127" si="1313">AJ126/AI126*100</f>
        <v>100</v>
      </c>
      <c r="AL126" s="55">
        <f t="shared" ref="AL126:AM126" si="1314">AL127+AL128</f>
        <v>0</v>
      </c>
      <c r="AM126" s="55">
        <f t="shared" si="1314"/>
        <v>0</v>
      </c>
      <c r="AN126" s="54"/>
      <c r="AO126" s="55">
        <f t="shared" ref="AO126:AP126" si="1315">AO127+AO128</f>
        <v>0</v>
      </c>
      <c r="AP126" s="55">
        <f t="shared" si="1315"/>
        <v>0</v>
      </c>
      <c r="AQ126" s="54"/>
      <c r="AR126" s="55">
        <f t="shared" ref="AR126:AS126" si="1316">AR127+AR128</f>
        <v>0</v>
      </c>
      <c r="AS126" s="55">
        <f t="shared" si="1316"/>
        <v>0</v>
      </c>
      <c r="AT126" s="54"/>
      <c r="AU126" s="55">
        <f t="shared" ref="AU126:AV126" si="1317">AU127+AU128</f>
        <v>0</v>
      </c>
      <c r="AV126" s="55">
        <f t="shared" si="1317"/>
        <v>0</v>
      </c>
      <c r="AW126" s="54"/>
      <c r="AX126" s="55">
        <f t="shared" ref="AX126:AY126" si="1318">AX127+AX128</f>
        <v>100</v>
      </c>
      <c r="AY126" s="55">
        <f t="shared" si="1318"/>
        <v>100</v>
      </c>
      <c r="AZ126" s="201">
        <f t="shared" si="829"/>
        <v>100</v>
      </c>
      <c r="BA126" s="55"/>
      <c r="BB126" s="55"/>
      <c r="BC126" s="54"/>
      <c r="BD126" s="55"/>
      <c r="BE126" s="55"/>
      <c r="BF126" s="54"/>
      <c r="BG126" s="55"/>
      <c r="BH126" s="55"/>
      <c r="BI126" s="54"/>
      <c r="BJ126" s="55">
        <f t="shared" ref="BJ126:BK126" si="1319">BJ127+BJ128</f>
        <v>3576.4</v>
      </c>
      <c r="BK126" s="55">
        <f t="shared" si="1319"/>
        <v>1988.20001</v>
      </c>
      <c r="BL126" s="54">
        <f t="shared" ref="BL126:BL127" si="1320">BK126/BJ126*100</f>
        <v>55.592215915445699</v>
      </c>
      <c r="BM126" s="55"/>
      <c r="BN126" s="55"/>
      <c r="BO126" s="54"/>
      <c r="BP126" s="55"/>
      <c r="BQ126" s="55"/>
      <c r="BR126" s="54"/>
      <c r="BS126" s="55"/>
      <c r="BT126" s="55"/>
      <c r="BU126" s="54"/>
      <c r="BV126" s="55"/>
      <c r="BW126" s="55"/>
      <c r="BX126" s="54"/>
      <c r="BY126" s="55"/>
      <c r="BZ126" s="55"/>
      <c r="CA126" s="54"/>
      <c r="CB126" s="55">
        <f t="shared" ref="CB126:CC126" si="1321">CB127+CB128</f>
        <v>5615</v>
      </c>
      <c r="CC126" s="55">
        <f t="shared" si="1321"/>
        <v>1673.8307500000001</v>
      </c>
      <c r="CD126" s="54">
        <f t="shared" ref="CD126:CD128" si="1322">CC126/CB126*100</f>
        <v>29.809986642920748</v>
      </c>
      <c r="CE126" s="55">
        <f t="shared" ref="CE126:CF126" si="1323">CE127+CE128</f>
        <v>0</v>
      </c>
      <c r="CF126" s="55">
        <f t="shared" si="1323"/>
        <v>0</v>
      </c>
      <c r="CG126" s="54"/>
      <c r="CH126" s="55">
        <f t="shared" ref="CH126:CI126" si="1324">CH127+CH128</f>
        <v>0</v>
      </c>
      <c r="CI126" s="55">
        <f t="shared" si="1324"/>
        <v>0</v>
      </c>
      <c r="CJ126" s="54"/>
      <c r="CK126" s="55">
        <f t="shared" ref="CK126:CL126" si="1325">CK127+CK128</f>
        <v>0</v>
      </c>
      <c r="CL126" s="55">
        <f t="shared" si="1325"/>
        <v>0</v>
      </c>
      <c r="CM126" s="54"/>
      <c r="CN126" s="55">
        <f t="shared" ref="CN126:CO126" si="1326">CN127+CN128</f>
        <v>0</v>
      </c>
      <c r="CO126" s="55">
        <f t="shared" si="1326"/>
        <v>0</v>
      </c>
      <c r="CP126" s="54"/>
      <c r="CQ126" s="55">
        <f t="shared" ref="CQ126:CR126" si="1327">CQ127+CQ128</f>
        <v>0</v>
      </c>
      <c r="CR126" s="55">
        <f t="shared" si="1327"/>
        <v>0</v>
      </c>
      <c r="CS126" s="54"/>
      <c r="CT126" s="55">
        <f t="shared" ref="CT126:CU126" si="1328">CT127+CT128</f>
        <v>0</v>
      </c>
      <c r="CU126" s="55">
        <f t="shared" si="1328"/>
        <v>0</v>
      </c>
      <c r="CV126" s="54"/>
      <c r="CW126" s="55">
        <f t="shared" ref="CW126:CX126" si="1329">CW127+CW128</f>
        <v>0</v>
      </c>
      <c r="CX126" s="55">
        <f t="shared" si="1329"/>
        <v>0</v>
      </c>
      <c r="CY126" s="201"/>
      <c r="CZ126" s="55">
        <f t="shared" ref="CZ126:DA126" si="1330">CZ127+CZ128</f>
        <v>0</v>
      </c>
      <c r="DA126" s="55">
        <f t="shared" si="1330"/>
        <v>0</v>
      </c>
      <c r="DB126" s="54"/>
      <c r="DC126" s="55">
        <f t="shared" ref="DC126:DD126" si="1331">DC127+DC128</f>
        <v>0</v>
      </c>
      <c r="DD126" s="55">
        <f t="shared" si="1331"/>
        <v>0</v>
      </c>
      <c r="DE126" s="54"/>
      <c r="DF126" s="55">
        <f t="shared" ref="DF126:DG126" si="1332">DF127+DF128</f>
        <v>0</v>
      </c>
      <c r="DG126" s="55">
        <f t="shared" si="1332"/>
        <v>0</v>
      </c>
      <c r="DH126" s="54"/>
      <c r="DI126" s="55">
        <f t="shared" ref="DI126:DJ126" si="1333">DI127+DI128</f>
        <v>0</v>
      </c>
      <c r="DJ126" s="55">
        <f t="shared" si="1333"/>
        <v>0</v>
      </c>
      <c r="DK126" s="54"/>
      <c r="DL126" s="55">
        <f t="shared" ref="DL126:DM126" si="1334">DL127+DL128</f>
        <v>0</v>
      </c>
      <c r="DM126" s="55">
        <f t="shared" si="1334"/>
        <v>0</v>
      </c>
      <c r="DN126" s="54"/>
      <c r="DO126" s="55">
        <f t="shared" ref="DO126:DP126" si="1335">DO127+DO128</f>
        <v>0</v>
      </c>
      <c r="DP126" s="55">
        <f t="shared" si="1335"/>
        <v>0</v>
      </c>
      <c r="DQ126" s="54"/>
      <c r="DR126" s="55">
        <f t="shared" ref="DR126:DS126" si="1336">DR127+DR128</f>
        <v>0</v>
      </c>
      <c r="DS126" s="55">
        <f t="shared" si="1336"/>
        <v>0</v>
      </c>
      <c r="DT126" s="54"/>
      <c r="DU126" s="55">
        <f t="shared" ref="DU126:DV126" si="1337">DU127+DU128</f>
        <v>0</v>
      </c>
      <c r="DV126" s="55">
        <f t="shared" si="1337"/>
        <v>0</v>
      </c>
      <c r="DW126" s="54"/>
      <c r="DX126" s="55">
        <f t="shared" ref="DX126:DY126" si="1338">DX127+DX128</f>
        <v>0</v>
      </c>
      <c r="DY126" s="55">
        <f t="shared" si="1338"/>
        <v>0</v>
      </c>
      <c r="DZ126" s="54"/>
      <c r="EA126" s="55">
        <f t="shared" ref="EA126:EB126" si="1339">EA127+EA128</f>
        <v>0</v>
      </c>
      <c r="EB126" s="55">
        <f t="shared" si="1339"/>
        <v>0</v>
      </c>
      <c r="EC126" s="54"/>
      <c r="ED126" s="55">
        <f t="shared" ref="ED126:EE126" si="1340">ED127+ED128</f>
        <v>0</v>
      </c>
      <c r="EE126" s="55">
        <f t="shared" si="1340"/>
        <v>0</v>
      </c>
      <c r="EF126" s="54"/>
      <c r="EG126" s="55">
        <f t="shared" ref="EG126:EH126" si="1341">EG127+EG128</f>
        <v>175</v>
      </c>
      <c r="EH126" s="55">
        <f t="shared" si="1341"/>
        <v>175</v>
      </c>
      <c r="EI126" s="54">
        <f t="shared" ref="EI126:EI127" si="1342">EH126/EG126*100</f>
        <v>100</v>
      </c>
      <c r="EJ126" s="55">
        <f t="shared" ref="EJ126:EK126" si="1343">EJ127+EJ128</f>
        <v>175</v>
      </c>
      <c r="EK126" s="55">
        <f t="shared" si="1343"/>
        <v>175</v>
      </c>
      <c r="EL126" s="54">
        <f t="shared" ref="EL126:EL130" si="1344">EK126/EJ126*100</f>
        <v>100</v>
      </c>
      <c r="EM126" s="55">
        <f t="shared" ref="EM126:EN126" si="1345">EM127+EM128</f>
        <v>0</v>
      </c>
      <c r="EN126" s="55">
        <f t="shared" si="1345"/>
        <v>0</v>
      </c>
      <c r="EO126" s="54"/>
      <c r="EP126" s="55">
        <f t="shared" ref="EP126:EQ126" si="1346">EP127+EP128</f>
        <v>0</v>
      </c>
      <c r="EQ126" s="55">
        <f t="shared" si="1346"/>
        <v>0</v>
      </c>
      <c r="ER126" s="54"/>
      <c r="ES126" s="55">
        <f t="shared" ref="ES126:ET126" si="1347">ES127+ES128</f>
        <v>0</v>
      </c>
      <c r="ET126" s="55">
        <f t="shared" si="1347"/>
        <v>0</v>
      </c>
      <c r="EU126" s="54"/>
      <c r="EV126" s="55">
        <f t="shared" ref="EV126:EW126" si="1348">EV127+EV128</f>
        <v>0</v>
      </c>
      <c r="EW126" s="55">
        <f t="shared" si="1348"/>
        <v>0</v>
      </c>
      <c r="EX126" s="54"/>
      <c r="EY126" s="55">
        <f t="shared" ref="EY126:EZ126" si="1349">EY127+EY128</f>
        <v>0</v>
      </c>
      <c r="EZ126" s="55">
        <f t="shared" si="1349"/>
        <v>0</v>
      </c>
      <c r="FA126" s="54"/>
      <c r="FB126" s="55">
        <f t="shared" ref="FB126:FC126" si="1350">FB127+FB128</f>
        <v>0</v>
      </c>
      <c r="FC126" s="55">
        <f t="shared" si="1350"/>
        <v>0</v>
      </c>
      <c r="FD126" s="54"/>
    </row>
    <row r="127" spans="1:160" ht="31.5" x14ac:dyDescent="0.25">
      <c r="A127" s="186" t="s">
        <v>285</v>
      </c>
      <c r="B127" s="56">
        <f t="shared" si="865"/>
        <v>16484.3</v>
      </c>
      <c r="C127" s="56">
        <f t="shared" si="866"/>
        <v>6446.9439200000006</v>
      </c>
      <c r="D127" s="52">
        <f t="shared" si="31"/>
        <v>39.109600771643329</v>
      </c>
      <c r="E127" s="52"/>
      <c r="F127" s="52"/>
      <c r="G127" s="52"/>
      <c r="H127" s="52"/>
      <c r="I127" s="52"/>
      <c r="J127" s="52"/>
      <c r="K127" s="52">
        <v>1071.9000000000001</v>
      </c>
      <c r="L127" s="52"/>
      <c r="M127" s="48">
        <f t="shared" si="197"/>
        <v>0</v>
      </c>
      <c r="N127" s="52">
        <v>1104</v>
      </c>
      <c r="O127" s="52">
        <v>380.18765000000002</v>
      </c>
      <c r="P127" s="48">
        <f t="shared" si="870"/>
        <v>34.43728713768116</v>
      </c>
      <c r="Q127" s="199">
        <v>3338</v>
      </c>
      <c r="R127" s="199">
        <v>466.7</v>
      </c>
      <c r="S127" s="48">
        <f t="shared" si="1304"/>
        <v>13.981426003594965</v>
      </c>
      <c r="T127" s="198">
        <v>1064</v>
      </c>
      <c r="U127" s="198">
        <v>627.87371999999993</v>
      </c>
      <c r="V127" s="48">
        <f t="shared" si="1307"/>
        <v>59.010687969924803</v>
      </c>
      <c r="W127" s="198"/>
      <c r="X127" s="198"/>
      <c r="Y127" s="48"/>
      <c r="Z127" s="52"/>
      <c r="AA127" s="52"/>
      <c r="AB127" s="48"/>
      <c r="AC127" s="52"/>
      <c r="AD127" s="52"/>
      <c r="AE127" s="48"/>
      <c r="AF127" s="52"/>
      <c r="AG127" s="52"/>
      <c r="AH127" s="48"/>
      <c r="AI127" s="198">
        <v>1100</v>
      </c>
      <c r="AJ127" s="198">
        <v>1100</v>
      </c>
      <c r="AK127" s="48">
        <f t="shared" si="1313"/>
        <v>100</v>
      </c>
      <c r="AL127" s="198"/>
      <c r="AM127" s="198"/>
      <c r="AN127" s="48"/>
      <c r="AO127" s="198"/>
      <c r="AP127" s="198"/>
      <c r="AQ127" s="48"/>
      <c r="AR127" s="198"/>
      <c r="AS127" s="200"/>
      <c r="AT127" s="48"/>
      <c r="AU127" s="198"/>
      <c r="AV127" s="198"/>
      <c r="AW127" s="48"/>
      <c r="AX127" s="198">
        <v>100</v>
      </c>
      <c r="AY127" s="198">
        <v>100</v>
      </c>
      <c r="AZ127" s="198">
        <f t="shared" si="829"/>
        <v>100</v>
      </c>
      <c r="BA127" s="198"/>
      <c r="BB127" s="198"/>
      <c r="BC127" s="48"/>
      <c r="BD127" s="198"/>
      <c r="BE127" s="198"/>
      <c r="BF127" s="48"/>
      <c r="BG127" s="198"/>
      <c r="BH127" s="198"/>
      <c r="BI127" s="48"/>
      <c r="BJ127" s="198">
        <v>3576.4</v>
      </c>
      <c r="BK127" s="198">
        <v>1988.20001</v>
      </c>
      <c r="BL127" s="48">
        <f t="shared" si="1320"/>
        <v>55.592215915445699</v>
      </c>
      <c r="BM127" s="198"/>
      <c r="BN127" s="198"/>
      <c r="BO127" s="48"/>
      <c r="BP127" s="198"/>
      <c r="BQ127" s="198"/>
      <c r="BR127" s="48"/>
      <c r="BS127" s="198"/>
      <c r="BT127" s="198"/>
      <c r="BU127" s="48"/>
      <c r="BV127" s="198"/>
      <c r="BW127" s="198"/>
      <c r="BX127" s="48"/>
      <c r="BY127" s="198"/>
      <c r="BZ127" s="198"/>
      <c r="CA127" s="48"/>
      <c r="CB127" s="198">
        <v>4780</v>
      </c>
      <c r="CC127" s="198">
        <v>1433.98254</v>
      </c>
      <c r="CD127" s="48">
        <f t="shared" si="1322"/>
        <v>29.99963472803347</v>
      </c>
      <c r="CE127" s="198"/>
      <c r="CF127" s="198"/>
      <c r="CG127" s="48"/>
      <c r="CH127" s="198"/>
      <c r="CI127" s="198"/>
      <c r="CJ127" s="48"/>
      <c r="CK127" s="198"/>
      <c r="CL127" s="198"/>
      <c r="CM127" s="48"/>
      <c r="CN127" s="198"/>
      <c r="CO127" s="198"/>
      <c r="CP127" s="48"/>
      <c r="CQ127" s="198"/>
      <c r="CR127" s="198"/>
      <c r="CS127" s="48"/>
      <c r="CT127" s="198"/>
      <c r="CU127" s="198"/>
      <c r="CV127" s="48"/>
      <c r="CW127" s="198"/>
      <c r="CX127" s="198"/>
      <c r="CY127" s="198"/>
      <c r="CZ127" s="198"/>
      <c r="DA127" s="198"/>
      <c r="DB127" s="48"/>
      <c r="DC127" s="198"/>
      <c r="DD127" s="198"/>
      <c r="DE127" s="48"/>
      <c r="DF127" s="198"/>
      <c r="DG127" s="198"/>
      <c r="DH127" s="48"/>
      <c r="DI127" s="198"/>
      <c r="DJ127" s="198"/>
      <c r="DK127" s="48"/>
      <c r="DL127" s="198"/>
      <c r="DM127" s="198"/>
      <c r="DN127" s="48"/>
      <c r="DO127" s="198"/>
      <c r="DP127" s="198"/>
      <c r="DQ127" s="48"/>
      <c r="DR127" s="198"/>
      <c r="DS127" s="198"/>
      <c r="DT127" s="48"/>
      <c r="DU127" s="198"/>
      <c r="DV127" s="198"/>
      <c r="DW127" s="48"/>
      <c r="DX127" s="198"/>
      <c r="DY127" s="198"/>
      <c r="DZ127" s="48"/>
      <c r="EA127" s="198"/>
      <c r="EB127" s="198"/>
      <c r="EC127" s="48"/>
      <c r="ED127" s="198"/>
      <c r="EE127" s="198"/>
      <c r="EF127" s="48"/>
      <c r="EG127" s="198">
        <v>175</v>
      </c>
      <c r="EH127" s="198">
        <v>175</v>
      </c>
      <c r="EI127" s="48">
        <f t="shared" si="1342"/>
        <v>100</v>
      </c>
      <c r="EJ127" s="198">
        <v>175</v>
      </c>
      <c r="EK127" s="198">
        <v>175</v>
      </c>
      <c r="EL127" s="48">
        <f t="shared" si="1344"/>
        <v>100</v>
      </c>
      <c r="EM127" s="198"/>
      <c r="EN127" s="198"/>
      <c r="EO127" s="48"/>
      <c r="EP127" s="198"/>
      <c r="EQ127" s="198"/>
      <c r="ER127" s="48"/>
      <c r="ES127" s="198"/>
      <c r="ET127" s="198"/>
      <c r="EU127" s="48"/>
      <c r="EV127" s="198"/>
      <c r="EW127" s="198"/>
      <c r="EX127" s="48"/>
      <c r="EY127" s="198"/>
      <c r="EZ127" s="198"/>
      <c r="FA127" s="48"/>
      <c r="FB127" s="198"/>
      <c r="FC127" s="198"/>
      <c r="FD127" s="48"/>
    </row>
    <row r="128" spans="1:160" ht="15.75" x14ac:dyDescent="0.25">
      <c r="A128" s="28" t="s">
        <v>312</v>
      </c>
      <c r="B128" s="56">
        <f t="shared" si="865"/>
        <v>90835</v>
      </c>
      <c r="C128" s="56">
        <f t="shared" si="866"/>
        <v>90239.848209999996</v>
      </c>
      <c r="D128" s="52">
        <f t="shared" si="31"/>
        <v>99.344799042219407</v>
      </c>
      <c r="E128" s="56"/>
      <c r="F128" s="56"/>
      <c r="G128" s="56"/>
      <c r="H128" s="52">
        <v>90000</v>
      </c>
      <c r="I128" s="52">
        <v>90000</v>
      </c>
      <c r="J128" s="52">
        <f>I128/H128*100</f>
        <v>100</v>
      </c>
      <c r="K128" s="117"/>
      <c r="L128" s="117"/>
      <c r="M128" s="117"/>
      <c r="N128" s="117"/>
      <c r="O128" s="117"/>
      <c r="P128" s="48"/>
      <c r="Q128" s="76"/>
      <c r="R128" s="76"/>
      <c r="S128" s="48"/>
      <c r="T128" s="76"/>
      <c r="U128" s="76"/>
      <c r="V128" s="48"/>
      <c r="W128" s="76"/>
      <c r="X128" s="76"/>
      <c r="Y128" s="48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76"/>
      <c r="AJ128" s="76"/>
      <c r="AK128" s="48"/>
      <c r="AL128" s="76"/>
      <c r="AM128" s="76"/>
      <c r="AN128" s="48"/>
      <c r="AO128" s="76"/>
      <c r="AP128" s="76"/>
      <c r="AQ128" s="48"/>
      <c r="AR128" s="52"/>
      <c r="AS128" s="76"/>
      <c r="AT128" s="48"/>
      <c r="AU128" s="76"/>
      <c r="AV128" s="76"/>
      <c r="AW128" s="48"/>
      <c r="AX128" s="76"/>
      <c r="AY128" s="76"/>
      <c r="AZ128" s="198"/>
      <c r="BA128" s="76"/>
      <c r="BB128" s="76"/>
      <c r="BC128" s="48"/>
      <c r="BD128" s="76"/>
      <c r="BE128" s="76"/>
      <c r="BF128" s="48"/>
      <c r="BG128" s="76"/>
      <c r="BH128" s="76"/>
      <c r="BI128" s="48"/>
      <c r="BJ128" s="76"/>
      <c r="BK128" s="76"/>
      <c r="BL128" s="48"/>
      <c r="BM128" s="76"/>
      <c r="BN128" s="76"/>
      <c r="BO128" s="48"/>
      <c r="BP128" s="76"/>
      <c r="BQ128" s="76"/>
      <c r="BR128" s="48"/>
      <c r="BS128" s="76"/>
      <c r="BT128" s="76"/>
      <c r="BU128" s="48"/>
      <c r="BV128" s="76"/>
      <c r="BW128" s="76"/>
      <c r="BX128" s="48"/>
      <c r="BY128" s="76"/>
      <c r="BZ128" s="76"/>
      <c r="CA128" s="48"/>
      <c r="CB128" s="198">
        <v>835</v>
      </c>
      <c r="CC128" s="198">
        <v>239.84820999999999</v>
      </c>
      <c r="CD128" s="48">
        <f t="shared" si="1322"/>
        <v>28.724336526946111</v>
      </c>
      <c r="CE128" s="198"/>
      <c r="CF128" s="76"/>
      <c r="CG128" s="48"/>
      <c r="CH128" s="198"/>
      <c r="CI128" s="76"/>
      <c r="CJ128" s="48"/>
      <c r="CK128" s="198"/>
      <c r="CL128" s="76"/>
      <c r="CM128" s="48"/>
      <c r="CN128" s="198"/>
      <c r="CO128" s="76"/>
      <c r="CP128" s="48"/>
      <c r="CQ128" s="198"/>
      <c r="CR128" s="76"/>
      <c r="CS128" s="48"/>
      <c r="CT128" s="198"/>
      <c r="CU128" s="198"/>
      <c r="CV128" s="48"/>
      <c r="CW128" s="76"/>
      <c r="CX128" s="76"/>
      <c r="CY128" s="198"/>
      <c r="CZ128" s="198"/>
      <c r="DA128" s="76"/>
      <c r="DB128" s="48"/>
      <c r="DC128" s="198"/>
      <c r="DD128" s="198"/>
      <c r="DE128" s="48"/>
      <c r="DF128" s="198"/>
      <c r="DG128" s="76"/>
      <c r="DH128" s="48"/>
      <c r="DI128" s="198"/>
      <c r="DJ128" s="198"/>
      <c r="DK128" s="48"/>
      <c r="DL128" s="76"/>
      <c r="DM128" s="76"/>
      <c r="DN128" s="48"/>
      <c r="DO128" s="198"/>
      <c r="DP128" s="198"/>
      <c r="DQ128" s="48"/>
      <c r="DR128" s="198"/>
      <c r="DS128" s="198"/>
      <c r="DT128" s="48"/>
      <c r="DU128" s="198"/>
      <c r="DV128" s="198"/>
      <c r="DW128" s="48"/>
      <c r="DX128" s="198"/>
      <c r="DY128" s="198"/>
      <c r="DZ128" s="48"/>
      <c r="EA128" s="198"/>
      <c r="EB128" s="198"/>
      <c r="EC128" s="48"/>
      <c r="ED128" s="198"/>
      <c r="EE128" s="198"/>
      <c r="EF128" s="48"/>
      <c r="EG128" s="198"/>
      <c r="EH128" s="198"/>
      <c r="EI128" s="48"/>
      <c r="EJ128" s="198"/>
      <c r="EK128" s="198"/>
      <c r="EL128" s="48"/>
      <c r="EM128" s="198"/>
      <c r="EN128" s="198"/>
      <c r="EO128" s="48"/>
      <c r="EP128" s="198"/>
      <c r="EQ128" s="198"/>
      <c r="ER128" s="48"/>
      <c r="ES128" s="198"/>
      <c r="ET128" s="198"/>
      <c r="EU128" s="48"/>
      <c r="EV128" s="198"/>
      <c r="EW128" s="198"/>
      <c r="EX128" s="48"/>
      <c r="EY128" s="198"/>
      <c r="EZ128" s="198"/>
      <c r="FA128" s="48"/>
      <c r="FB128" s="198"/>
      <c r="FC128" s="76"/>
      <c r="FD128" s="48"/>
    </row>
    <row r="129" spans="1:160" s="59" customFormat="1" ht="31.5" x14ac:dyDescent="0.25">
      <c r="A129" s="188" t="s">
        <v>349</v>
      </c>
      <c r="B129" s="73">
        <f t="shared" si="865"/>
        <v>10436.1</v>
      </c>
      <c r="C129" s="73">
        <f t="shared" si="866"/>
        <v>5995.3474700000006</v>
      </c>
      <c r="D129" s="55">
        <f t="shared" ref="D129" si="1351">C129/B129*100</f>
        <v>57.448160423913151</v>
      </c>
      <c r="E129" s="73">
        <f t="shared" ref="E129:AD129" si="1352">E130+E131</f>
        <v>0</v>
      </c>
      <c r="F129" s="73">
        <f t="shared" ref="F129" si="1353">F130+F131</f>
        <v>0</v>
      </c>
      <c r="G129" s="73">
        <f t="shared" si="1352"/>
        <v>0</v>
      </c>
      <c r="H129" s="73">
        <f t="shared" si="1352"/>
        <v>0</v>
      </c>
      <c r="I129" s="73">
        <f t="shared" si="1352"/>
        <v>0</v>
      </c>
      <c r="J129" s="73">
        <f t="shared" si="1352"/>
        <v>0</v>
      </c>
      <c r="K129" s="73">
        <f t="shared" si="1352"/>
        <v>500</v>
      </c>
      <c r="L129" s="73">
        <f t="shared" ref="L129" si="1354">L130+L131</f>
        <v>500</v>
      </c>
      <c r="M129" s="54">
        <f t="shared" si="197"/>
        <v>100</v>
      </c>
      <c r="N129" s="73">
        <f t="shared" si="1352"/>
        <v>517</v>
      </c>
      <c r="O129" s="73">
        <f t="shared" si="1352"/>
        <v>166.49979999999999</v>
      </c>
      <c r="P129" s="54">
        <f t="shared" si="870"/>
        <v>32.204990328820116</v>
      </c>
      <c r="Q129" s="73">
        <f t="shared" ref="Q129:R129" si="1355">Q130+Q131</f>
        <v>1227</v>
      </c>
      <c r="R129" s="73">
        <f t="shared" si="1355"/>
        <v>270.10000000000002</v>
      </c>
      <c r="S129" s="54">
        <f t="shared" ref="S129:S130" si="1356">R129/Q129*100</f>
        <v>22.013039934800325</v>
      </c>
      <c r="T129" s="73">
        <f t="shared" ref="T129" si="1357">T130+T131</f>
        <v>275</v>
      </c>
      <c r="U129" s="73">
        <f t="shared" ref="U129" si="1358">U130+U131</f>
        <v>123.764</v>
      </c>
      <c r="V129" s="54">
        <f t="shared" ref="V129:V130" si="1359">U129/T129*100</f>
        <v>45.005090909090903</v>
      </c>
      <c r="W129" s="73">
        <f t="shared" ref="W129" si="1360">W130+W131</f>
        <v>0</v>
      </c>
      <c r="X129" s="73">
        <f t="shared" ref="X129" si="1361">X130+X131</f>
        <v>0</v>
      </c>
      <c r="Y129" s="54"/>
      <c r="Z129" s="73">
        <f t="shared" si="1352"/>
        <v>0</v>
      </c>
      <c r="AA129" s="73">
        <f t="shared" ref="AA129" si="1362">AA130+AA131</f>
        <v>0</v>
      </c>
      <c r="AB129" s="73">
        <f t="shared" si="1352"/>
        <v>0</v>
      </c>
      <c r="AC129" s="73">
        <f t="shared" si="1352"/>
        <v>0</v>
      </c>
      <c r="AD129" s="73">
        <f t="shared" si="1352"/>
        <v>0</v>
      </c>
      <c r="AE129" s="73">
        <f t="shared" ref="AE129:AG129" si="1363">AE130+AE131</f>
        <v>0</v>
      </c>
      <c r="AF129" s="73">
        <f t="shared" si="1363"/>
        <v>0</v>
      </c>
      <c r="AG129" s="73">
        <f t="shared" si="1363"/>
        <v>0</v>
      </c>
      <c r="AH129" s="54"/>
      <c r="AI129" s="73">
        <f t="shared" ref="AI129:AJ129" si="1364">AI130+AI131</f>
        <v>1500</v>
      </c>
      <c r="AJ129" s="73">
        <f t="shared" si="1364"/>
        <v>1500</v>
      </c>
      <c r="AK129" s="54">
        <f t="shared" ref="AK129:AK130" si="1365">AJ129/AI129*100</f>
        <v>100</v>
      </c>
      <c r="AL129" s="73">
        <f t="shared" ref="AL129:AM129" si="1366">AL130+AL131</f>
        <v>0</v>
      </c>
      <c r="AM129" s="73">
        <f t="shared" si="1366"/>
        <v>0</v>
      </c>
      <c r="AN129" s="54"/>
      <c r="AO129" s="73">
        <f t="shared" ref="AO129:AP129" si="1367">AO130+AO131</f>
        <v>0</v>
      </c>
      <c r="AP129" s="73">
        <f t="shared" si="1367"/>
        <v>0</v>
      </c>
      <c r="AQ129" s="54"/>
      <c r="AR129" s="73">
        <f t="shared" ref="AR129:AS129" si="1368">AR130+AR131</f>
        <v>0</v>
      </c>
      <c r="AS129" s="73">
        <f t="shared" si="1368"/>
        <v>0</v>
      </c>
      <c r="AT129" s="54"/>
      <c r="AU129" s="73">
        <f t="shared" ref="AU129:AV129" si="1369">AU130+AU131</f>
        <v>0</v>
      </c>
      <c r="AV129" s="73">
        <f t="shared" si="1369"/>
        <v>0</v>
      </c>
      <c r="AW129" s="54"/>
      <c r="AX129" s="73">
        <f t="shared" ref="AX129:AY129" si="1370">AX130+AX131</f>
        <v>150</v>
      </c>
      <c r="AY129" s="73">
        <f t="shared" si="1370"/>
        <v>150</v>
      </c>
      <c r="AZ129" s="201">
        <f t="shared" si="829"/>
        <v>100</v>
      </c>
      <c r="BA129" s="73"/>
      <c r="BB129" s="73"/>
      <c r="BC129" s="54"/>
      <c r="BD129" s="73"/>
      <c r="BE129" s="73"/>
      <c r="BF129" s="54"/>
      <c r="BG129" s="73"/>
      <c r="BH129" s="73"/>
      <c r="BI129" s="54"/>
      <c r="BJ129" s="73">
        <f t="shared" ref="BJ129:BK129" si="1371">BJ130+BJ131</f>
        <v>2043.7</v>
      </c>
      <c r="BK129" s="73">
        <f t="shared" si="1371"/>
        <v>1081.08367</v>
      </c>
      <c r="BL129" s="54">
        <f t="shared" ref="BL129:BL130" si="1372">BK129/BJ129*100</f>
        <v>52.898354455154859</v>
      </c>
      <c r="BM129" s="73"/>
      <c r="BN129" s="73"/>
      <c r="BO129" s="54"/>
      <c r="BP129" s="73"/>
      <c r="BQ129" s="73"/>
      <c r="BR129" s="54"/>
      <c r="BS129" s="73"/>
      <c r="BT129" s="73"/>
      <c r="BU129" s="54"/>
      <c r="BV129" s="73"/>
      <c r="BW129" s="73"/>
      <c r="BX129" s="54"/>
      <c r="BY129" s="73"/>
      <c r="BZ129" s="73"/>
      <c r="CA129" s="54"/>
      <c r="CB129" s="73">
        <f t="shared" ref="CB129:CC129" si="1373">CB130+CB131</f>
        <v>2925</v>
      </c>
      <c r="CC129" s="73">
        <f t="shared" si="1373"/>
        <v>905.5</v>
      </c>
      <c r="CD129" s="54">
        <f t="shared" ref="CD129:CD130" si="1374">CC129/CB129*100</f>
        <v>30.957264957264957</v>
      </c>
      <c r="CE129" s="73">
        <f t="shared" ref="CE129:CF129" si="1375">CE130+CE131</f>
        <v>0</v>
      </c>
      <c r="CF129" s="73">
        <f t="shared" si="1375"/>
        <v>0</v>
      </c>
      <c r="CG129" s="54"/>
      <c r="CH129" s="73">
        <f t="shared" ref="CH129:CI129" si="1376">CH130+CH131</f>
        <v>0</v>
      </c>
      <c r="CI129" s="73">
        <f t="shared" si="1376"/>
        <v>0</v>
      </c>
      <c r="CJ129" s="54"/>
      <c r="CK129" s="73">
        <f t="shared" ref="CK129:CL129" si="1377">CK130+CK131</f>
        <v>0</v>
      </c>
      <c r="CL129" s="73">
        <f t="shared" si="1377"/>
        <v>0</v>
      </c>
      <c r="CM129" s="54"/>
      <c r="CN129" s="73">
        <f t="shared" ref="CN129:CO129" si="1378">CN130+CN131</f>
        <v>0</v>
      </c>
      <c r="CO129" s="73">
        <f t="shared" si="1378"/>
        <v>0</v>
      </c>
      <c r="CP129" s="54"/>
      <c r="CQ129" s="73">
        <f t="shared" ref="CQ129:CR129" si="1379">CQ130+CQ131</f>
        <v>0</v>
      </c>
      <c r="CR129" s="73">
        <f t="shared" si="1379"/>
        <v>0</v>
      </c>
      <c r="CS129" s="54"/>
      <c r="CT129" s="73">
        <f t="shared" ref="CT129:CU129" si="1380">CT130+CT131</f>
        <v>0</v>
      </c>
      <c r="CU129" s="73">
        <f t="shared" si="1380"/>
        <v>0</v>
      </c>
      <c r="CV129" s="54"/>
      <c r="CW129" s="73">
        <f t="shared" ref="CW129:CX129" si="1381">CW130+CW131</f>
        <v>0</v>
      </c>
      <c r="CX129" s="73">
        <f t="shared" si="1381"/>
        <v>0</v>
      </c>
      <c r="CY129" s="201"/>
      <c r="CZ129" s="73">
        <f t="shared" ref="CZ129:DA129" si="1382">CZ130+CZ131</f>
        <v>0</v>
      </c>
      <c r="DA129" s="73">
        <f t="shared" si="1382"/>
        <v>0</v>
      </c>
      <c r="DB129" s="54"/>
      <c r="DC129" s="73">
        <f t="shared" ref="DC129:DD129" si="1383">DC130+DC131</f>
        <v>0</v>
      </c>
      <c r="DD129" s="73">
        <f t="shared" si="1383"/>
        <v>0</v>
      </c>
      <c r="DE129" s="54"/>
      <c r="DF129" s="73">
        <f t="shared" ref="DF129:DG129" si="1384">DF130+DF131</f>
        <v>0</v>
      </c>
      <c r="DG129" s="73">
        <f t="shared" si="1384"/>
        <v>0</v>
      </c>
      <c r="DH129" s="54"/>
      <c r="DI129" s="73">
        <f t="shared" ref="DI129:DJ129" si="1385">DI130+DI131</f>
        <v>0</v>
      </c>
      <c r="DJ129" s="73">
        <f t="shared" si="1385"/>
        <v>0</v>
      </c>
      <c r="DK129" s="54"/>
      <c r="DL129" s="73">
        <f t="shared" ref="DL129:DM129" si="1386">DL130+DL131</f>
        <v>0</v>
      </c>
      <c r="DM129" s="73">
        <f t="shared" si="1386"/>
        <v>0</v>
      </c>
      <c r="DN129" s="54"/>
      <c r="DO129" s="73">
        <f t="shared" ref="DO129:DP129" si="1387">DO130+DO131</f>
        <v>0</v>
      </c>
      <c r="DP129" s="73">
        <f t="shared" si="1387"/>
        <v>0</v>
      </c>
      <c r="DQ129" s="54"/>
      <c r="DR129" s="73">
        <f t="shared" ref="DR129:DS129" si="1388">DR130+DR131</f>
        <v>0</v>
      </c>
      <c r="DS129" s="73">
        <f t="shared" si="1388"/>
        <v>0</v>
      </c>
      <c r="DT129" s="54"/>
      <c r="DU129" s="73">
        <f t="shared" ref="DU129:DV129" si="1389">DU130+DU131</f>
        <v>0</v>
      </c>
      <c r="DV129" s="73">
        <f t="shared" si="1389"/>
        <v>0</v>
      </c>
      <c r="DW129" s="54"/>
      <c r="DX129" s="73">
        <f t="shared" ref="DX129:DY129" si="1390">DX130+DX131</f>
        <v>0</v>
      </c>
      <c r="DY129" s="73">
        <f t="shared" si="1390"/>
        <v>0</v>
      </c>
      <c r="DZ129" s="54"/>
      <c r="EA129" s="73">
        <f t="shared" ref="EA129:EB129" si="1391">EA130+EA131</f>
        <v>0</v>
      </c>
      <c r="EB129" s="73">
        <f t="shared" si="1391"/>
        <v>0</v>
      </c>
      <c r="EC129" s="54"/>
      <c r="ED129" s="73">
        <f t="shared" ref="ED129:EE129" si="1392">ED130+ED131</f>
        <v>1128.4000000000001</v>
      </c>
      <c r="EE129" s="73">
        <f t="shared" si="1392"/>
        <v>1128.4000000000001</v>
      </c>
      <c r="EF129" s="54">
        <f t="shared" ref="EF129:EF130" si="1393">EE129/ED129*100</f>
        <v>100</v>
      </c>
      <c r="EG129" s="73">
        <f t="shared" ref="EG129:EH129" si="1394">EG130+EG131</f>
        <v>0</v>
      </c>
      <c r="EH129" s="73">
        <f t="shared" si="1394"/>
        <v>0</v>
      </c>
      <c r="EI129" s="54"/>
      <c r="EJ129" s="73">
        <f t="shared" ref="EJ129:EK129" si="1395">EJ130+EJ131</f>
        <v>170</v>
      </c>
      <c r="EK129" s="73">
        <f t="shared" si="1395"/>
        <v>170</v>
      </c>
      <c r="EL129" s="54">
        <f t="shared" si="1344"/>
        <v>100</v>
      </c>
      <c r="EM129" s="73">
        <f t="shared" ref="EM129:EN129" si="1396">EM130+EM131</f>
        <v>0</v>
      </c>
      <c r="EN129" s="73">
        <f t="shared" si="1396"/>
        <v>0</v>
      </c>
      <c r="EO129" s="54"/>
      <c r="EP129" s="73">
        <f t="shared" ref="EP129:EQ129" si="1397">EP130+EP131</f>
        <v>0</v>
      </c>
      <c r="EQ129" s="73">
        <f t="shared" si="1397"/>
        <v>0</v>
      </c>
      <c r="ER129" s="54"/>
      <c r="ES129" s="73">
        <f t="shared" ref="ES129:ET129" si="1398">ES130+ES131</f>
        <v>0</v>
      </c>
      <c r="ET129" s="73">
        <f t="shared" si="1398"/>
        <v>0</v>
      </c>
      <c r="EU129" s="54"/>
      <c r="EV129" s="73">
        <f t="shared" ref="EV129:EW129" si="1399">EV130+EV131</f>
        <v>0</v>
      </c>
      <c r="EW129" s="73">
        <f t="shared" si="1399"/>
        <v>0</v>
      </c>
      <c r="EX129" s="54"/>
      <c r="EY129" s="73">
        <f t="shared" ref="EY129:EZ129" si="1400">EY130+EY131</f>
        <v>0</v>
      </c>
      <c r="EZ129" s="73">
        <f t="shared" si="1400"/>
        <v>0</v>
      </c>
      <c r="FA129" s="54"/>
      <c r="FB129" s="73">
        <f t="shared" ref="FB129:FC129" si="1401">FB130+FB131</f>
        <v>0</v>
      </c>
      <c r="FC129" s="73">
        <f t="shared" si="1401"/>
        <v>0</v>
      </c>
      <c r="FD129" s="54"/>
    </row>
    <row r="130" spans="1:160" ht="31.5" x14ac:dyDescent="0.25">
      <c r="A130" s="186" t="s">
        <v>284</v>
      </c>
      <c r="B130" s="56">
        <f t="shared" si="865"/>
        <v>10436.1</v>
      </c>
      <c r="C130" s="56">
        <f t="shared" si="866"/>
        <v>5995.3474700000006</v>
      </c>
      <c r="D130" s="52">
        <f t="shared" si="31"/>
        <v>57.448160423913151</v>
      </c>
      <c r="E130" s="52"/>
      <c r="F130" s="52"/>
      <c r="G130" s="52"/>
      <c r="H130" s="52"/>
      <c r="I130" s="52"/>
      <c r="J130" s="48"/>
      <c r="K130" s="52">
        <v>500</v>
      </c>
      <c r="L130" s="52">
        <v>500</v>
      </c>
      <c r="M130" s="48">
        <f t="shared" si="197"/>
        <v>100</v>
      </c>
      <c r="N130" s="52">
        <v>517</v>
      </c>
      <c r="O130" s="52">
        <v>166.49979999999999</v>
      </c>
      <c r="P130" s="48">
        <f t="shared" si="870"/>
        <v>32.204990328820116</v>
      </c>
      <c r="Q130" s="199">
        <v>1227</v>
      </c>
      <c r="R130" s="199">
        <v>270.10000000000002</v>
      </c>
      <c r="S130" s="48">
        <f t="shared" si="1356"/>
        <v>22.013039934800325</v>
      </c>
      <c r="T130" s="198">
        <v>275</v>
      </c>
      <c r="U130" s="198">
        <v>123.764</v>
      </c>
      <c r="V130" s="48">
        <f t="shared" si="1359"/>
        <v>45.005090909090903</v>
      </c>
      <c r="W130" s="198"/>
      <c r="X130" s="198"/>
      <c r="Y130" s="48"/>
      <c r="Z130" s="52"/>
      <c r="AA130" s="52"/>
      <c r="AB130" s="48"/>
      <c r="AC130" s="52"/>
      <c r="AD130" s="52"/>
      <c r="AE130" s="48"/>
      <c r="AF130" s="52"/>
      <c r="AG130" s="52"/>
      <c r="AH130" s="48"/>
      <c r="AI130" s="198">
        <v>1500</v>
      </c>
      <c r="AJ130" s="52">
        <v>1500</v>
      </c>
      <c r="AK130" s="48">
        <f t="shared" si="1365"/>
        <v>100</v>
      </c>
      <c r="AL130" s="198"/>
      <c r="AM130" s="52"/>
      <c r="AN130" s="48"/>
      <c r="AO130" s="198"/>
      <c r="AP130" s="52"/>
      <c r="AQ130" s="48"/>
      <c r="AR130" s="198"/>
      <c r="AS130" s="200"/>
      <c r="AT130" s="48"/>
      <c r="AU130" s="198"/>
      <c r="AV130" s="52"/>
      <c r="AW130" s="48"/>
      <c r="AX130" s="198">
        <v>150</v>
      </c>
      <c r="AY130" s="52">
        <v>150</v>
      </c>
      <c r="AZ130" s="198">
        <f t="shared" si="829"/>
        <v>100</v>
      </c>
      <c r="BA130" s="198"/>
      <c r="BB130" s="52"/>
      <c r="BC130" s="48"/>
      <c r="BD130" s="198"/>
      <c r="BE130" s="52"/>
      <c r="BF130" s="48"/>
      <c r="BG130" s="198"/>
      <c r="BH130" s="52"/>
      <c r="BI130" s="48"/>
      <c r="BJ130" s="198">
        <v>2043.7</v>
      </c>
      <c r="BK130" s="52">
        <v>1081.08367</v>
      </c>
      <c r="BL130" s="48">
        <f t="shared" si="1372"/>
        <v>52.898354455154859</v>
      </c>
      <c r="BM130" s="198"/>
      <c r="BN130" s="52"/>
      <c r="BO130" s="48"/>
      <c r="BP130" s="198"/>
      <c r="BQ130" s="52"/>
      <c r="BR130" s="48"/>
      <c r="BS130" s="198"/>
      <c r="BT130" s="52"/>
      <c r="BU130" s="48"/>
      <c r="BV130" s="198"/>
      <c r="BW130" s="52"/>
      <c r="BX130" s="48"/>
      <c r="BY130" s="198"/>
      <c r="BZ130" s="52"/>
      <c r="CA130" s="48"/>
      <c r="CB130" s="198">
        <v>2925</v>
      </c>
      <c r="CC130" s="52">
        <v>905.5</v>
      </c>
      <c r="CD130" s="48">
        <f t="shared" si="1374"/>
        <v>30.957264957264957</v>
      </c>
      <c r="CE130" s="198"/>
      <c r="CF130" s="52"/>
      <c r="CG130" s="48"/>
      <c r="CH130" s="198"/>
      <c r="CI130" s="52"/>
      <c r="CJ130" s="48"/>
      <c r="CK130" s="198"/>
      <c r="CL130" s="52"/>
      <c r="CM130" s="48"/>
      <c r="CN130" s="198"/>
      <c r="CO130" s="52"/>
      <c r="CP130" s="48"/>
      <c r="CQ130" s="198"/>
      <c r="CR130" s="52"/>
      <c r="CS130" s="48"/>
      <c r="CT130" s="198"/>
      <c r="CU130" s="52"/>
      <c r="CV130" s="48"/>
      <c r="CW130" s="198"/>
      <c r="CX130" s="52"/>
      <c r="CY130" s="198"/>
      <c r="CZ130" s="198"/>
      <c r="DA130" s="52"/>
      <c r="DB130" s="48"/>
      <c r="DC130" s="198"/>
      <c r="DD130" s="52"/>
      <c r="DE130" s="48"/>
      <c r="DF130" s="198"/>
      <c r="DG130" s="52"/>
      <c r="DH130" s="48"/>
      <c r="DI130" s="198"/>
      <c r="DJ130" s="52"/>
      <c r="DK130" s="48"/>
      <c r="DL130" s="198"/>
      <c r="DM130" s="52"/>
      <c r="DN130" s="48"/>
      <c r="DO130" s="198"/>
      <c r="DP130" s="52"/>
      <c r="DQ130" s="48"/>
      <c r="DR130" s="198"/>
      <c r="DS130" s="52"/>
      <c r="DT130" s="48"/>
      <c r="DU130" s="198"/>
      <c r="DV130" s="52"/>
      <c r="DW130" s="48"/>
      <c r="DX130" s="198"/>
      <c r="DY130" s="52"/>
      <c r="DZ130" s="48"/>
      <c r="EA130" s="198"/>
      <c r="EB130" s="52"/>
      <c r="EC130" s="48"/>
      <c r="ED130" s="198">
        <v>1128.4000000000001</v>
      </c>
      <c r="EE130" s="52">
        <v>1128.4000000000001</v>
      </c>
      <c r="EF130" s="48">
        <f t="shared" si="1393"/>
        <v>100</v>
      </c>
      <c r="EG130" s="198"/>
      <c r="EH130" s="52"/>
      <c r="EI130" s="48"/>
      <c r="EJ130" s="198">
        <v>170</v>
      </c>
      <c r="EK130" s="52">
        <v>170</v>
      </c>
      <c r="EL130" s="48">
        <f t="shared" si="1344"/>
        <v>100</v>
      </c>
      <c r="EM130" s="198"/>
      <c r="EN130" s="52"/>
      <c r="EO130" s="48"/>
      <c r="EP130" s="198"/>
      <c r="EQ130" s="52"/>
      <c r="ER130" s="48"/>
      <c r="ES130" s="198"/>
      <c r="ET130" s="52"/>
      <c r="EU130" s="48"/>
      <c r="EV130" s="198"/>
      <c r="EW130" s="52"/>
      <c r="EX130" s="48"/>
      <c r="EY130" s="198"/>
      <c r="EZ130" s="52"/>
      <c r="FA130" s="48"/>
      <c r="FB130" s="198"/>
      <c r="FC130" s="52"/>
      <c r="FD130" s="48"/>
    </row>
    <row r="131" spans="1:160" ht="15.75" x14ac:dyDescent="0.25">
      <c r="A131" s="28" t="s">
        <v>348</v>
      </c>
      <c r="B131" s="56">
        <f t="shared" si="865"/>
        <v>0</v>
      </c>
      <c r="C131" s="56">
        <f t="shared" si="866"/>
        <v>0</v>
      </c>
      <c r="D131" s="52"/>
      <c r="E131" s="56"/>
      <c r="F131" s="56"/>
      <c r="G131" s="56"/>
      <c r="H131" s="117"/>
      <c r="I131" s="117"/>
      <c r="J131" s="117"/>
      <c r="K131" s="117"/>
      <c r="L131" s="117"/>
      <c r="M131" s="117"/>
      <c r="N131" s="117"/>
      <c r="O131" s="117"/>
      <c r="P131" s="48"/>
      <c r="Q131" s="76"/>
      <c r="R131" s="76"/>
      <c r="S131" s="48"/>
      <c r="T131" s="76"/>
      <c r="U131" s="76"/>
      <c r="V131" s="48"/>
      <c r="W131" s="76"/>
      <c r="X131" s="76"/>
      <c r="Y131" s="48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76"/>
      <c r="AJ131" s="76"/>
      <c r="AK131" s="48"/>
      <c r="AL131" s="76"/>
      <c r="AM131" s="76"/>
      <c r="AN131" s="48"/>
      <c r="AO131" s="76"/>
      <c r="AP131" s="76"/>
      <c r="AQ131" s="48"/>
      <c r="AR131" s="76"/>
      <c r="AS131" s="76"/>
      <c r="AT131" s="48"/>
      <c r="AU131" s="76"/>
      <c r="AV131" s="76"/>
      <c r="AW131" s="48"/>
      <c r="AX131" s="76"/>
      <c r="AY131" s="76"/>
      <c r="AZ131" s="198"/>
      <c r="BA131" s="76"/>
      <c r="BB131" s="76"/>
      <c r="BC131" s="48"/>
      <c r="BD131" s="76"/>
      <c r="BE131" s="76"/>
      <c r="BF131" s="48"/>
      <c r="BG131" s="76"/>
      <c r="BH131" s="76"/>
      <c r="BI131" s="48"/>
      <c r="BJ131" s="76"/>
      <c r="BK131" s="76"/>
      <c r="BL131" s="48"/>
      <c r="BM131" s="76"/>
      <c r="BN131" s="76"/>
      <c r="BO131" s="48"/>
      <c r="BP131" s="76"/>
      <c r="BQ131" s="76"/>
      <c r="BR131" s="48"/>
      <c r="BS131" s="76"/>
      <c r="BT131" s="76"/>
      <c r="BU131" s="48"/>
      <c r="BV131" s="76"/>
      <c r="BW131" s="76"/>
      <c r="BX131" s="48"/>
      <c r="BY131" s="76"/>
      <c r="BZ131" s="76"/>
      <c r="CA131" s="48"/>
      <c r="CB131" s="76"/>
      <c r="CC131" s="76"/>
      <c r="CD131" s="48"/>
      <c r="CE131" s="76"/>
      <c r="CF131" s="76"/>
      <c r="CG131" s="48"/>
      <c r="CH131" s="76"/>
      <c r="CI131" s="76"/>
      <c r="CJ131" s="48"/>
      <c r="CK131" s="76"/>
      <c r="CL131" s="76"/>
      <c r="CM131" s="48"/>
      <c r="CN131" s="76"/>
      <c r="CO131" s="76"/>
      <c r="CP131" s="48"/>
      <c r="CQ131" s="76"/>
      <c r="CR131" s="76"/>
      <c r="CS131" s="48"/>
      <c r="CT131" s="76"/>
      <c r="CU131" s="76"/>
      <c r="CV131" s="48"/>
      <c r="CW131" s="76"/>
      <c r="CX131" s="76"/>
      <c r="CY131" s="198"/>
      <c r="CZ131" s="76"/>
      <c r="DA131" s="76"/>
      <c r="DB131" s="48"/>
      <c r="DC131" s="76"/>
      <c r="DD131" s="76"/>
      <c r="DE131" s="48"/>
      <c r="DF131" s="76"/>
      <c r="DG131" s="76"/>
      <c r="DH131" s="48"/>
      <c r="DI131" s="76"/>
      <c r="DJ131" s="76"/>
      <c r="DK131" s="48"/>
      <c r="DL131" s="76"/>
      <c r="DM131" s="76"/>
      <c r="DN131" s="48"/>
      <c r="DO131" s="76"/>
      <c r="DP131" s="76"/>
      <c r="DQ131" s="48"/>
      <c r="DR131" s="76"/>
      <c r="DS131" s="76"/>
      <c r="DT131" s="48"/>
      <c r="DU131" s="76"/>
      <c r="DV131" s="76"/>
      <c r="DW131" s="48"/>
      <c r="DX131" s="76"/>
      <c r="DY131" s="76"/>
      <c r="DZ131" s="48"/>
      <c r="EA131" s="76"/>
      <c r="EB131" s="76"/>
      <c r="EC131" s="48"/>
      <c r="ED131" s="76"/>
      <c r="EE131" s="76"/>
      <c r="EF131" s="48"/>
      <c r="EG131" s="76"/>
      <c r="EH131" s="76"/>
      <c r="EI131" s="48"/>
      <c r="EJ131" s="76"/>
      <c r="EK131" s="76"/>
      <c r="EL131" s="48"/>
      <c r="EM131" s="76"/>
      <c r="EN131" s="76"/>
      <c r="EO131" s="48"/>
      <c r="EP131" s="76"/>
      <c r="EQ131" s="76"/>
      <c r="ER131" s="48"/>
      <c r="ES131" s="76"/>
      <c r="ET131" s="76"/>
      <c r="EU131" s="48"/>
      <c r="EV131" s="76"/>
      <c r="EW131" s="76"/>
      <c r="EX131" s="48"/>
      <c r="EY131" s="76"/>
      <c r="EZ131" s="76"/>
      <c r="FA131" s="48"/>
      <c r="FB131" s="76"/>
      <c r="FC131" s="76"/>
      <c r="FD131" s="48"/>
    </row>
    <row r="132" spans="1:160" ht="15.75" x14ac:dyDescent="0.25">
      <c r="A132" s="28" t="s">
        <v>508</v>
      </c>
      <c r="B132" s="56">
        <f t="shared" si="865"/>
        <v>0</v>
      </c>
      <c r="C132" s="56">
        <f t="shared" si="866"/>
        <v>0</v>
      </c>
      <c r="D132" s="52"/>
      <c r="E132" s="56"/>
      <c r="F132" s="56"/>
      <c r="G132" s="52"/>
      <c r="H132" s="117"/>
      <c r="I132" s="117"/>
      <c r="J132" s="117"/>
      <c r="K132" s="117"/>
      <c r="L132" s="117"/>
      <c r="M132" s="117"/>
      <c r="N132" s="117"/>
      <c r="O132" s="117"/>
      <c r="P132" s="48"/>
      <c r="Q132" s="76"/>
      <c r="R132" s="76"/>
      <c r="S132" s="48"/>
      <c r="T132" s="76"/>
      <c r="U132" s="76"/>
      <c r="V132" s="48"/>
      <c r="W132" s="76"/>
      <c r="X132" s="76"/>
      <c r="Y132" s="48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76"/>
      <c r="AJ132" s="76"/>
      <c r="AK132" s="48"/>
      <c r="AL132" s="76"/>
      <c r="AM132" s="76"/>
      <c r="AN132" s="48"/>
      <c r="AO132" s="76"/>
      <c r="AP132" s="76"/>
      <c r="AQ132" s="48"/>
      <c r="AR132" s="76"/>
      <c r="AS132" s="76"/>
      <c r="AT132" s="48"/>
      <c r="AU132" s="76"/>
      <c r="AV132" s="76"/>
      <c r="AW132" s="48"/>
      <c r="AX132" s="76"/>
      <c r="AY132" s="76"/>
      <c r="AZ132" s="198"/>
      <c r="BA132" s="76"/>
      <c r="BB132" s="76"/>
      <c r="BC132" s="48"/>
      <c r="BD132" s="76"/>
      <c r="BE132" s="76"/>
      <c r="BF132" s="48"/>
      <c r="BG132" s="76"/>
      <c r="BH132" s="76"/>
      <c r="BI132" s="48"/>
      <c r="BJ132" s="76"/>
      <c r="BK132" s="76"/>
      <c r="BL132" s="48"/>
      <c r="BM132" s="76"/>
      <c r="BN132" s="76"/>
      <c r="BO132" s="48"/>
      <c r="BP132" s="76"/>
      <c r="BQ132" s="76"/>
      <c r="BR132" s="48"/>
      <c r="BS132" s="76"/>
      <c r="BT132" s="76"/>
      <c r="BU132" s="48"/>
      <c r="BV132" s="76"/>
      <c r="BW132" s="76"/>
      <c r="BX132" s="48"/>
      <c r="BY132" s="76"/>
      <c r="BZ132" s="76"/>
      <c r="CA132" s="48"/>
      <c r="CB132" s="76"/>
      <c r="CC132" s="76"/>
      <c r="CD132" s="48"/>
      <c r="CE132" s="76"/>
      <c r="CF132" s="76"/>
      <c r="CG132" s="48"/>
      <c r="CH132" s="76"/>
      <c r="CI132" s="76"/>
      <c r="CJ132" s="48"/>
      <c r="CK132" s="76"/>
      <c r="CL132" s="76"/>
      <c r="CM132" s="48"/>
      <c r="CN132" s="76"/>
      <c r="CO132" s="76"/>
      <c r="CP132" s="48"/>
      <c r="CQ132" s="76"/>
      <c r="CR132" s="76"/>
      <c r="CS132" s="48"/>
      <c r="CT132" s="76"/>
      <c r="CU132" s="76"/>
      <c r="CV132" s="48"/>
      <c r="CW132" s="76"/>
      <c r="CX132" s="76"/>
      <c r="CY132" s="198"/>
      <c r="CZ132" s="76"/>
      <c r="DA132" s="76"/>
      <c r="DB132" s="48"/>
      <c r="DC132" s="76"/>
      <c r="DD132" s="76"/>
      <c r="DE132" s="48"/>
      <c r="DF132" s="76"/>
      <c r="DG132" s="76"/>
      <c r="DH132" s="48"/>
      <c r="DI132" s="76"/>
      <c r="DJ132" s="76"/>
      <c r="DK132" s="48"/>
      <c r="DL132" s="76"/>
      <c r="DM132" s="76"/>
      <c r="DN132" s="48"/>
      <c r="DO132" s="76"/>
      <c r="DP132" s="76"/>
      <c r="DQ132" s="48"/>
      <c r="DR132" s="76"/>
      <c r="DS132" s="76"/>
      <c r="DT132" s="48"/>
      <c r="DU132" s="76"/>
      <c r="DV132" s="76"/>
      <c r="DW132" s="48"/>
      <c r="DX132" s="76"/>
      <c r="DY132" s="76"/>
      <c r="DZ132" s="48"/>
      <c r="EA132" s="76"/>
      <c r="EB132" s="76"/>
      <c r="EC132" s="48"/>
      <c r="ED132" s="76"/>
      <c r="EE132" s="76"/>
      <c r="EF132" s="48"/>
      <c r="EG132" s="76"/>
      <c r="EH132" s="76"/>
      <c r="EI132" s="48"/>
      <c r="EJ132" s="76"/>
      <c r="EK132" s="76"/>
      <c r="EL132" s="48"/>
      <c r="EM132" s="76"/>
      <c r="EN132" s="76"/>
      <c r="EO132" s="48"/>
      <c r="EP132" s="76"/>
      <c r="EQ132" s="76"/>
      <c r="ER132" s="48"/>
      <c r="ES132" s="76"/>
      <c r="ET132" s="76"/>
      <c r="EU132" s="48"/>
      <c r="EV132" s="76"/>
      <c r="EW132" s="76"/>
      <c r="EX132" s="48"/>
      <c r="EY132" s="76"/>
      <c r="EZ132" s="76"/>
      <c r="FA132" s="48"/>
      <c r="FB132" s="76"/>
      <c r="FC132" s="76"/>
      <c r="FD132" s="48"/>
    </row>
    <row r="133" spans="1:160" s="59" customFormat="1" ht="31.5" x14ac:dyDescent="0.25">
      <c r="A133" s="185" t="s">
        <v>341</v>
      </c>
      <c r="B133" s="73">
        <f t="shared" si="865"/>
        <v>116074.9</v>
      </c>
      <c r="C133" s="73">
        <f t="shared" si="866"/>
        <v>105609.75947999999</v>
      </c>
      <c r="D133" s="55">
        <f t="shared" ref="D133" si="1402">C133/B133*100</f>
        <v>90.984148579925545</v>
      </c>
      <c r="E133" s="55">
        <f t="shared" ref="E133:AD133" si="1403">E134+E135+E136+E137+E138</f>
        <v>7630</v>
      </c>
      <c r="F133" s="55">
        <f t="shared" ref="F133" si="1404">F134+F135+F136+F137+F138</f>
        <v>7630</v>
      </c>
      <c r="G133" s="55">
        <f t="shared" ref="G133" si="1405">F133/E133*100</f>
        <v>100</v>
      </c>
      <c r="H133" s="55">
        <f t="shared" si="1403"/>
        <v>85000</v>
      </c>
      <c r="I133" s="55">
        <f t="shared" si="1403"/>
        <v>85000</v>
      </c>
      <c r="J133" s="55">
        <f t="shared" ref="J133" si="1406">I133/H133*100</f>
        <v>100</v>
      </c>
      <c r="K133" s="55">
        <f t="shared" si="1403"/>
        <v>737.5</v>
      </c>
      <c r="L133" s="55">
        <f t="shared" ref="L133" si="1407">L134+L135+L136+L137+L138</f>
        <v>542.61900000000003</v>
      </c>
      <c r="M133" s="54">
        <f t="shared" si="197"/>
        <v>73.575457627118652</v>
      </c>
      <c r="N133" s="55">
        <f t="shared" si="1403"/>
        <v>1773</v>
      </c>
      <c r="O133" s="55">
        <f t="shared" si="1403"/>
        <v>1134.72</v>
      </c>
      <c r="P133" s="54">
        <f t="shared" si="870"/>
        <v>64</v>
      </c>
      <c r="Q133" s="55">
        <f t="shared" ref="Q133:R133" si="1408">Q134+Q135+Q136+Q137+Q138</f>
        <v>5890</v>
      </c>
      <c r="R133" s="55">
        <f t="shared" si="1408"/>
        <v>3219.3</v>
      </c>
      <c r="S133" s="54">
        <f t="shared" ref="S133:S134" si="1409">R133/Q133*100</f>
        <v>54.65704584040747</v>
      </c>
      <c r="T133" s="55">
        <f t="shared" ref="T133" si="1410">T134+T135+T136+T137+T138</f>
        <v>1932</v>
      </c>
      <c r="U133" s="55">
        <f t="shared" ref="U133" si="1411">U134+U135+U136+U137+U138</f>
        <v>1236.48</v>
      </c>
      <c r="V133" s="54">
        <f t="shared" ref="V133:V134" si="1412">U133/T133*100</f>
        <v>64</v>
      </c>
      <c r="W133" s="55">
        <f t="shared" ref="W133" si="1413">W134+W135+W136+W137+W138</f>
        <v>0</v>
      </c>
      <c r="X133" s="55">
        <f t="shared" ref="X133" si="1414">X134+X135+X136+X137+X138</f>
        <v>0</v>
      </c>
      <c r="Y133" s="54"/>
      <c r="Z133" s="55">
        <f t="shared" si="1403"/>
        <v>0</v>
      </c>
      <c r="AA133" s="55">
        <f t="shared" ref="AA133" si="1415">AA134+AA135+AA136+AA137+AA138</f>
        <v>0</v>
      </c>
      <c r="AB133" s="55">
        <f t="shared" si="1403"/>
        <v>0</v>
      </c>
      <c r="AC133" s="55">
        <f t="shared" si="1403"/>
        <v>0</v>
      </c>
      <c r="AD133" s="55">
        <f t="shared" si="1403"/>
        <v>0</v>
      </c>
      <c r="AE133" s="55">
        <f t="shared" ref="AE133:AJ133" si="1416">AE134+AE135+AE136+AE137+AE138</f>
        <v>0</v>
      </c>
      <c r="AF133" s="55">
        <f t="shared" si="1416"/>
        <v>0</v>
      </c>
      <c r="AG133" s="55">
        <f t="shared" si="1416"/>
        <v>0</v>
      </c>
      <c r="AH133" s="55">
        <f t="shared" si="1416"/>
        <v>0</v>
      </c>
      <c r="AI133" s="55">
        <f t="shared" si="1416"/>
        <v>1500</v>
      </c>
      <c r="AJ133" s="55">
        <f t="shared" si="1416"/>
        <v>1500</v>
      </c>
      <c r="AK133" s="54">
        <f t="shared" ref="AK133:AK134" si="1417">AJ133/AI133*100</f>
        <v>100</v>
      </c>
      <c r="AL133" s="55">
        <f t="shared" ref="AL133:AM133" si="1418">AL134+AL135+AL136+AL137+AL138</f>
        <v>0</v>
      </c>
      <c r="AM133" s="55">
        <f t="shared" si="1418"/>
        <v>0</v>
      </c>
      <c r="AN133" s="54"/>
      <c r="AO133" s="55">
        <f t="shared" ref="AO133:AP133" si="1419">AO134+AO135+AO136+AO137+AO138</f>
        <v>0</v>
      </c>
      <c r="AP133" s="55">
        <f t="shared" si="1419"/>
        <v>0</v>
      </c>
      <c r="AQ133" s="54"/>
      <c r="AR133" s="55">
        <f t="shared" ref="AR133:AS133" si="1420">AR134+AR135+AR136+AR137+AR138</f>
        <v>0</v>
      </c>
      <c r="AS133" s="55">
        <f t="shared" si="1420"/>
        <v>0</v>
      </c>
      <c r="AT133" s="54"/>
      <c r="AU133" s="55">
        <f t="shared" ref="AU133:AV133" si="1421">AU134+AU135+AU136+AU137+AU138</f>
        <v>0</v>
      </c>
      <c r="AV133" s="55">
        <f t="shared" si="1421"/>
        <v>0</v>
      </c>
      <c r="AW133" s="54"/>
      <c r="AX133" s="55">
        <f t="shared" ref="AX133:AY133" si="1422">AX134+AX135+AX136+AX137+AX138</f>
        <v>100</v>
      </c>
      <c r="AY133" s="55">
        <f t="shared" si="1422"/>
        <v>100</v>
      </c>
      <c r="AZ133" s="201">
        <f t="shared" si="829"/>
        <v>100</v>
      </c>
      <c r="BA133" s="55"/>
      <c r="BB133" s="55"/>
      <c r="BC133" s="54"/>
      <c r="BD133" s="55"/>
      <c r="BE133" s="55"/>
      <c r="BF133" s="54"/>
      <c r="BG133" s="55"/>
      <c r="BH133" s="55"/>
      <c r="BI133" s="54"/>
      <c r="BJ133" s="55">
        <f t="shared" ref="BJ133:BK133" si="1423">BJ134+BJ135+BJ136+BJ137+BJ138</f>
        <v>5492.4</v>
      </c>
      <c r="BK133" s="55">
        <f t="shared" si="1423"/>
        <v>3093.6593700000003</v>
      </c>
      <c r="BL133" s="54">
        <f t="shared" ref="BL133:BL134" si="1424">BK133/BJ133*100</f>
        <v>56.326184727987773</v>
      </c>
      <c r="BM133" s="55"/>
      <c r="BN133" s="55"/>
      <c r="BO133" s="54"/>
      <c r="BP133" s="55"/>
      <c r="BQ133" s="55"/>
      <c r="BR133" s="54"/>
      <c r="BS133" s="55"/>
      <c r="BT133" s="55"/>
      <c r="BU133" s="54"/>
      <c r="BV133" s="55"/>
      <c r="BW133" s="55"/>
      <c r="BX133" s="54"/>
      <c r="BY133" s="55"/>
      <c r="BZ133" s="55"/>
      <c r="CA133" s="54"/>
      <c r="CB133" s="55">
        <f t="shared" ref="CB133:CC133" si="1425">CB134+CB135+CB136+CB137+CB138</f>
        <v>5550</v>
      </c>
      <c r="CC133" s="55">
        <f t="shared" si="1425"/>
        <v>1682.9811099999999</v>
      </c>
      <c r="CD133" s="54">
        <f t="shared" ref="CD133:CD135" si="1426">CC133/CB133*100</f>
        <v>30.323983963963961</v>
      </c>
      <c r="CE133" s="55">
        <f t="shared" ref="CE133:CF133" si="1427">CE134+CE135+CE136+CE137+CE138</f>
        <v>0</v>
      </c>
      <c r="CF133" s="55">
        <f t="shared" si="1427"/>
        <v>0</v>
      </c>
      <c r="CG133" s="54"/>
      <c r="CH133" s="55">
        <f t="shared" ref="CH133:CI133" si="1428">CH134+CH135+CH136+CH137+CH138</f>
        <v>0</v>
      </c>
      <c r="CI133" s="55">
        <f t="shared" si="1428"/>
        <v>0</v>
      </c>
      <c r="CJ133" s="54"/>
      <c r="CK133" s="55">
        <f t="shared" ref="CK133:CL133" si="1429">CK134+CK135+CK136+CK137+CK138</f>
        <v>0</v>
      </c>
      <c r="CL133" s="55">
        <f t="shared" si="1429"/>
        <v>0</v>
      </c>
      <c r="CM133" s="54"/>
      <c r="CN133" s="55">
        <f t="shared" ref="CN133:CO133" si="1430">CN134+CN135+CN136+CN137+CN138</f>
        <v>0</v>
      </c>
      <c r="CO133" s="55">
        <f t="shared" si="1430"/>
        <v>0</v>
      </c>
      <c r="CP133" s="54"/>
      <c r="CQ133" s="55">
        <f t="shared" ref="CQ133:CR133" si="1431">CQ134+CQ135+CQ136+CQ137+CQ138</f>
        <v>0</v>
      </c>
      <c r="CR133" s="55">
        <f t="shared" si="1431"/>
        <v>0</v>
      </c>
      <c r="CS133" s="54"/>
      <c r="CT133" s="55">
        <f t="shared" ref="CT133:CU133" si="1432">CT134+CT135+CT136+CT137+CT138</f>
        <v>0</v>
      </c>
      <c r="CU133" s="55">
        <f t="shared" si="1432"/>
        <v>0</v>
      </c>
      <c r="CV133" s="54"/>
      <c r="CW133" s="55">
        <f t="shared" ref="CW133:CX133" si="1433">CW134+CW135+CW136+CW137+CW138</f>
        <v>0</v>
      </c>
      <c r="CX133" s="55">
        <f t="shared" si="1433"/>
        <v>0</v>
      </c>
      <c r="CY133" s="201"/>
      <c r="CZ133" s="55">
        <f t="shared" ref="CZ133:DA133" si="1434">CZ134+CZ135+CZ136+CZ137+CZ138</f>
        <v>0</v>
      </c>
      <c r="DA133" s="55">
        <f t="shared" si="1434"/>
        <v>0</v>
      </c>
      <c r="DB133" s="54"/>
      <c r="DC133" s="55">
        <f t="shared" ref="DC133:DD133" si="1435">DC134+DC135+DC136+DC137+DC138</f>
        <v>0</v>
      </c>
      <c r="DD133" s="55">
        <f t="shared" si="1435"/>
        <v>0</v>
      </c>
      <c r="DE133" s="54"/>
      <c r="DF133" s="55">
        <f t="shared" ref="DF133:DG133" si="1436">DF134+DF135+DF136+DF137+DF138</f>
        <v>0</v>
      </c>
      <c r="DG133" s="55">
        <f t="shared" si="1436"/>
        <v>0</v>
      </c>
      <c r="DH133" s="54"/>
      <c r="DI133" s="55">
        <f t="shared" ref="DI133:DJ133" si="1437">DI134+DI135+DI136+DI137+DI138</f>
        <v>0</v>
      </c>
      <c r="DJ133" s="55">
        <f t="shared" si="1437"/>
        <v>0</v>
      </c>
      <c r="DK133" s="54"/>
      <c r="DL133" s="55">
        <f t="shared" ref="DL133:DM133" si="1438">DL134+DL135+DL136+DL137+DL138</f>
        <v>0</v>
      </c>
      <c r="DM133" s="55">
        <f t="shared" si="1438"/>
        <v>0</v>
      </c>
      <c r="DN133" s="54"/>
      <c r="DO133" s="55">
        <f t="shared" ref="DO133:DP133" si="1439">DO134+DO135+DO136+DO137+DO138</f>
        <v>0</v>
      </c>
      <c r="DP133" s="55">
        <f t="shared" si="1439"/>
        <v>0</v>
      </c>
      <c r="DQ133" s="54"/>
      <c r="DR133" s="55">
        <f t="shared" ref="DR133:DS133" si="1440">DR134+DR135+DR136+DR137+DR138</f>
        <v>0</v>
      </c>
      <c r="DS133" s="55">
        <f t="shared" si="1440"/>
        <v>0</v>
      </c>
      <c r="DT133" s="54"/>
      <c r="DU133" s="55">
        <f t="shared" ref="DU133:DV133" si="1441">DU134+DU135+DU136+DU137+DU138</f>
        <v>0</v>
      </c>
      <c r="DV133" s="55">
        <f t="shared" si="1441"/>
        <v>0</v>
      </c>
      <c r="DW133" s="54"/>
      <c r="DX133" s="55">
        <f t="shared" ref="DX133:DY133" si="1442">DX134+DX135+DX136+DX137+DX138</f>
        <v>0</v>
      </c>
      <c r="DY133" s="55">
        <f t="shared" si="1442"/>
        <v>0</v>
      </c>
      <c r="DZ133" s="54"/>
      <c r="EA133" s="55">
        <f t="shared" ref="EA133:EB133" si="1443">EA134+EA135+EA136+EA137+EA138</f>
        <v>0</v>
      </c>
      <c r="EB133" s="55">
        <f t="shared" si="1443"/>
        <v>0</v>
      </c>
      <c r="EC133" s="54"/>
      <c r="ED133" s="55">
        <f t="shared" ref="ED133:EE133" si="1444">ED134+ED135+ED136+ED137+ED138</f>
        <v>0</v>
      </c>
      <c r="EE133" s="55">
        <f t="shared" si="1444"/>
        <v>0</v>
      </c>
      <c r="EF133" s="54"/>
      <c r="EG133" s="55">
        <f t="shared" ref="EG133:EH133" si="1445">EG134+EG135+EG136+EG137+EG138</f>
        <v>100</v>
      </c>
      <c r="EH133" s="55">
        <f t="shared" si="1445"/>
        <v>100</v>
      </c>
      <c r="EI133" s="54">
        <f t="shared" ref="EI133:EI134" si="1446">EH133/EG133*100</f>
        <v>100</v>
      </c>
      <c r="EJ133" s="55">
        <f t="shared" ref="EJ133:EK133" si="1447">EJ134+EJ135+EJ136+EJ137+EJ138</f>
        <v>370</v>
      </c>
      <c r="EK133" s="55">
        <f t="shared" si="1447"/>
        <v>370</v>
      </c>
      <c r="EL133" s="54">
        <f t="shared" ref="EL133:EL134" si="1448">EK133/EJ133*100</f>
        <v>100</v>
      </c>
      <c r="EM133" s="55">
        <f t="shared" ref="EM133:EN133" si="1449">EM134+EM135+EM136+EM137+EM138</f>
        <v>0</v>
      </c>
      <c r="EN133" s="55">
        <f t="shared" si="1449"/>
        <v>0</v>
      </c>
      <c r="EO133" s="54"/>
      <c r="EP133" s="55">
        <f t="shared" ref="EP133:EQ133" si="1450">EP134+EP135+EP136+EP137+EP138</f>
        <v>0</v>
      </c>
      <c r="EQ133" s="55">
        <f t="shared" si="1450"/>
        <v>0</v>
      </c>
      <c r="ER133" s="54"/>
      <c r="ES133" s="55">
        <f t="shared" ref="ES133:ET133" si="1451">ES134+ES135+ES136+ES137+ES138</f>
        <v>0</v>
      </c>
      <c r="ET133" s="55">
        <f t="shared" si="1451"/>
        <v>0</v>
      </c>
      <c r="EU133" s="54"/>
      <c r="EV133" s="55">
        <f t="shared" ref="EV133:EW133" si="1452">EV134+EV135+EV136+EV137+EV138</f>
        <v>0</v>
      </c>
      <c r="EW133" s="55">
        <f t="shared" si="1452"/>
        <v>0</v>
      </c>
      <c r="EX133" s="54"/>
      <c r="EY133" s="55">
        <f t="shared" ref="EY133:EZ133" si="1453">EY134+EY135+EY136+EY137+EY138</f>
        <v>0</v>
      </c>
      <c r="EZ133" s="55">
        <f t="shared" si="1453"/>
        <v>0</v>
      </c>
      <c r="FA133" s="54"/>
      <c r="FB133" s="55">
        <f t="shared" ref="FB133:FC133" si="1454">FB134+FB135+FB136+FB137+FB138</f>
        <v>0</v>
      </c>
      <c r="FC133" s="55">
        <f t="shared" si="1454"/>
        <v>0</v>
      </c>
      <c r="FD133" s="54"/>
    </row>
    <row r="134" spans="1:160" ht="31.5" x14ac:dyDescent="0.25">
      <c r="A134" s="186" t="s">
        <v>283</v>
      </c>
      <c r="B134" s="56">
        <f t="shared" si="865"/>
        <v>30739.9</v>
      </c>
      <c r="C134" s="56">
        <f t="shared" si="866"/>
        <v>20509.260569999999</v>
      </c>
      <c r="D134" s="52">
        <f t="shared" si="31"/>
        <v>66.718696449890842</v>
      </c>
      <c r="E134" s="52">
        <v>7630</v>
      </c>
      <c r="F134" s="52">
        <v>7630</v>
      </c>
      <c r="G134" s="52">
        <f>F134/E134*100</f>
        <v>100</v>
      </c>
      <c r="H134" s="52"/>
      <c r="I134" s="52"/>
      <c r="J134" s="52"/>
      <c r="K134" s="52">
        <v>737.5</v>
      </c>
      <c r="L134" s="52">
        <v>542.61900000000003</v>
      </c>
      <c r="M134" s="48">
        <f t="shared" si="197"/>
        <v>73.575457627118652</v>
      </c>
      <c r="N134" s="52">
        <v>1773</v>
      </c>
      <c r="O134" s="52">
        <v>1134.72</v>
      </c>
      <c r="P134" s="48">
        <f t="shared" si="870"/>
        <v>64</v>
      </c>
      <c r="Q134" s="199">
        <v>5890</v>
      </c>
      <c r="R134" s="199">
        <v>3219.3</v>
      </c>
      <c r="S134" s="48">
        <f t="shared" si="1409"/>
        <v>54.65704584040747</v>
      </c>
      <c r="T134" s="198">
        <v>1932</v>
      </c>
      <c r="U134" s="198">
        <v>1236.48</v>
      </c>
      <c r="V134" s="48">
        <f t="shared" si="1412"/>
        <v>64</v>
      </c>
      <c r="W134" s="198"/>
      <c r="X134" s="198"/>
      <c r="Y134" s="48"/>
      <c r="Z134" s="52"/>
      <c r="AA134" s="52"/>
      <c r="AB134" s="48"/>
      <c r="AC134" s="52"/>
      <c r="AD134" s="52"/>
      <c r="AE134" s="48"/>
      <c r="AF134" s="52"/>
      <c r="AG134" s="52"/>
      <c r="AH134" s="48"/>
      <c r="AI134" s="198">
        <v>1500</v>
      </c>
      <c r="AJ134" s="198">
        <v>1500</v>
      </c>
      <c r="AK134" s="48">
        <f t="shared" si="1417"/>
        <v>100</v>
      </c>
      <c r="AL134" s="198"/>
      <c r="AM134" s="198"/>
      <c r="AN134" s="48"/>
      <c r="AO134" s="198"/>
      <c r="AP134" s="198"/>
      <c r="AQ134" s="48"/>
      <c r="AR134" s="198"/>
      <c r="AS134" s="200"/>
      <c r="AT134" s="48"/>
      <c r="AU134" s="198"/>
      <c r="AV134" s="198"/>
      <c r="AW134" s="48"/>
      <c r="AX134" s="198">
        <v>100</v>
      </c>
      <c r="AY134" s="198">
        <v>100</v>
      </c>
      <c r="AZ134" s="198">
        <f t="shared" si="829"/>
        <v>100</v>
      </c>
      <c r="BA134" s="198"/>
      <c r="BB134" s="198"/>
      <c r="BC134" s="48"/>
      <c r="BD134" s="198"/>
      <c r="BE134" s="198"/>
      <c r="BF134" s="48"/>
      <c r="BG134" s="198"/>
      <c r="BH134" s="198"/>
      <c r="BI134" s="48"/>
      <c r="BJ134" s="198">
        <v>5492.4</v>
      </c>
      <c r="BK134" s="198">
        <v>3093.6593700000003</v>
      </c>
      <c r="BL134" s="48">
        <f t="shared" si="1424"/>
        <v>56.326184727987773</v>
      </c>
      <c r="BM134" s="198"/>
      <c r="BN134" s="198"/>
      <c r="BO134" s="48"/>
      <c r="BP134" s="198"/>
      <c r="BQ134" s="198"/>
      <c r="BR134" s="48"/>
      <c r="BS134" s="198"/>
      <c r="BT134" s="198"/>
      <c r="BU134" s="48"/>
      <c r="BV134" s="198"/>
      <c r="BW134" s="198"/>
      <c r="BX134" s="48"/>
      <c r="BY134" s="198"/>
      <c r="BZ134" s="198"/>
      <c r="CA134" s="48"/>
      <c r="CB134" s="198">
        <v>5215</v>
      </c>
      <c r="CC134" s="198">
        <v>1582.4821999999999</v>
      </c>
      <c r="CD134" s="48">
        <f t="shared" si="1426"/>
        <v>30.344816874400767</v>
      </c>
      <c r="CE134" s="198"/>
      <c r="CF134" s="198"/>
      <c r="CG134" s="48"/>
      <c r="CH134" s="198"/>
      <c r="CI134" s="198"/>
      <c r="CJ134" s="48"/>
      <c r="CK134" s="198"/>
      <c r="CL134" s="198"/>
      <c r="CM134" s="48"/>
      <c r="CN134" s="198"/>
      <c r="CO134" s="198"/>
      <c r="CP134" s="48"/>
      <c r="CQ134" s="198"/>
      <c r="CR134" s="198"/>
      <c r="CS134" s="48"/>
      <c r="CT134" s="198"/>
      <c r="CU134" s="198"/>
      <c r="CV134" s="48"/>
      <c r="CW134" s="198"/>
      <c r="CX134" s="198"/>
      <c r="CY134" s="198"/>
      <c r="CZ134" s="198"/>
      <c r="DA134" s="198"/>
      <c r="DB134" s="48"/>
      <c r="DC134" s="198"/>
      <c r="DD134" s="198"/>
      <c r="DE134" s="48"/>
      <c r="DF134" s="198"/>
      <c r="DG134" s="198"/>
      <c r="DH134" s="48"/>
      <c r="DI134" s="198"/>
      <c r="DJ134" s="198"/>
      <c r="DK134" s="48"/>
      <c r="DL134" s="198"/>
      <c r="DM134" s="198"/>
      <c r="DN134" s="48"/>
      <c r="DO134" s="198"/>
      <c r="DP134" s="198"/>
      <c r="DQ134" s="48"/>
      <c r="DR134" s="198"/>
      <c r="DS134" s="198"/>
      <c r="DT134" s="48"/>
      <c r="DU134" s="198"/>
      <c r="DV134" s="198"/>
      <c r="DW134" s="48"/>
      <c r="DX134" s="198"/>
      <c r="DY134" s="198"/>
      <c r="DZ134" s="48"/>
      <c r="EA134" s="198"/>
      <c r="EB134" s="198"/>
      <c r="EC134" s="48"/>
      <c r="ED134" s="198"/>
      <c r="EE134" s="198"/>
      <c r="EF134" s="48"/>
      <c r="EG134" s="198">
        <v>100</v>
      </c>
      <c r="EH134" s="198">
        <v>100</v>
      </c>
      <c r="EI134" s="48">
        <f t="shared" si="1446"/>
        <v>100</v>
      </c>
      <c r="EJ134" s="198">
        <v>370</v>
      </c>
      <c r="EK134" s="198">
        <v>370</v>
      </c>
      <c r="EL134" s="48">
        <f t="shared" si="1448"/>
        <v>100</v>
      </c>
      <c r="EM134" s="198"/>
      <c r="EN134" s="198"/>
      <c r="EO134" s="48"/>
      <c r="EP134" s="198"/>
      <c r="EQ134" s="198"/>
      <c r="ER134" s="48"/>
      <c r="ES134" s="198"/>
      <c r="ET134" s="198"/>
      <c r="EU134" s="48"/>
      <c r="EV134" s="198"/>
      <c r="EW134" s="198"/>
      <c r="EX134" s="48"/>
      <c r="EY134" s="198"/>
      <c r="EZ134" s="198"/>
      <c r="FA134" s="48"/>
      <c r="FB134" s="198"/>
      <c r="FC134" s="198"/>
      <c r="FD134" s="48"/>
    </row>
    <row r="135" spans="1:160" ht="15.75" x14ac:dyDescent="0.25">
      <c r="A135" s="28" t="s">
        <v>337</v>
      </c>
      <c r="B135" s="56">
        <f t="shared" si="865"/>
        <v>85335</v>
      </c>
      <c r="C135" s="56">
        <f t="shared" si="866"/>
        <v>85100.498909999995</v>
      </c>
      <c r="D135" s="52">
        <f t="shared" si="31"/>
        <v>99.725199402355415</v>
      </c>
      <c r="E135" s="56"/>
      <c r="F135" s="56"/>
      <c r="G135" s="56"/>
      <c r="H135" s="52">
        <v>85000</v>
      </c>
      <c r="I135" s="52">
        <v>85000</v>
      </c>
      <c r="J135" s="52">
        <f>I135/H135*100</f>
        <v>100</v>
      </c>
      <c r="K135" s="52"/>
      <c r="L135" s="52"/>
      <c r="M135" s="117"/>
      <c r="N135" s="52"/>
      <c r="O135" s="52"/>
      <c r="P135" s="48"/>
      <c r="Q135" s="52"/>
      <c r="R135" s="52"/>
      <c r="S135" s="48"/>
      <c r="T135" s="52"/>
      <c r="U135" s="52"/>
      <c r="V135" s="48"/>
      <c r="W135" s="52"/>
      <c r="X135" s="52"/>
      <c r="Y135" s="48"/>
      <c r="Z135" s="52"/>
      <c r="AA135" s="52"/>
      <c r="AB135" s="117"/>
      <c r="AC135" s="52"/>
      <c r="AD135" s="52"/>
      <c r="AE135" s="117"/>
      <c r="AF135" s="52"/>
      <c r="AG135" s="52"/>
      <c r="AH135" s="117"/>
      <c r="AI135" s="52"/>
      <c r="AJ135" s="52"/>
      <c r="AK135" s="48"/>
      <c r="AL135" s="52"/>
      <c r="AM135" s="52"/>
      <c r="AN135" s="48"/>
      <c r="AO135" s="52"/>
      <c r="AP135" s="52"/>
      <c r="AQ135" s="48"/>
      <c r="AR135" s="52"/>
      <c r="AS135" s="52"/>
      <c r="AT135" s="48"/>
      <c r="AU135" s="52"/>
      <c r="AV135" s="52"/>
      <c r="AW135" s="48"/>
      <c r="AX135" s="52"/>
      <c r="AY135" s="52"/>
      <c r="AZ135" s="198"/>
      <c r="BA135" s="52"/>
      <c r="BB135" s="52"/>
      <c r="BC135" s="48"/>
      <c r="BD135" s="52"/>
      <c r="BE135" s="52"/>
      <c r="BF135" s="48"/>
      <c r="BG135" s="52"/>
      <c r="BH135" s="52"/>
      <c r="BI135" s="48"/>
      <c r="BJ135" s="52"/>
      <c r="BK135" s="52"/>
      <c r="BL135" s="48"/>
      <c r="BM135" s="52"/>
      <c r="BN135" s="52"/>
      <c r="BO135" s="48"/>
      <c r="BP135" s="52"/>
      <c r="BQ135" s="52"/>
      <c r="BR135" s="48"/>
      <c r="BS135" s="52"/>
      <c r="BT135" s="52"/>
      <c r="BU135" s="48"/>
      <c r="BV135" s="52"/>
      <c r="BW135" s="52"/>
      <c r="BX135" s="48"/>
      <c r="BY135" s="52"/>
      <c r="BZ135" s="52"/>
      <c r="CA135" s="48"/>
      <c r="CB135" s="198">
        <v>335</v>
      </c>
      <c r="CC135" s="52">
        <v>100.49891000000001</v>
      </c>
      <c r="CD135" s="48">
        <f t="shared" si="1426"/>
        <v>29.999674626865673</v>
      </c>
      <c r="CE135" s="198"/>
      <c r="CF135" s="52"/>
      <c r="CG135" s="48"/>
      <c r="CH135" s="198"/>
      <c r="CI135" s="52"/>
      <c r="CJ135" s="48"/>
      <c r="CK135" s="198"/>
      <c r="CL135" s="52"/>
      <c r="CM135" s="48"/>
      <c r="CN135" s="198"/>
      <c r="CO135" s="52"/>
      <c r="CP135" s="48"/>
      <c r="CQ135" s="198"/>
      <c r="CR135" s="52"/>
      <c r="CS135" s="48"/>
      <c r="CT135" s="198"/>
      <c r="CU135" s="52"/>
      <c r="CV135" s="48"/>
      <c r="CW135" s="52"/>
      <c r="CX135" s="52"/>
      <c r="CY135" s="198"/>
      <c r="CZ135" s="198"/>
      <c r="DA135" s="52"/>
      <c r="DB135" s="48"/>
      <c r="DC135" s="198"/>
      <c r="DD135" s="52"/>
      <c r="DE135" s="48"/>
      <c r="DF135" s="198"/>
      <c r="DG135" s="52"/>
      <c r="DH135" s="48"/>
      <c r="DI135" s="198"/>
      <c r="DJ135" s="52"/>
      <c r="DK135" s="48"/>
      <c r="DL135" s="52"/>
      <c r="DM135" s="52"/>
      <c r="DN135" s="48"/>
      <c r="DO135" s="198"/>
      <c r="DP135" s="52"/>
      <c r="DQ135" s="48"/>
      <c r="DR135" s="198"/>
      <c r="DS135" s="52"/>
      <c r="DT135" s="48"/>
      <c r="DU135" s="198"/>
      <c r="DV135" s="52"/>
      <c r="DW135" s="48"/>
      <c r="DX135" s="198"/>
      <c r="DY135" s="52"/>
      <c r="DZ135" s="48"/>
      <c r="EA135" s="198"/>
      <c r="EB135" s="52"/>
      <c r="EC135" s="48"/>
      <c r="ED135" s="198"/>
      <c r="EE135" s="52"/>
      <c r="EF135" s="48"/>
      <c r="EG135" s="198"/>
      <c r="EH135" s="52"/>
      <c r="EI135" s="48"/>
      <c r="EJ135" s="198"/>
      <c r="EK135" s="52"/>
      <c r="EL135" s="48"/>
      <c r="EM135" s="198"/>
      <c r="EN135" s="52"/>
      <c r="EO135" s="48"/>
      <c r="EP135" s="198"/>
      <c r="EQ135" s="52"/>
      <c r="ER135" s="48"/>
      <c r="ES135" s="198"/>
      <c r="ET135" s="52"/>
      <c r="EU135" s="48"/>
      <c r="EV135" s="198"/>
      <c r="EW135" s="52"/>
      <c r="EX135" s="48"/>
      <c r="EY135" s="198"/>
      <c r="EZ135" s="52"/>
      <c r="FA135" s="48"/>
      <c r="FB135" s="198"/>
      <c r="FC135" s="52"/>
      <c r="FD135" s="48"/>
    </row>
    <row r="136" spans="1:160" ht="15.75" x14ac:dyDescent="0.25">
      <c r="A136" s="28" t="s">
        <v>338</v>
      </c>
      <c r="B136" s="56">
        <f t="shared" si="865"/>
        <v>0</v>
      </c>
      <c r="C136" s="56">
        <f t="shared" si="866"/>
        <v>0</v>
      </c>
      <c r="D136" s="56"/>
      <c r="E136" s="56"/>
      <c r="F136" s="56"/>
      <c r="G136" s="56"/>
      <c r="H136" s="117"/>
      <c r="I136" s="117"/>
      <c r="J136" s="117"/>
      <c r="K136" s="117"/>
      <c r="L136" s="117"/>
      <c r="M136" s="117"/>
      <c r="N136" s="117"/>
      <c r="O136" s="117"/>
      <c r="P136" s="48"/>
      <c r="Q136" s="76"/>
      <c r="R136" s="76"/>
      <c r="S136" s="48"/>
      <c r="T136" s="76"/>
      <c r="U136" s="76"/>
      <c r="V136" s="48"/>
      <c r="W136" s="76"/>
      <c r="X136" s="76"/>
      <c r="Y136" s="48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76"/>
      <c r="AJ136" s="76"/>
      <c r="AK136" s="48"/>
      <c r="AL136" s="76"/>
      <c r="AM136" s="76"/>
      <c r="AN136" s="48"/>
      <c r="AO136" s="76"/>
      <c r="AP136" s="76"/>
      <c r="AQ136" s="48"/>
      <c r="AR136" s="76"/>
      <c r="AS136" s="76"/>
      <c r="AT136" s="48"/>
      <c r="AU136" s="76"/>
      <c r="AV136" s="76"/>
      <c r="AW136" s="48"/>
      <c r="AX136" s="76"/>
      <c r="AY136" s="76"/>
      <c r="AZ136" s="198"/>
      <c r="BA136" s="76"/>
      <c r="BB136" s="76"/>
      <c r="BC136" s="48"/>
      <c r="BD136" s="76"/>
      <c r="BE136" s="76"/>
      <c r="BF136" s="48"/>
      <c r="BG136" s="76"/>
      <c r="BH136" s="76"/>
      <c r="BI136" s="48"/>
      <c r="BJ136" s="76"/>
      <c r="BK136" s="76"/>
      <c r="BL136" s="48"/>
      <c r="BM136" s="76"/>
      <c r="BN136" s="76"/>
      <c r="BO136" s="48"/>
      <c r="BP136" s="76"/>
      <c r="BQ136" s="76"/>
      <c r="BR136" s="48"/>
      <c r="BS136" s="76"/>
      <c r="BT136" s="76"/>
      <c r="BU136" s="48"/>
      <c r="BV136" s="76"/>
      <c r="BW136" s="76"/>
      <c r="BX136" s="48"/>
      <c r="BY136" s="76"/>
      <c r="BZ136" s="76"/>
      <c r="CA136" s="48"/>
      <c r="CB136" s="76"/>
      <c r="CC136" s="76"/>
      <c r="CD136" s="48"/>
      <c r="CE136" s="76"/>
      <c r="CF136" s="76"/>
      <c r="CG136" s="48"/>
      <c r="CH136" s="76"/>
      <c r="CI136" s="76"/>
      <c r="CJ136" s="48"/>
      <c r="CK136" s="76"/>
      <c r="CL136" s="76"/>
      <c r="CM136" s="48"/>
      <c r="CN136" s="76"/>
      <c r="CO136" s="76"/>
      <c r="CP136" s="48"/>
      <c r="CQ136" s="76"/>
      <c r="CR136" s="76"/>
      <c r="CS136" s="48"/>
      <c r="CT136" s="76"/>
      <c r="CU136" s="76"/>
      <c r="CV136" s="48"/>
      <c r="CW136" s="76"/>
      <c r="CX136" s="76"/>
      <c r="CY136" s="198"/>
      <c r="CZ136" s="76"/>
      <c r="DA136" s="76"/>
      <c r="DB136" s="48"/>
      <c r="DC136" s="76"/>
      <c r="DD136" s="76"/>
      <c r="DE136" s="48"/>
      <c r="DF136" s="76"/>
      <c r="DG136" s="76"/>
      <c r="DH136" s="48"/>
      <c r="DI136" s="76"/>
      <c r="DJ136" s="76"/>
      <c r="DK136" s="48"/>
      <c r="DL136" s="76"/>
      <c r="DM136" s="76"/>
      <c r="DN136" s="48"/>
      <c r="DO136" s="76"/>
      <c r="DP136" s="76"/>
      <c r="DQ136" s="48"/>
      <c r="DR136" s="76"/>
      <c r="DS136" s="76"/>
      <c r="DT136" s="48"/>
      <c r="DU136" s="76"/>
      <c r="DV136" s="76"/>
      <c r="DW136" s="48"/>
      <c r="DX136" s="76"/>
      <c r="DY136" s="76"/>
      <c r="DZ136" s="48"/>
      <c r="EA136" s="76"/>
      <c r="EB136" s="76"/>
      <c r="EC136" s="48"/>
      <c r="ED136" s="76"/>
      <c r="EE136" s="76"/>
      <c r="EF136" s="48"/>
      <c r="EG136" s="76"/>
      <c r="EH136" s="76"/>
      <c r="EI136" s="48"/>
      <c r="EJ136" s="76"/>
      <c r="EK136" s="76"/>
      <c r="EL136" s="48"/>
      <c r="EM136" s="76"/>
      <c r="EN136" s="76"/>
      <c r="EO136" s="48"/>
      <c r="EP136" s="76"/>
      <c r="EQ136" s="76"/>
      <c r="ER136" s="48"/>
      <c r="ES136" s="76"/>
      <c r="ET136" s="76"/>
      <c r="EU136" s="48"/>
      <c r="EV136" s="76"/>
      <c r="EW136" s="76"/>
      <c r="EX136" s="48"/>
      <c r="EY136" s="76"/>
      <c r="EZ136" s="76"/>
      <c r="FA136" s="48"/>
      <c r="FB136" s="76"/>
      <c r="FC136" s="76"/>
      <c r="FD136" s="48"/>
    </row>
    <row r="137" spans="1:160" ht="15.75" x14ac:dyDescent="0.25">
      <c r="A137" s="28" t="s">
        <v>339</v>
      </c>
      <c r="B137" s="56">
        <f t="shared" si="865"/>
        <v>0</v>
      </c>
      <c r="C137" s="56">
        <f t="shared" si="866"/>
        <v>0</v>
      </c>
      <c r="D137" s="56"/>
      <c r="E137" s="56"/>
      <c r="F137" s="56"/>
      <c r="G137" s="56"/>
      <c r="H137" s="117"/>
      <c r="I137" s="117"/>
      <c r="J137" s="117"/>
      <c r="K137" s="117"/>
      <c r="L137" s="117"/>
      <c r="M137" s="117"/>
      <c r="N137" s="117"/>
      <c r="O137" s="117"/>
      <c r="P137" s="48"/>
      <c r="Q137" s="76"/>
      <c r="R137" s="76"/>
      <c r="S137" s="48"/>
      <c r="T137" s="76"/>
      <c r="U137" s="76"/>
      <c r="V137" s="48"/>
      <c r="W137" s="76"/>
      <c r="X137" s="76"/>
      <c r="Y137" s="48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76"/>
      <c r="AJ137" s="76"/>
      <c r="AK137" s="48"/>
      <c r="AL137" s="76"/>
      <c r="AM137" s="76"/>
      <c r="AN137" s="48"/>
      <c r="AO137" s="76"/>
      <c r="AP137" s="76"/>
      <c r="AQ137" s="48"/>
      <c r="AR137" s="76"/>
      <c r="AS137" s="76"/>
      <c r="AT137" s="48"/>
      <c r="AU137" s="76"/>
      <c r="AV137" s="76"/>
      <c r="AW137" s="48"/>
      <c r="AX137" s="76"/>
      <c r="AY137" s="76"/>
      <c r="AZ137" s="198"/>
      <c r="BA137" s="76"/>
      <c r="BB137" s="76"/>
      <c r="BC137" s="48"/>
      <c r="BD137" s="76"/>
      <c r="BE137" s="76"/>
      <c r="BF137" s="48"/>
      <c r="BG137" s="76"/>
      <c r="BH137" s="76"/>
      <c r="BI137" s="48"/>
      <c r="BJ137" s="76"/>
      <c r="BK137" s="76"/>
      <c r="BL137" s="48"/>
      <c r="BM137" s="76"/>
      <c r="BN137" s="76"/>
      <c r="BO137" s="48"/>
      <c r="BP137" s="76"/>
      <c r="BQ137" s="76"/>
      <c r="BR137" s="48"/>
      <c r="BS137" s="76"/>
      <c r="BT137" s="76"/>
      <c r="BU137" s="48"/>
      <c r="BV137" s="76"/>
      <c r="BW137" s="76"/>
      <c r="BX137" s="48"/>
      <c r="BY137" s="76"/>
      <c r="BZ137" s="76"/>
      <c r="CA137" s="48"/>
      <c r="CB137" s="76"/>
      <c r="CC137" s="76"/>
      <c r="CD137" s="48"/>
      <c r="CE137" s="76"/>
      <c r="CF137" s="76"/>
      <c r="CG137" s="48"/>
      <c r="CH137" s="76"/>
      <c r="CI137" s="76"/>
      <c r="CJ137" s="48"/>
      <c r="CK137" s="76"/>
      <c r="CL137" s="76"/>
      <c r="CM137" s="48"/>
      <c r="CN137" s="76"/>
      <c r="CO137" s="76"/>
      <c r="CP137" s="48"/>
      <c r="CQ137" s="76"/>
      <c r="CR137" s="76"/>
      <c r="CS137" s="48"/>
      <c r="CT137" s="76"/>
      <c r="CU137" s="76"/>
      <c r="CV137" s="48"/>
      <c r="CW137" s="76"/>
      <c r="CX137" s="76"/>
      <c r="CY137" s="198"/>
      <c r="CZ137" s="76"/>
      <c r="DA137" s="76"/>
      <c r="DB137" s="48"/>
      <c r="DC137" s="76"/>
      <c r="DD137" s="76"/>
      <c r="DE137" s="48"/>
      <c r="DF137" s="76"/>
      <c r="DG137" s="76"/>
      <c r="DH137" s="48"/>
      <c r="DI137" s="76"/>
      <c r="DJ137" s="76"/>
      <c r="DK137" s="48"/>
      <c r="DL137" s="76"/>
      <c r="DM137" s="76"/>
      <c r="DN137" s="48"/>
      <c r="DO137" s="76"/>
      <c r="DP137" s="76"/>
      <c r="DQ137" s="48"/>
      <c r="DR137" s="76"/>
      <c r="DS137" s="76"/>
      <c r="DT137" s="48"/>
      <c r="DU137" s="76"/>
      <c r="DV137" s="76"/>
      <c r="DW137" s="48"/>
      <c r="DX137" s="76"/>
      <c r="DY137" s="76"/>
      <c r="DZ137" s="48"/>
      <c r="EA137" s="76"/>
      <c r="EB137" s="76"/>
      <c r="EC137" s="48"/>
      <c r="ED137" s="76"/>
      <c r="EE137" s="76"/>
      <c r="EF137" s="48"/>
      <c r="EG137" s="76"/>
      <c r="EH137" s="76"/>
      <c r="EI137" s="48"/>
      <c r="EJ137" s="76"/>
      <c r="EK137" s="76"/>
      <c r="EL137" s="48"/>
      <c r="EM137" s="76"/>
      <c r="EN137" s="76"/>
      <c r="EO137" s="48"/>
      <c r="EP137" s="76"/>
      <c r="EQ137" s="76"/>
      <c r="ER137" s="48"/>
      <c r="ES137" s="76"/>
      <c r="ET137" s="76"/>
      <c r="EU137" s="48"/>
      <c r="EV137" s="76"/>
      <c r="EW137" s="76"/>
      <c r="EX137" s="48"/>
      <c r="EY137" s="76"/>
      <c r="EZ137" s="76"/>
      <c r="FA137" s="48"/>
      <c r="FB137" s="76"/>
      <c r="FC137" s="76"/>
      <c r="FD137" s="48"/>
    </row>
    <row r="138" spans="1:160" ht="15.75" x14ac:dyDescent="0.25">
      <c r="A138" s="28" t="s">
        <v>340</v>
      </c>
      <c r="B138" s="56">
        <f t="shared" si="865"/>
        <v>0</v>
      </c>
      <c r="C138" s="56">
        <f t="shared" si="866"/>
        <v>0</v>
      </c>
      <c r="D138" s="56"/>
      <c r="E138" s="56"/>
      <c r="F138" s="56"/>
      <c r="G138" s="56"/>
      <c r="H138" s="117"/>
      <c r="I138" s="117"/>
      <c r="J138" s="117"/>
      <c r="K138" s="117"/>
      <c r="L138" s="117"/>
      <c r="M138" s="117"/>
      <c r="N138" s="117"/>
      <c r="O138" s="117"/>
      <c r="P138" s="48"/>
      <c r="Q138" s="76"/>
      <c r="R138" s="76"/>
      <c r="S138" s="48"/>
      <c r="T138" s="76"/>
      <c r="U138" s="76"/>
      <c r="V138" s="48"/>
      <c r="W138" s="76"/>
      <c r="X138" s="76"/>
      <c r="Y138" s="48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76"/>
      <c r="AJ138" s="76"/>
      <c r="AK138" s="48"/>
      <c r="AL138" s="76"/>
      <c r="AM138" s="76"/>
      <c r="AN138" s="48"/>
      <c r="AO138" s="76"/>
      <c r="AP138" s="76"/>
      <c r="AQ138" s="48"/>
      <c r="AR138" s="76"/>
      <c r="AS138" s="76"/>
      <c r="AT138" s="48"/>
      <c r="AU138" s="76"/>
      <c r="AV138" s="76"/>
      <c r="AW138" s="48"/>
      <c r="AX138" s="76"/>
      <c r="AY138" s="76"/>
      <c r="AZ138" s="198"/>
      <c r="BA138" s="76"/>
      <c r="BB138" s="76"/>
      <c r="BC138" s="48"/>
      <c r="BD138" s="76"/>
      <c r="BE138" s="76"/>
      <c r="BF138" s="48"/>
      <c r="BG138" s="76"/>
      <c r="BH138" s="76"/>
      <c r="BI138" s="48"/>
      <c r="BJ138" s="76"/>
      <c r="BK138" s="76"/>
      <c r="BL138" s="48"/>
      <c r="BM138" s="76"/>
      <c r="BN138" s="76"/>
      <c r="BO138" s="48"/>
      <c r="BP138" s="76"/>
      <c r="BQ138" s="76"/>
      <c r="BR138" s="48"/>
      <c r="BS138" s="76"/>
      <c r="BT138" s="76"/>
      <c r="BU138" s="48"/>
      <c r="BV138" s="76"/>
      <c r="BW138" s="76"/>
      <c r="BX138" s="48"/>
      <c r="BY138" s="76"/>
      <c r="BZ138" s="76"/>
      <c r="CA138" s="48"/>
      <c r="CB138" s="76"/>
      <c r="CC138" s="76"/>
      <c r="CD138" s="48"/>
      <c r="CE138" s="76"/>
      <c r="CF138" s="76"/>
      <c r="CG138" s="48"/>
      <c r="CH138" s="76"/>
      <c r="CI138" s="76"/>
      <c r="CJ138" s="48"/>
      <c r="CK138" s="76"/>
      <c r="CL138" s="76"/>
      <c r="CM138" s="48"/>
      <c r="CN138" s="76"/>
      <c r="CO138" s="76"/>
      <c r="CP138" s="48"/>
      <c r="CQ138" s="76"/>
      <c r="CR138" s="76"/>
      <c r="CS138" s="48"/>
      <c r="CT138" s="76"/>
      <c r="CU138" s="76"/>
      <c r="CV138" s="48"/>
      <c r="CW138" s="76"/>
      <c r="CX138" s="76"/>
      <c r="CY138" s="198"/>
      <c r="CZ138" s="76"/>
      <c r="DA138" s="76"/>
      <c r="DB138" s="48"/>
      <c r="DC138" s="76"/>
      <c r="DD138" s="76"/>
      <c r="DE138" s="48"/>
      <c r="DF138" s="76"/>
      <c r="DG138" s="76"/>
      <c r="DH138" s="48"/>
      <c r="DI138" s="76"/>
      <c r="DJ138" s="76"/>
      <c r="DK138" s="48"/>
      <c r="DL138" s="76"/>
      <c r="DM138" s="76"/>
      <c r="DN138" s="48"/>
      <c r="DO138" s="76"/>
      <c r="DP138" s="76"/>
      <c r="DQ138" s="48"/>
      <c r="DR138" s="76"/>
      <c r="DS138" s="76"/>
      <c r="DT138" s="48"/>
      <c r="DU138" s="76"/>
      <c r="DV138" s="76"/>
      <c r="DW138" s="48"/>
      <c r="DX138" s="76"/>
      <c r="DY138" s="76"/>
      <c r="DZ138" s="48"/>
      <c r="EA138" s="76"/>
      <c r="EB138" s="76"/>
      <c r="EC138" s="48"/>
      <c r="ED138" s="76"/>
      <c r="EE138" s="76"/>
      <c r="EF138" s="48"/>
      <c r="EG138" s="76"/>
      <c r="EH138" s="76"/>
      <c r="EI138" s="48"/>
      <c r="EJ138" s="76"/>
      <c r="EK138" s="76"/>
      <c r="EL138" s="48"/>
      <c r="EM138" s="76"/>
      <c r="EN138" s="76"/>
      <c r="EO138" s="48"/>
      <c r="EP138" s="76"/>
      <c r="EQ138" s="76"/>
      <c r="ER138" s="48"/>
      <c r="ES138" s="76"/>
      <c r="ET138" s="76"/>
      <c r="EU138" s="48"/>
      <c r="EV138" s="76"/>
      <c r="EW138" s="76"/>
      <c r="EX138" s="48"/>
      <c r="EY138" s="76"/>
      <c r="EZ138" s="76"/>
      <c r="FA138" s="48"/>
      <c r="FB138" s="76"/>
      <c r="FC138" s="76"/>
      <c r="FD138" s="48"/>
    </row>
    <row r="139" spans="1:160" s="59" customFormat="1" ht="31.5" x14ac:dyDescent="0.25">
      <c r="A139" s="185" t="s">
        <v>351</v>
      </c>
      <c r="B139" s="73">
        <f t="shared" si="865"/>
        <v>67650.28</v>
      </c>
      <c r="C139" s="73">
        <f t="shared" si="866"/>
        <v>4952.5390299999999</v>
      </c>
      <c r="D139" s="55">
        <f t="shared" ref="D139" si="1455">C139/B139*100</f>
        <v>7.3207960558330285</v>
      </c>
      <c r="E139" s="55">
        <f t="shared" ref="E139:AD139" si="1456">E140+E141</f>
        <v>0</v>
      </c>
      <c r="F139" s="55">
        <f t="shared" ref="F139" si="1457">F140+F141</f>
        <v>0</v>
      </c>
      <c r="G139" s="55">
        <f t="shared" si="1456"/>
        <v>0</v>
      </c>
      <c r="H139" s="55">
        <f t="shared" si="1456"/>
        <v>0</v>
      </c>
      <c r="I139" s="55">
        <f t="shared" si="1456"/>
        <v>0</v>
      </c>
      <c r="J139" s="55">
        <f t="shared" si="1456"/>
        <v>0</v>
      </c>
      <c r="K139" s="55">
        <f t="shared" si="1456"/>
        <v>500</v>
      </c>
      <c r="L139" s="55">
        <f t="shared" ref="L139" si="1458">L140+L141</f>
        <v>15.05</v>
      </c>
      <c r="M139" s="54">
        <f t="shared" si="197"/>
        <v>3.0100000000000002</v>
      </c>
      <c r="N139" s="55">
        <f t="shared" si="1456"/>
        <v>493</v>
      </c>
      <c r="O139" s="55">
        <f t="shared" si="1456"/>
        <v>315.52</v>
      </c>
      <c r="P139" s="54">
        <f t="shared" si="870"/>
        <v>64</v>
      </c>
      <c r="Q139" s="55">
        <f t="shared" ref="Q139:R139" si="1459">Q140+Q141</f>
        <v>1988</v>
      </c>
      <c r="R139" s="55">
        <f t="shared" si="1459"/>
        <v>1215.0999999999999</v>
      </c>
      <c r="S139" s="54">
        <f t="shared" ref="S139:S140" si="1460">R139/Q139*100</f>
        <v>61.121730382293762</v>
      </c>
      <c r="T139" s="55">
        <f t="shared" ref="T139" si="1461">T140+T141</f>
        <v>105</v>
      </c>
      <c r="U139" s="55">
        <f t="shared" ref="U139" si="1462">U140+U141</f>
        <v>67.2</v>
      </c>
      <c r="V139" s="54">
        <f t="shared" ref="V139:V140" si="1463">U139/T139*100</f>
        <v>64</v>
      </c>
      <c r="W139" s="55">
        <f t="shared" ref="W139" si="1464">W140+W141</f>
        <v>0</v>
      </c>
      <c r="X139" s="55">
        <f t="shared" ref="X139" si="1465">X140+X141</f>
        <v>0</v>
      </c>
      <c r="Y139" s="54"/>
      <c r="Z139" s="55">
        <f t="shared" si="1456"/>
        <v>0</v>
      </c>
      <c r="AA139" s="55">
        <f t="shared" ref="AA139" si="1466">AA140+AA141</f>
        <v>0</v>
      </c>
      <c r="AB139" s="55">
        <f t="shared" si="1456"/>
        <v>0</v>
      </c>
      <c r="AC139" s="55">
        <f t="shared" si="1456"/>
        <v>0</v>
      </c>
      <c r="AD139" s="55">
        <f t="shared" si="1456"/>
        <v>0</v>
      </c>
      <c r="AE139" s="55">
        <f t="shared" ref="AE139:AG139" si="1467">AE140+AE141</f>
        <v>0</v>
      </c>
      <c r="AF139" s="55">
        <f t="shared" si="1467"/>
        <v>0</v>
      </c>
      <c r="AG139" s="55">
        <f t="shared" si="1467"/>
        <v>0</v>
      </c>
      <c r="AH139" s="54"/>
      <c r="AI139" s="55">
        <f t="shared" ref="AI139:AJ139" si="1468">AI140+AI141</f>
        <v>2000</v>
      </c>
      <c r="AJ139" s="55">
        <f t="shared" si="1468"/>
        <v>2000</v>
      </c>
      <c r="AK139" s="54">
        <f t="shared" ref="AK139:AK140" si="1469">AJ139/AI139*100</f>
        <v>100</v>
      </c>
      <c r="AL139" s="55">
        <f t="shared" ref="AL139:AM139" si="1470">AL140+AL141</f>
        <v>0</v>
      </c>
      <c r="AM139" s="55">
        <f t="shared" si="1470"/>
        <v>0</v>
      </c>
      <c r="AN139" s="54"/>
      <c r="AO139" s="55">
        <f t="shared" ref="AO139:AP139" si="1471">AO140+AO141</f>
        <v>0</v>
      </c>
      <c r="AP139" s="55">
        <f t="shared" si="1471"/>
        <v>0</v>
      </c>
      <c r="AQ139" s="54"/>
      <c r="AR139" s="55">
        <f t="shared" ref="AR139:AS139" si="1472">AR140+AR141</f>
        <v>0</v>
      </c>
      <c r="AS139" s="55">
        <f t="shared" si="1472"/>
        <v>0</v>
      </c>
      <c r="AT139" s="54"/>
      <c r="AU139" s="55">
        <f t="shared" ref="AU139:AV139" si="1473">AU140+AU141</f>
        <v>0</v>
      </c>
      <c r="AV139" s="55">
        <f t="shared" si="1473"/>
        <v>0</v>
      </c>
      <c r="AW139" s="54"/>
      <c r="AX139" s="55">
        <f t="shared" ref="AX139:AY139" si="1474">AX140+AX141</f>
        <v>100</v>
      </c>
      <c r="AY139" s="55">
        <f t="shared" si="1474"/>
        <v>100</v>
      </c>
      <c r="AZ139" s="201">
        <f t="shared" si="829"/>
        <v>100</v>
      </c>
      <c r="BA139" s="55"/>
      <c r="BB139" s="55"/>
      <c r="BC139" s="54"/>
      <c r="BD139" s="55"/>
      <c r="BE139" s="55"/>
      <c r="BF139" s="54"/>
      <c r="BG139" s="55"/>
      <c r="BH139" s="55"/>
      <c r="BI139" s="54"/>
      <c r="BJ139" s="55">
        <f t="shared" ref="BJ139:BK139" si="1475">BJ140+BJ141</f>
        <v>1532.8</v>
      </c>
      <c r="BK139" s="55">
        <f t="shared" si="1475"/>
        <v>989.67703000000006</v>
      </c>
      <c r="BL139" s="54">
        <f t="shared" ref="BL139:BL140" si="1476">BK139/BJ139*100</f>
        <v>64.566612082463465</v>
      </c>
      <c r="BM139" s="55"/>
      <c r="BN139" s="55"/>
      <c r="BO139" s="54"/>
      <c r="BP139" s="55"/>
      <c r="BQ139" s="55"/>
      <c r="BR139" s="54"/>
      <c r="BS139" s="55"/>
      <c r="BT139" s="55"/>
      <c r="BU139" s="54"/>
      <c r="BV139" s="55"/>
      <c r="BW139" s="55"/>
      <c r="BX139" s="54"/>
      <c r="BY139" s="55"/>
      <c r="BZ139" s="55"/>
      <c r="CA139" s="54"/>
      <c r="CB139" s="55">
        <f t="shared" ref="CB139:CC139" si="1477">CB140+CB141</f>
        <v>572.5</v>
      </c>
      <c r="CC139" s="55">
        <f t="shared" si="1477"/>
        <v>19.992000000000001</v>
      </c>
      <c r="CD139" s="54">
        <f t="shared" ref="CD139:CD140" si="1478">CC139/CB139*100</f>
        <v>3.4920524017467249</v>
      </c>
      <c r="CE139" s="55">
        <f t="shared" ref="CE139:CF139" si="1479">CE140+CE141</f>
        <v>0</v>
      </c>
      <c r="CF139" s="55">
        <f t="shared" si="1479"/>
        <v>0</v>
      </c>
      <c r="CG139" s="54"/>
      <c r="CH139" s="55">
        <f t="shared" ref="CH139:CI139" si="1480">CH140+CH141</f>
        <v>0</v>
      </c>
      <c r="CI139" s="55">
        <f t="shared" si="1480"/>
        <v>0</v>
      </c>
      <c r="CJ139" s="54"/>
      <c r="CK139" s="55">
        <f t="shared" ref="CK139:CL139" si="1481">CK140+CK141</f>
        <v>60128.98</v>
      </c>
      <c r="CL139" s="55">
        <f t="shared" si="1481"/>
        <v>0</v>
      </c>
      <c r="CM139" s="54"/>
      <c r="CN139" s="55">
        <f t="shared" ref="CN139:CO139" si="1482">CN140+CN141</f>
        <v>0</v>
      </c>
      <c r="CO139" s="55">
        <f t="shared" si="1482"/>
        <v>0</v>
      </c>
      <c r="CP139" s="54"/>
      <c r="CQ139" s="55">
        <f t="shared" ref="CQ139:CR139" si="1483">CQ140+CQ141</f>
        <v>0</v>
      </c>
      <c r="CR139" s="55">
        <f t="shared" si="1483"/>
        <v>0</v>
      </c>
      <c r="CS139" s="54"/>
      <c r="CT139" s="55">
        <f t="shared" ref="CT139:CU139" si="1484">CT140+CT141</f>
        <v>0</v>
      </c>
      <c r="CU139" s="55">
        <f t="shared" si="1484"/>
        <v>0</v>
      </c>
      <c r="CV139" s="54"/>
      <c r="CW139" s="55">
        <f t="shared" ref="CW139:CX139" si="1485">CW140+CW141</f>
        <v>0</v>
      </c>
      <c r="CX139" s="55">
        <f t="shared" si="1485"/>
        <v>0</v>
      </c>
      <c r="CY139" s="201"/>
      <c r="CZ139" s="55">
        <f t="shared" ref="CZ139:DA139" si="1486">CZ140+CZ141</f>
        <v>0</v>
      </c>
      <c r="DA139" s="55">
        <f t="shared" si="1486"/>
        <v>0</v>
      </c>
      <c r="DB139" s="54"/>
      <c r="DC139" s="55">
        <f t="shared" ref="DC139:DD139" si="1487">DC140+DC141</f>
        <v>0</v>
      </c>
      <c r="DD139" s="55">
        <f t="shared" si="1487"/>
        <v>0</v>
      </c>
      <c r="DE139" s="54"/>
      <c r="DF139" s="55">
        <f t="shared" ref="DF139:DG139" si="1488">DF140+DF141</f>
        <v>0</v>
      </c>
      <c r="DG139" s="55">
        <f t="shared" si="1488"/>
        <v>0</v>
      </c>
      <c r="DH139" s="54"/>
      <c r="DI139" s="55">
        <f t="shared" ref="DI139:DJ139" si="1489">DI140+DI141</f>
        <v>0</v>
      </c>
      <c r="DJ139" s="55">
        <f t="shared" si="1489"/>
        <v>0</v>
      </c>
      <c r="DK139" s="54"/>
      <c r="DL139" s="55">
        <f t="shared" ref="DL139:DM139" si="1490">DL140+DL141</f>
        <v>0</v>
      </c>
      <c r="DM139" s="55">
        <f t="shared" si="1490"/>
        <v>0</v>
      </c>
      <c r="DN139" s="54"/>
      <c r="DO139" s="55">
        <f t="shared" ref="DO139:DP139" si="1491">DO140+DO141</f>
        <v>0</v>
      </c>
      <c r="DP139" s="55">
        <f t="shared" si="1491"/>
        <v>0</v>
      </c>
      <c r="DQ139" s="54"/>
      <c r="DR139" s="55">
        <f t="shared" ref="DR139:DS139" si="1492">DR140+DR141</f>
        <v>0</v>
      </c>
      <c r="DS139" s="55">
        <f t="shared" si="1492"/>
        <v>0</v>
      </c>
      <c r="DT139" s="54"/>
      <c r="DU139" s="55">
        <f t="shared" ref="DU139:DV139" si="1493">DU140+DU141</f>
        <v>0</v>
      </c>
      <c r="DV139" s="55">
        <f t="shared" si="1493"/>
        <v>0</v>
      </c>
      <c r="DW139" s="54"/>
      <c r="DX139" s="55">
        <f t="shared" ref="DX139:DY139" si="1494">DX140+DX141</f>
        <v>0</v>
      </c>
      <c r="DY139" s="55">
        <f t="shared" si="1494"/>
        <v>0</v>
      </c>
      <c r="DZ139" s="54"/>
      <c r="EA139" s="55">
        <f t="shared" ref="EA139:EB139" si="1495">EA140+EA141</f>
        <v>0</v>
      </c>
      <c r="EB139" s="55">
        <f t="shared" si="1495"/>
        <v>0</v>
      </c>
      <c r="EC139" s="54"/>
      <c r="ED139" s="55">
        <f t="shared" ref="ED139:EE139" si="1496">ED140+ED141</f>
        <v>0</v>
      </c>
      <c r="EE139" s="55">
        <f t="shared" si="1496"/>
        <v>0</v>
      </c>
      <c r="EF139" s="54"/>
      <c r="EG139" s="55">
        <f t="shared" ref="EG139:EH139" si="1497">EG140+EG141</f>
        <v>70</v>
      </c>
      <c r="EH139" s="55">
        <f t="shared" si="1497"/>
        <v>70</v>
      </c>
      <c r="EI139" s="54">
        <f t="shared" ref="EI139:EI140" si="1498">EH139/EG139*100</f>
        <v>100</v>
      </c>
      <c r="EJ139" s="55">
        <f t="shared" ref="EJ139:EK139" si="1499">EJ140+EJ141</f>
        <v>110</v>
      </c>
      <c r="EK139" s="55">
        <f t="shared" si="1499"/>
        <v>110</v>
      </c>
      <c r="EL139" s="54">
        <f t="shared" ref="EL139:EL140" si="1500">EK139/EJ139*100</f>
        <v>100</v>
      </c>
      <c r="EM139" s="55">
        <f t="shared" ref="EM139:EN139" si="1501">EM140+EM141</f>
        <v>0</v>
      </c>
      <c r="EN139" s="55">
        <f t="shared" si="1501"/>
        <v>0</v>
      </c>
      <c r="EO139" s="54"/>
      <c r="EP139" s="55">
        <f t="shared" ref="EP139:EQ139" si="1502">EP140+EP141</f>
        <v>0</v>
      </c>
      <c r="EQ139" s="55">
        <f t="shared" si="1502"/>
        <v>0</v>
      </c>
      <c r="ER139" s="54"/>
      <c r="ES139" s="55">
        <f t="shared" ref="ES139:ET139" si="1503">ES140+ES141</f>
        <v>0</v>
      </c>
      <c r="ET139" s="55">
        <f t="shared" si="1503"/>
        <v>0</v>
      </c>
      <c r="EU139" s="54"/>
      <c r="EV139" s="55">
        <f t="shared" ref="EV139:EW139" si="1504">EV140+EV141</f>
        <v>0</v>
      </c>
      <c r="EW139" s="55">
        <f t="shared" si="1504"/>
        <v>0</v>
      </c>
      <c r="EX139" s="54"/>
      <c r="EY139" s="55">
        <f t="shared" ref="EY139:EZ139" si="1505">EY140+EY141</f>
        <v>50</v>
      </c>
      <c r="EZ139" s="55">
        <f t="shared" si="1505"/>
        <v>50</v>
      </c>
      <c r="FA139" s="54">
        <f>EZ139/EY139*100</f>
        <v>100</v>
      </c>
      <c r="FB139" s="55">
        <f t="shared" ref="FB139:FC139" si="1506">FB140+FB141</f>
        <v>0</v>
      </c>
      <c r="FC139" s="55">
        <f t="shared" si="1506"/>
        <v>0</v>
      </c>
      <c r="FD139" s="54"/>
    </row>
    <row r="140" spans="1:160" ht="31.5" x14ac:dyDescent="0.25">
      <c r="A140" s="186" t="s">
        <v>282</v>
      </c>
      <c r="B140" s="56">
        <f t="shared" si="865"/>
        <v>67177.78</v>
      </c>
      <c r="C140" s="56">
        <f t="shared" si="866"/>
        <v>4952.5390299999999</v>
      </c>
      <c r="D140" s="52">
        <f t="shared" si="31"/>
        <v>7.3722874289683284</v>
      </c>
      <c r="E140" s="52"/>
      <c r="F140" s="52"/>
      <c r="G140" s="52"/>
      <c r="H140" s="52"/>
      <c r="I140" s="52"/>
      <c r="J140" s="48"/>
      <c r="K140" s="52">
        <v>500</v>
      </c>
      <c r="L140" s="52">
        <v>15.05</v>
      </c>
      <c r="M140" s="48">
        <f t="shared" si="197"/>
        <v>3.0100000000000002</v>
      </c>
      <c r="N140" s="52">
        <v>493</v>
      </c>
      <c r="O140" s="52">
        <v>315.52</v>
      </c>
      <c r="P140" s="48">
        <f t="shared" si="870"/>
        <v>64</v>
      </c>
      <c r="Q140" s="199">
        <v>1988</v>
      </c>
      <c r="R140" s="199">
        <v>1215.0999999999999</v>
      </c>
      <c r="S140" s="48">
        <f t="shared" si="1460"/>
        <v>61.121730382293762</v>
      </c>
      <c r="T140" s="198">
        <v>105</v>
      </c>
      <c r="U140" s="198">
        <v>67.2</v>
      </c>
      <c r="V140" s="48">
        <f t="shared" si="1463"/>
        <v>64</v>
      </c>
      <c r="W140" s="198"/>
      <c r="X140" s="198"/>
      <c r="Y140" s="48"/>
      <c r="Z140" s="52"/>
      <c r="AA140" s="52"/>
      <c r="AB140" s="48"/>
      <c r="AC140" s="52"/>
      <c r="AD140" s="52"/>
      <c r="AE140" s="48"/>
      <c r="AF140" s="52"/>
      <c r="AG140" s="52"/>
      <c r="AH140" s="48"/>
      <c r="AI140" s="198">
        <v>2000</v>
      </c>
      <c r="AJ140" s="198">
        <v>2000</v>
      </c>
      <c r="AK140" s="48">
        <f t="shared" si="1469"/>
        <v>100</v>
      </c>
      <c r="AL140" s="198"/>
      <c r="AM140" s="198"/>
      <c r="AN140" s="48"/>
      <c r="AO140" s="198"/>
      <c r="AP140" s="198"/>
      <c r="AQ140" s="48"/>
      <c r="AR140" s="198"/>
      <c r="AS140" s="200"/>
      <c r="AT140" s="48"/>
      <c r="AU140" s="198"/>
      <c r="AV140" s="198"/>
      <c r="AW140" s="48"/>
      <c r="AX140" s="198">
        <v>100</v>
      </c>
      <c r="AY140" s="198">
        <v>100</v>
      </c>
      <c r="AZ140" s="198">
        <f t="shared" si="829"/>
        <v>100</v>
      </c>
      <c r="BA140" s="198"/>
      <c r="BB140" s="198"/>
      <c r="BC140" s="48"/>
      <c r="BD140" s="198"/>
      <c r="BE140" s="198"/>
      <c r="BF140" s="48"/>
      <c r="BG140" s="198"/>
      <c r="BH140" s="198"/>
      <c r="BI140" s="48"/>
      <c r="BJ140" s="198">
        <v>1532.8</v>
      </c>
      <c r="BK140" s="198">
        <v>989.67703000000006</v>
      </c>
      <c r="BL140" s="48">
        <f t="shared" si="1476"/>
        <v>64.566612082463465</v>
      </c>
      <c r="BM140" s="198"/>
      <c r="BN140" s="198"/>
      <c r="BO140" s="48"/>
      <c r="BP140" s="198"/>
      <c r="BQ140" s="198"/>
      <c r="BR140" s="48"/>
      <c r="BS140" s="198"/>
      <c r="BT140" s="198"/>
      <c r="BU140" s="48"/>
      <c r="BV140" s="198"/>
      <c r="BW140" s="198"/>
      <c r="BX140" s="48"/>
      <c r="BY140" s="198"/>
      <c r="BZ140" s="198"/>
      <c r="CA140" s="48"/>
      <c r="CB140" s="198">
        <v>100</v>
      </c>
      <c r="CC140" s="198">
        <v>19.992000000000001</v>
      </c>
      <c r="CD140" s="48">
        <f t="shared" si="1478"/>
        <v>19.992000000000001</v>
      </c>
      <c r="CE140" s="198"/>
      <c r="CF140" s="198"/>
      <c r="CG140" s="48"/>
      <c r="CH140" s="198"/>
      <c r="CI140" s="198"/>
      <c r="CJ140" s="48"/>
      <c r="CK140" s="198">
        <v>60128.98</v>
      </c>
      <c r="CL140" s="198"/>
      <c r="CM140" s="48"/>
      <c r="CN140" s="198"/>
      <c r="CO140" s="198"/>
      <c r="CP140" s="48"/>
      <c r="CQ140" s="198"/>
      <c r="CR140" s="198"/>
      <c r="CS140" s="48"/>
      <c r="CT140" s="198"/>
      <c r="CU140" s="198"/>
      <c r="CV140" s="48"/>
      <c r="CW140" s="198"/>
      <c r="CX140" s="198"/>
      <c r="CY140" s="198"/>
      <c r="CZ140" s="198"/>
      <c r="DA140" s="198"/>
      <c r="DB140" s="48"/>
      <c r="DC140" s="198"/>
      <c r="DD140" s="198"/>
      <c r="DE140" s="48"/>
      <c r="DF140" s="198"/>
      <c r="DG140" s="198"/>
      <c r="DH140" s="48"/>
      <c r="DI140" s="198"/>
      <c r="DJ140" s="198"/>
      <c r="DK140" s="48"/>
      <c r="DL140" s="198"/>
      <c r="DM140" s="198"/>
      <c r="DN140" s="48"/>
      <c r="DO140" s="198"/>
      <c r="DP140" s="198"/>
      <c r="DQ140" s="48"/>
      <c r="DR140" s="198"/>
      <c r="DS140" s="198"/>
      <c r="DT140" s="48"/>
      <c r="DU140" s="198"/>
      <c r="DV140" s="198"/>
      <c r="DW140" s="48"/>
      <c r="DX140" s="198"/>
      <c r="DY140" s="198"/>
      <c r="DZ140" s="48"/>
      <c r="EA140" s="198"/>
      <c r="EB140" s="198"/>
      <c r="EC140" s="48"/>
      <c r="ED140" s="198"/>
      <c r="EE140" s="198"/>
      <c r="EF140" s="48"/>
      <c r="EG140" s="198">
        <v>70</v>
      </c>
      <c r="EH140" s="198">
        <v>70</v>
      </c>
      <c r="EI140" s="48">
        <f t="shared" si="1498"/>
        <v>100</v>
      </c>
      <c r="EJ140" s="198">
        <v>110</v>
      </c>
      <c r="EK140" s="198">
        <v>110</v>
      </c>
      <c r="EL140" s="48">
        <f t="shared" si="1500"/>
        <v>100</v>
      </c>
      <c r="EM140" s="198"/>
      <c r="EN140" s="198"/>
      <c r="EO140" s="48"/>
      <c r="EP140" s="198"/>
      <c r="EQ140" s="198"/>
      <c r="ER140" s="48"/>
      <c r="ES140" s="198"/>
      <c r="ET140" s="198"/>
      <c r="EU140" s="48"/>
      <c r="EV140" s="198"/>
      <c r="EW140" s="198"/>
      <c r="EX140" s="48"/>
      <c r="EY140" s="198">
        <v>50</v>
      </c>
      <c r="EZ140" s="198">
        <v>50</v>
      </c>
      <c r="FA140" s="48">
        <f>EZ140/EY140*100</f>
        <v>100</v>
      </c>
      <c r="FB140" s="198"/>
      <c r="FC140" s="198"/>
      <c r="FD140" s="48"/>
    </row>
    <row r="141" spans="1:160" ht="15.75" x14ac:dyDescent="0.25">
      <c r="A141" s="28" t="s">
        <v>350</v>
      </c>
      <c r="B141" s="56">
        <f t="shared" ref="B141:B188" si="1507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+ES141+EV141+EY141+FB141</f>
        <v>472.5</v>
      </c>
      <c r="C141" s="56">
        <f t="shared" ref="C141:C188" si="1508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+ET141+EW141+EZ141+FC141</f>
        <v>0</v>
      </c>
      <c r="D141" s="52"/>
      <c r="E141" s="56"/>
      <c r="F141" s="56"/>
      <c r="G141" s="56"/>
      <c r="H141" s="117"/>
      <c r="I141" s="117"/>
      <c r="J141" s="117"/>
      <c r="K141" s="117"/>
      <c r="L141" s="117"/>
      <c r="M141" s="117"/>
      <c r="N141" s="117"/>
      <c r="O141" s="117"/>
      <c r="P141" s="48"/>
      <c r="Q141" s="76"/>
      <c r="R141" s="76"/>
      <c r="S141" s="48"/>
      <c r="T141" s="76"/>
      <c r="U141" s="76"/>
      <c r="V141" s="48"/>
      <c r="W141" s="76"/>
      <c r="X141" s="76"/>
      <c r="Y141" s="48"/>
      <c r="Z141" s="117"/>
      <c r="AA141" s="117"/>
      <c r="AB141" s="117"/>
      <c r="AC141" s="117"/>
      <c r="AD141" s="117"/>
      <c r="AE141" s="117"/>
      <c r="AF141" s="117"/>
      <c r="AG141" s="117"/>
      <c r="AH141" s="117"/>
      <c r="AI141" s="76"/>
      <c r="AJ141" s="76"/>
      <c r="AK141" s="48"/>
      <c r="AL141" s="76"/>
      <c r="AM141" s="76"/>
      <c r="AN141" s="48"/>
      <c r="AO141" s="76"/>
      <c r="AP141" s="76"/>
      <c r="AQ141" s="48"/>
      <c r="AR141" s="76"/>
      <c r="AS141" s="76"/>
      <c r="AT141" s="48"/>
      <c r="AU141" s="76"/>
      <c r="AV141" s="76"/>
      <c r="AW141" s="48"/>
      <c r="AX141" s="76"/>
      <c r="AY141" s="76"/>
      <c r="AZ141" s="198"/>
      <c r="BA141" s="76"/>
      <c r="BB141" s="76"/>
      <c r="BC141" s="48"/>
      <c r="BD141" s="76"/>
      <c r="BE141" s="76"/>
      <c r="BF141" s="48"/>
      <c r="BG141" s="76"/>
      <c r="BH141" s="76"/>
      <c r="BI141" s="48"/>
      <c r="BJ141" s="76"/>
      <c r="BK141" s="76"/>
      <c r="BL141" s="48"/>
      <c r="BM141" s="76"/>
      <c r="BN141" s="76"/>
      <c r="BO141" s="48"/>
      <c r="BP141" s="76"/>
      <c r="BQ141" s="76"/>
      <c r="BR141" s="48"/>
      <c r="BS141" s="76"/>
      <c r="BT141" s="76"/>
      <c r="BU141" s="48"/>
      <c r="BV141" s="76"/>
      <c r="BW141" s="76"/>
      <c r="BX141" s="48"/>
      <c r="BY141" s="76"/>
      <c r="BZ141" s="76"/>
      <c r="CA141" s="48"/>
      <c r="CB141" s="76">
        <v>472.5</v>
      </c>
      <c r="CC141" s="76">
        <v>0</v>
      </c>
      <c r="CD141" s="48"/>
      <c r="CE141" s="76"/>
      <c r="CF141" s="76"/>
      <c r="CG141" s="48"/>
      <c r="CH141" s="76"/>
      <c r="CI141" s="76"/>
      <c r="CJ141" s="48"/>
      <c r="CK141" s="76"/>
      <c r="CL141" s="76"/>
      <c r="CM141" s="48"/>
      <c r="CN141" s="76"/>
      <c r="CO141" s="76"/>
      <c r="CP141" s="48"/>
      <c r="CQ141" s="76"/>
      <c r="CR141" s="76"/>
      <c r="CS141" s="48"/>
      <c r="CT141" s="76"/>
      <c r="CU141" s="76"/>
      <c r="CV141" s="48"/>
      <c r="CW141" s="76"/>
      <c r="CX141" s="76"/>
      <c r="CY141" s="198"/>
      <c r="CZ141" s="76"/>
      <c r="DA141" s="76"/>
      <c r="DB141" s="48"/>
      <c r="DC141" s="76"/>
      <c r="DD141" s="76"/>
      <c r="DE141" s="48"/>
      <c r="DF141" s="76"/>
      <c r="DG141" s="76"/>
      <c r="DH141" s="48"/>
      <c r="DI141" s="76"/>
      <c r="DJ141" s="76"/>
      <c r="DK141" s="48"/>
      <c r="DL141" s="76"/>
      <c r="DM141" s="76"/>
      <c r="DN141" s="48"/>
      <c r="DO141" s="76"/>
      <c r="DP141" s="76"/>
      <c r="DQ141" s="48"/>
      <c r="DR141" s="76"/>
      <c r="DS141" s="76"/>
      <c r="DT141" s="48"/>
      <c r="DU141" s="76"/>
      <c r="DV141" s="76"/>
      <c r="DW141" s="48"/>
      <c r="DX141" s="76"/>
      <c r="DY141" s="76"/>
      <c r="DZ141" s="48"/>
      <c r="EA141" s="76"/>
      <c r="EB141" s="76"/>
      <c r="EC141" s="48"/>
      <c r="ED141" s="76"/>
      <c r="EE141" s="76"/>
      <c r="EF141" s="48"/>
      <c r="EG141" s="76"/>
      <c r="EH141" s="76">
        <v>0</v>
      </c>
      <c r="EI141" s="48"/>
      <c r="EJ141" s="76"/>
      <c r="EK141" s="76">
        <v>0</v>
      </c>
      <c r="EL141" s="48"/>
      <c r="EM141" s="76"/>
      <c r="EN141" s="76">
        <v>0</v>
      </c>
      <c r="EO141" s="48"/>
      <c r="EP141" s="76"/>
      <c r="EQ141" s="76">
        <v>0</v>
      </c>
      <c r="ER141" s="48"/>
      <c r="ES141" s="76"/>
      <c r="ET141" s="76">
        <v>0</v>
      </c>
      <c r="EU141" s="48"/>
      <c r="EV141" s="76"/>
      <c r="EW141" s="76">
        <v>0</v>
      </c>
      <c r="EX141" s="48"/>
      <c r="EY141" s="76"/>
      <c r="EZ141" s="76">
        <v>0</v>
      </c>
      <c r="FA141" s="48"/>
      <c r="FB141" s="76"/>
      <c r="FC141" s="76"/>
      <c r="FD141" s="48"/>
    </row>
    <row r="142" spans="1:160" ht="15.75" x14ac:dyDescent="0.25">
      <c r="A142" s="28" t="s">
        <v>519</v>
      </c>
      <c r="B142" s="56">
        <f t="shared" si="1507"/>
        <v>0</v>
      </c>
      <c r="C142" s="56">
        <f t="shared" si="1508"/>
        <v>0</v>
      </c>
      <c r="D142" s="52"/>
      <c r="E142" s="56"/>
      <c r="F142" s="56"/>
      <c r="G142" s="56"/>
      <c r="H142" s="117"/>
      <c r="I142" s="117"/>
      <c r="J142" s="117"/>
      <c r="K142" s="117"/>
      <c r="L142" s="117"/>
      <c r="M142" s="117"/>
      <c r="N142" s="117"/>
      <c r="O142" s="117"/>
      <c r="P142" s="48"/>
      <c r="Q142" s="76"/>
      <c r="R142" s="76"/>
      <c r="S142" s="48"/>
      <c r="T142" s="76"/>
      <c r="U142" s="76"/>
      <c r="V142" s="48"/>
      <c r="W142" s="76"/>
      <c r="X142" s="76"/>
      <c r="Y142" s="48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76"/>
      <c r="AJ142" s="76"/>
      <c r="AK142" s="48"/>
      <c r="AL142" s="76"/>
      <c r="AM142" s="76"/>
      <c r="AN142" s="48"/>
      <c r="AO142" s="76"/>
      <c r="AP142" s="76"/>
      <c r="AQ142" s="48"/>
      <c r="AR142" s="76"/>
      <c r="AS142" s="76"/>
      <c r="AT142" s="48"/>
      <c r="AU142" s="76"/>
      <c r="AV142" s="76"/>
      <c r="AW142" s="48"/>
      <c r="AX142" s="76"/>
      <c r="AY142" s="76"/>
      <c r="AZ142" s="198"/>
      <c r="BA142" s="76"/>
      <c r="BB142" s="76"/>
      <c r="BC142" s="48"/>
      <c r="BD142" s="76"/>
      <c r="BE142" s="76"/>
      <c r="BF142" s="48"/>
      <c r="BG142" s="76"/>
      <c r="BH142" s="76"/>
      <c r="BI142" s="48"/>
      <c r="BJ142" s="76"/>
      <c r="BK142" s="76"/>
      <c r="BL142" s="48"/>
      <c r="BM142" s="76"/>
      <c r="BN142" s="76"/>
      <c r="BO142" s="48"/>
      <c r="BP142" s="76"/>
      <c r="BQ142" s="76"/>
      <c r="BR142" s="48"/>
      <c r="BS142" s="76"/>
      <c r="BT142" s="76"/>
      <c r="BU142" s="48"/>
      <c r="BV142" s="76"/>
      <c r="BW142" s="76"/>
      <c r="BX142" s="48"/>
      <c r="BY142" s="76"/>
      <c r="BZ142" s="76"/>
      <c r="CA142" s="48"/>
      <c r="CB142" s="76"/>
      <c r="CC142" s="76"/>
      <c r="CD142" s="48"/>
      <c r="CE142" s="76"/>
      <c r="CF142" s="76"/>
      <c r="CG142" s="48"/>
      <c r="CH142" s="76"/>
      <c r="CI142" s="76"/>
      <c r="CJ142" s="48"/>
      <c r="CK142" s="76"/>
      <c r="CL142" s="76"/>
      <c r="CM142" s="48"/>
      <c r="CN142" s="76"/>
      <c r="CO142" s="76"/>
      <c r="CP142" s="48"/>
      <c r="CQ142" s="76"/>
      <c r="CR142" s="76"/>
      <c r="CS142" s="48"/>
      <c r="CT142" s="76"/>
      <c r="CU142" s="76"/>
      <c r="CV142" s="48"/>
      <c r="CW142" s="76"/>
      <c r="CX142" s="76"/>
      <c r="CY142" s="198"/>
      <c r="CZ142" s="76"/>
      <c r="DA142" s="76"/>
      <c r="DB142" s="48"/>
      <c r="DC142" s="76"/>
      <c r="DD142" s="76"/>
      <c r="DE142" s="48"/>
      <c r="DF142" s="76"/>
      <c r="DG142" s="76"/>
      <c r="DH142" s="48"/>
      <c r="DI142" s="76"/>
      <c r="DJ142" s="76"/>
      <c r="DK142" s="48"/>
      <c r="DL142" s="76"/>
      <c r="DM142" s="76"/>
      <c r="DN142" s="48"/>
      <c r="DO142" s="76"/>
      <c r="DP142" s="76"/>
      <c r="DQ142" s="48"/>
      <c r="DR142" s="76"/>
      <c r="DS142" s="76"/>
      <c r="DT142" s="48"/>
      <c r="DU142" s="76"/>
      <c r="DV142" s="76"/>
      <c r="DW142" s="48"/>
      <c r="DX142" s="76"/>
      <c r="DY142" s="76"/>
      <c r="DZ142" s="48"/>
      <c r="EA142" s="76"/>
      <c r="EB142" s="76"/>
      <c r="EC142" s="48"/>
      <c r="ED142" s="76"/>
      <c r="EE142" s="76"/>
      <c r="EF142" s="48"/>
      <c r="EG142" s="76"/>
      <c r="EH142" s="76"/>
      <c r="EI142" s="48"/>
      <c r="EJ142" s="76"/>
      <c r="EK142" s="76"/>
      <c r="EL142" s="48"/>
      <c r="EM142" s="76"/>
      <c r="EN142" s="76"/>
      <c r="EO142" s="48"/>
      <c r="EP142" s="76"/>
      <c r="EQ142" s="76"/>
      <c r="ER142" s="48"/>
      <c r="ES142" s="76"/>
      <c r="ET142" s="76"/>
      <c r="EU142" s="48"/>
      <c r="EV142" s="76"/>
      <c r="EW142" s="76"/>
      <c r="EX142" s="48"/>
      <c r="EY142" s="76"/>
      <c r="EZ142" s="76"/>
      <c r="FA142" s="48"/>
      <c r="FB142" s="76"/>
      <c r="FC142" s="76"/>
      <c r="FD142" s="48"/>
    </row>
    <row r="143" spans="1:160" s="59" customFormat="1" ht="31.5" x14ac:dyDescent="0.25">
      <c r="A143" s="185" t="s">
        <v>355</v>
      </c>
      <c r="B143" s="73">
        <f t="shared" si="1507"/>
        <v>7116.4</v>
      </c>
      <c r="C143" s="73">
        <f t="shared" si="1508"/>
        <v>4409.4269199999999</v>
      </c>
      <c r="D143" s="55">
        <f t="shared" ref="D143" si="1509">C143/B143*100</f>
        <v>61.961482210106233</v>
      </c>
      <c r="E143" s="55">
        <f t="shared" ref="E143:AD143" si="1510">E144+E145</f>
        <v>0</v>
      </c>
      <c r="F143" s="55">
        <f t="shared" ref="F143" si="1511">F144+F145</f>
        <v>0</v>
      </c>
      <c r="G143" s="55">
        <f t="shared" si="1510"/>
        <v>0</v>
      </c>
      <c r="H143" s="55">
        <f t="shared" si="1510"/>
        <v>0</v>
      </c>
      <c r="I143" s="55">
        <f t="shared" si="1510"/>
        <v>0</v>
      </c>
      <c r="J143" s="55">
        <f t="shared" si="1510"/>
        <v>0</v>
      </c>
      <c r="K143" s="55">
        <f t="shared" si="1510"/>
        <v>683.2</v>
      </c>
      <c r="L143" s="55">
        <f t="shared" ref="L143" si="1512">L144+L145</f>
        <v>661.9</v>
      </c>
      <c r="M143" s="54">
        <f t="shared" si="197"/>
        <v>96.882318501170943</v>
      </c>
      <c r="N143" s="55">
        <f t="shared" si="1510"/>
        <v>286</v>
      </c>
      <c r="O143" s="55">
        <f t="shared" si="1510"/>
        <v>136.66825</v>
      </c>
      <c r="P143" s="54">
        <f t="shared" si="870"/>
        <v>47.786101398601403</v>
      </c>
      <c r="Q143" s="55">
        <f t="shared" ref="Q143:R143" si="1513">Q144+Q145</f>
        <v>1007</v>
      </c>
      <c r="R143" s="55">
        <f t="shared" si="1513"/>
        <v>447.5</v>
      </c>
      <c r="S143" s="54">
        <f t="shared" ref="S143:S144" si="1514">R143/Q143*100</f>
        <v>44.438927507447865</v>
      </c>
      <c r="T143" s="55">
        <f t="shared" ref="T143" si="1515">T144+T145</f>
        <v>630</v>
      </c>
      <c r="U143" s="55">
        <f t="shared" ref="U143" si="1516">U144+U145</f>
        <v>99.222289999999987</v>
      </c>
      <c r="V143" s="54">
        <f t="shared" ref="V143:V144" si="1517">U143/T143*100</f>
        <v>15.749569841269839</v>
      </c>
      <c r="W143" s="55">
        <f t="shared" ref="W143" si="1518">W144+W145</f>
        <v>0</v>
      </c>
      <c r="X143" s="55">
        <f t="shared" ref="X143" si="1519">X144+X145</f>
        <v>0</v>
      </c>
      <c r="Y143" s="54"/>
      <c r="Z143" s="55">
        <f t="shared" si="1510"/>
        <v>0</v>
      </c>
      <c r="AA143" s="55">
        <f t="shared" ref="AA143" si="1520">AA144+AA145</f>
        <v>0</v>
      </c>
      <c r="AB143" s="55">
        <f t="shared" si="1510"/>
        <v>0</v>
      </c>
      <c r="AC143" s="55">
        <f t="shared" si="1510"/>
        <v>0</v>
      </c>
      <c r="AD143" s="55">
        <f t="shared" si="1510"/>
        <v>0</v>
      </c>
      <c r="AE143" s="55">
        <f t="shared" ref="AE143:AG143" si="1521">AE144+AE145</f>
        <v>0</v>
      </c>
      <c r="AF143" s="55">
        <f t="shared" si="1521"/>
        <v>0</v>
      </c>
      <c r="AG143" s="55">
        <f t="shared" si="1521"/>
        <v>0</v>
      </c>
      <c r="AH143" s="54"/>
      <c r="AI143" s="55">
        <f t="shared" ref="AI143:AJ143" si="1522">AI144+AI145</f>
        <v>1700</v>
      </c>
      <c r="AJ143" s="55">
        <f t="shared" si="1522"/>
        <v>1700</v>
      </c>
      <c r="AK143" s="54">
        <f t="shared" ref="AK143:AK144" si="1523">AJ143/AI143*100</f>
        <v>100</v>
      </c>
      <c r="AL143" s="55">
        <f t="shared" ref="AL143:AM143" si="1524">AL144+AL145</f>
        <v>0</v>
      </c>
      <c r="AM143" s="55">
        <f t="shared" si="1524"/>
        <v>0</v>
      </c>
      <c r="AN143" s="54"/>
      <c r="AO143" s="55">
        <f t="shared" ref="AO143:AP143" si="1525">AO144+AO145</f>
        <v>0</v>
      </c>
      <c r="AP143" s="55">
        <f t="shared" si="1525"/>
        <v>0</v>
      </c>
      <c r="AQ143" s="54"/>
      <c r="AR143" s="55">
        <f t="shared" ref="AR143:AS143" si="1526">AR144+AR145</f>
        <v>0</v>
      </c>
      <c r="AS143" s="55">
        <f t="shared" si="1526"/>
        <v>0</v>
      </c>
      <c r="AT143" s="54"/>
      <c r="AU143" s="55">
        <f t="shared" ref="AU143:AV143" si="1527">AU144+AU145</f>
        <v>0</v>
      </c>
      <c r="AV143" s="55">
        <f t="shared" si="1527"/>
        <v>0</v>
      </c>
      <c r="AW143" s="54"/>
      <c r="AX143" s="55">
        <f t="shared" ref="AX143:AY143" si="1528">AX144+AX145</f>
        <v>100</v>
      </c>
      <c r="AY143" s="55">
        <f t="shared" si="1528"/>
        <v>100</v>
      </c>
      <c r="AZ143" s="201">
        <f t="shared" ref="AZ143:AZ176" si="1529">AY143/AX143*100</f>
        <v>100</v>
      </c>
      <c r="BA143" s="55"/>
      <c r="BB143" s="55"/>
      <c r="BC143" s="54"/>
      <c r="BD143" s="55"/>
      <c r="BE143" s="55"/>
      <c r="BF143" s="54"/>
      <c r="BG143" s="55"/>
      <c r="BH143" s="55"/>
      <c r="BI143" s="54"/>
      <c r="BJ143" s="55">
        <f t="shared" ref="BJ143:BK143" si="1530">BJ144+BJ145</f>
        <v>638.70000000000005</v>
      </c>
      <c r="BK143" s="55">
        <f t="shared" si="1530"/>
        <v>352.88961</v>
      </c>
      <c r="BL143" s="54">
        <f t="shared" ref="BL143:BL144" si="1531">BK143/BJ143*100</f>
        <v>55.251230624706423</v>
      </c>
      <c r="BM143" s="55"/>
      <c r="BN143" s="55"/>
      <c r="BO143" s="54"/>
      <c r="BP143" s="55"/>
      <c r="BQ143" s="55"/>
      <c r="BR143" s="54"/>
      <c r="BS143" s="55"/>
      <c r="BT143" s="55"/>
      <c r="BU143" s="54"/>
      <c r="BV143" s="55"/>
      <c r="BW143" s="55"/>
      <c r="BX143" s="54"/>
      <c r="BY143" s="55"/>
      <c r="BZ143" s="55"/>
      <c r="CA143" s="54"/>
      <c r="CB143" s="55">
        <f t="shared" ref="CB143:CC143" si="1532">CB144+CB145</f>
        <v>1657.5</v>
      </c>
      <c r="CC143" s="55">
        <f t="shared" si="1532"/>
        <v>497.24676999999997</v>
      </c>
      <c r="CD143" s="54">
        <f t="shared" ref="CD143:CD145" si="1533">CC143/CB143*100</f>
        <v>29.999805128205125</v>
      </c>
      <c r="CE143" s="55">
        <f t="shared" ref="CE143:CF143" si="1534">CE144+CE145</f>
        <v>0</v>
      </c>
      <c r="CF143" s="55">
        <f t="shared" si="1534"/>
        <v>0</v>
      </c>
      <c r="CG143" s="54"/>
      <c r="CH143" s="55">
        <f t="shared" ref="CH143:CI143" si="1535">CH144+CH145</f>
        <v>0</v>
      </c>
      <c r="CI143" s="55">
        <f t="shared" si="1535"/>
        <v>0</v>
      </c>
      <c r="CJ143" s="54"/>
      <c r="CK143" s="55">
        <f t="shared" ref="CK143:CL143" si="1536">CK144+CK145</f>
        <v>0</v>
      </c>
      <c r="CL143" s="55">
        <f t="shared" si="1536"/>
        <v>0</v>
      </c>
      <c r="CM143" s="54"/>
      <c r="CN143" s="55">
        <f t="shared" ref="CN143:CO143" si="1537">CN144+CN145</f>
        <v>0</v>
      </c>
      <c r="CO143" s="55">
        <f t="shared" si="1537"/>
        <v>0</v>
      </c>
      <c r="CP143" s="54"/>
      <c r="CQ143" s="55">
        <f t="shared" ref="CQ143:CR143" si="1538">CQ144+CQ145</f>
        <v>0</v>
      </c>
      <c r="CR143" s="55">
        <f t="shared" si="1538"/>
        <v>0</v>
      </c>
      <c r="CS143" s="54"/>
      <c r="CT143" s="55">
        <f t="shared" ref="CT143:CU143" si="1539">CT144+CT145</f>
        <v>0</v>
      </c>
      <c r="CU143" s="55">
        <f t="shared" si="1539"/>
        <v>0</v>
      </c>
      <c r="CV143" s="54"/>
      <c r="CW143" s="55">
        <f t="shared" ref="CW143:CX143" si="1540">CW144+CW145</f>
        <v>0</v>
      </c>
      <c r="CX143" s="55">
        <f t="shared" si="1540"/>
        <v>0</v>
      </c>
      <c r="CY143" s="201"/>
      <c r="CZ143" s="55">
        <f t="shared" ref="CZ143:DA143" si="1541">CZ144+CZ145</f>
        <v>0</v>
      </c>
      <c r="DA143" s="55">
        <f t="shared" si="1541"/>
        <v>0</v>
      </c>
      <c r="DB143" s="54"/>
      <c r="DC143" s="55">
        <f t="shared" ref="DC143:DD143" si="1542">DC144+DC145</f>
        <v>0</v>
      </c>
      <c r="DD143" s="55">
        <f t="shared" si="1542"/>
        <v>0</v>
      </c>
      <c r="DE143" s="54"/>
      <c r="DF143" s="55">
        <f t="shared" ref="DF143:DG143" si="1543">DF144+DF145</f>
        <v>0</v>
      </c>
      <c r="DG143" s="55">
        <f t="shared" si="1543"/>
        <v>0</v>
      </c>
      <c r="DH143" s="54"/>
      <c r="DI143" s="55">
        <f t="shared" ref="DI143:DJ143" si="1544">DI144+DI145</f>
        <v>0</v>
      </c>
      <c r="DJ143" s="55">
        <f t="shared" si="1544"/>
        <v>0</v>
      </c>
      <c r="DK143" s="54"/>
      <c r="DL143" s="55">
        <f t="shared" ref="DL143:DM143" si="1545">DL144+DL145</f>
        <v>0</v>
      </c>
      <c r="DM143" s="55">
        <f t="shared" si="1545"/>
        <v>0</v>
      </c>
      <c r="DN143" s="54"/>
      <c r="DO143" s="55">
        <f t="shared" ref="DO143:DP143" si="1546">DO144+DO145</f>
        <v>0</v>
      </c>
      <c r="DP143" s="55">
        <f t="shared" si="1546"/>
        <v>0</v>
      </c>
      <c r="DQ143" s="54"/>
      <c r="DR143" s="55">
        <f t="shared" ref="DR143:DS143" si="1547">DR144+DR145</f>
        <v>0</v>
      </c>
      <c r="DS143" s="55">
        <f t="shared" si="1547"/>
        <v>0</v>
      </c>
      <c r="DT143" s="54"/>
      <c r="DU143" s="55">
        <f t="shared" ref="DU143:DV143" si="1548">DU144+DU145</f>
        <v>0</v>
      </c>
      <c r="DV143" s="55">
        <f t="shared" si="1548"/>
        <v>0</v>
      </c>
      <c r="DW143" s="54"/>
      <c r="DX143" s="55">
        <f t="shared" ref="DX143:DY143" si="1549">DX144+DX145</f>
        <v>0</v>
      </c>
      <c r="DY143" s="55">
        <f t="shared" si="1549"/>
        <v>0</v>
      </c>
      <c r="DZ143" s="54"/>
      <c r="EA143" s="55">
        <f t="shared" ref="EA143:EB143" si="1550">EA144+EA145</f>
        <v>0</v>
      </c>
      <c r="EB143" s="55">
        <f t="shared" si="1550"/>
        <v>0</v>
      </c>
      <c r="EC143" s="54"/>
      <c r="ED143" s="55">
        <f t="shared" ref="ED143:EE143" si="1551">ED144+ED145</f>
        <v>0</v>
      </c>
      <c r="EE143" s="55">
        <f t="shared" si="1551"/>
        <v>0</v>
      </c>
      <c r="EF143" s="54"/>
      <c r="EG143" s="55">
        <f t="shared" ref="EG143:EH143" si="1552">EG144+EG145</f>
        <v>166</v>
      </c>
      <c r="EH143" s="55">
        <f t="shared" si="1552"/>
        <v>166</v>
      </c>
      <c r="EI143" s="54">
        <f t="shared" ref="EI143:EI146" si="1553">EH143/EG143*100</f>
        <v>100</v>
      </c>
      <c r="EJ143" s="55">
        <f t="shared" ref="EJ143:EK143" si="1554">EJ144+EJ145</f>
        <v>248</v>
      </c>
      <c r="EK143" s="55">
        <f t="shared" si="1554"/>
        <v>248</v>
      </c>
      <c r="EL143" s="54">
        <f t="shared" ref="EL143:EL146" si="1555">EK143/EJ143*100</f>
        <v>100</v>
      </c>
      <c r="EM143" s="55">
        <f t="shared" ref="EM143:EN143" si="1556">EM144+EM145</f>
        <v>0</v>
      </c>
      <c r="EN143" s="55">
        <f t="shared" si="1556"/>
        <v>0</v>
      </c>
      <c r="EO143" s="54"/>
      <c r="EP143" s="55">
        <f t="shared" ref="EP143:EQ143" si="1557">EP144+EP145</f>
        <v>0</v>
      </c>
      <c r="EQ143" s="55">
        <f t="shared" si="1557"/>
        <v>0</v>
      </c>
      <c r="ER143" s="54"/>
      <c r="ES143" s="55">
        <f t="shared" ref="ES143:ET143" si="1558">ES144+ES145</f>
        <v>0</v>
      </c>
      <c r="ET143" s="55">
        <f t="shared" si="1558"/>
        <v>0</v>
      </c>
      <c r="EU143" s="54"/>
      <c r="EV143" s="55">
        <f t="shared" ref="EV143:EW143" si="1559">EV144+EV145</f>
        <v>0</v>
      </c>
      <c r="EW143" s="55">
        <f t="shared" si="1559"/>
        <v>0</v>
      </c>
      <c r="EX143" s="54"/>
      <c r="EY143" s="55">
        <f t="shared" ref="EY143:EZ143" si="1560">EY144+EY145</f>
        <v>0</v>
      </c>
      <c r="EZ143" s="55">
        <f t="shared" si="1560"/>
        <v>0</v>
      </c>
      <c r="FA143" s="54"/>
      <c r="FB143" s="55">
        <f t="shared" ref="FB143:FC143" si="1561">FB144+FB145</f>
        <v>0</v>
      </c>
      <c r="FC143" s="55">
        <f t="shared" si="1561"/>
        <v>0</v>
      </c>
      <c r="FD143" s="54"/>
    </row>
    <row r="144" spans="1:160" ht="31.5" x14ac:dyDescent="0.25">
      <c r="A144" s="186" t="s">
        <v>281</v>
      </c>
      <c r="B144" s="56">
        <f t="shared" si="1507"/>
        <v>6366.4</v>
      </c>
      <c r="C144" s="56">
        <f t="shared" si="1508"/>
        <v>4184.4301500000001</v>
      </c>
      <c r="D144" s="52">
        <f t="shared" si="31"/>
        <v>65.72678672405128</v>
      </c>
      <c r="E144" s="52"/>
      <c r="F144" s="52"/>
      <c r="G144" s="52"/>
      <c r="H144" s="52"/>
      <c r="I144" s="52"/>
      <c r="J144" s="48"/>
      <c r="K144" s="52">
        <v>683.2</v>
      </c>
      <c r="L144" s="52">
        <v>661.9</v>
      </c>
      <c r="M144" s="48">
        <f t="shared" si="197"/>
        <v>96.882318501170943</v>
      </c>
      <c r="N144" s="52">
        <v>286</v>
      </c>
      <c r="O144" s="52">
        <v>136.66825</v>
      </c>
      <c r="P144" s="48">
        <f t="shared" si="870"/>
        <v>47.786101398601403</v>
      </c>
      <c r="Q144" s="199">
        <v>1007</v>
      </c>
      <c r="R144" s="199">
        <v>447.5</v>
      </c>
      <c r="S144" s="48">
        <f t="shared" si="1514"/>
        <v>44.438927507447865</v>
      </c>
      <c r="T144" s="198">
        <v>630</v>
      </c>
      <c r="U144" s="198">
        <v>99.222289999999987</v>
      </c>
      <c r="V144" s="48">
        <f t="shared" si="1517"/>
        <v>15.749569841269839</v>
      </c>
      <c r="W144" s="198"/>
      <c r="X144" s="198"/>
      <c r="Y144" s="48"/>
      <c r="Z144" s="52"/>
      <c r="AA144" s="52"/>
      <c r="AB144" s="48"/>
      <c r="AC144" s="52"/>
      <c r="AD144" s="52"/>
      <c r="AE144" s="48"/>
      <c r="AF144" s="52"/>
      <c r="AG144" s="52"/>
      <c r="AH144" s="48"/>
      <c r="AI144" s="198">
        <v>1700</v>
      </c>
      <c r="AJ144" s="198">
        <v>1700</v>
      </c>
      <c r="AK144" s="48">
        <f t="shared" si="1523"/>
        <v>100</v>
      </c>
      <c r="AL144" s="198"/>
      <c r="AM144" s="198"/>
      <c r="AN144" s="48"/>
      <c r="AO144" s="198"/>
      <c r="AP144" s="198"/>
      <c r="AQ144" s="48"/>
      <c r="AR144" s="198"/>
      <c r="AS144" s="200"/>
      <c r="AT144" s="48"/>
      <c r="AU144" s="198"/>
      <c r="AV144" s="198"/>
      <c r="AW144" s="48"/>
      <c r="AX144" s="198">
        <v>100</v>
      </c>
      <c r="AY144" s="198">
        <v>100</v>
      </c>
      <c r="AZ144" s="198">
        <f t="shared" si="1529"/>
        <v>100</v>
      </c>
      <c r="BA144" s="198"/>
      <c r="BB144" s="198"/>
      <c r="BC144" s="48"/>
      <c r="BD144" s="198"/>
      <c r="BE144" s="198"/>
      <c r="BF144" s="48"/>
      <c r="BG144" s="198"/>
      <c r="BH144" s="198"/>
      <c r="BI144" s="48"/>
      <c r="BJ144" s="198">
        <v>638.70000000000005</v>
      </c>
      <c r="BK144" s="198">
        <v>352.88961</v>
      </c>
      <c r="BL144" s="48">
        <f t="shared" si="1531"/>
        <v>55.251230624706423</v>
      </c>
      <c r="BM144" s="198"/>
      <c r="BN144" s="198"/>
      <c r="BO144" s="48"/>
      <c r="BP144" s="198"/>
      <c r="BQ144" s="198"/>
      <c r="BR144" s="48"/>
      <c r="BS144" s="198"/>
      <c r="BT144" s="198"/>
      <c r="BU144" s="48"/>
      <c r="BV144" s="198"/>
      <c r="BW144" s="198"/>
      <c r="BX144" s="48"/>
      <c r="BY144" s="198"/>
      <c r="BZ144" s="198"/>
      <c r="CA144" s="48"/>
      <c r="CB144" s="198">
        <v>907.5</v>
      </c>
      <c r="CC144" s="198">
        <v>272.25</v>
      </c>
      <c r="CD144" s="48">
        <f t="shared" si="1533"/>
        <v>30</v>
      </c>
      <c r="CE144" s="198"/>
      <c r="CF144" s="198"/>
      <c r="CG144" s="48"/>
      <c r="CH144" s="198"/>
      <c r="CI144" s="198"/>
      <c r="CJ144" s="48"/>
      <c r="CK144" s="198"/>
      <c r="CL144" s="198"/>
      <c r="CM144" s="48"/>
      <c r="CN144" s="198"/>
      <c r="CO144" s="198"/>
      <c r="CP144" s="48"/>
      <c r="CQ144" s="198"/>
      <c r="CR144" s="198"/>
      <c r="CS144" s="48"/>
      <c r="CT144" s="198"/>
      <c r="CU144" s="198"/>
      <c r="CV144" s="48"/>
      <c r="CW144" s="198"/>
      <c r="CX144" s="198"/>
      <c r="CY144" s="198"/>
      <c r="CZ144" s="198"/>
      <c r="DA144" s="198"/>
      <c r="DB144" s="48"/>
      <c r="DC144" s="198"/>
      <c r="DD144" s="198"/>
      <c r="DE144" s="48"/>
      <c r="DF144" s="198"/>
      <c r="DG144" s="198"/>
      <c r="DH144" s="48"/>
      <c r="DI144" s="198"/>
      <c r="DJ144" s="198"/>
      <c r="DK144" s="48"/>
      <c r="DL144" s="198"/>
      <c r="DM144" s="198"/>
      <c r="DN144" s="48"/>
      <c r="DO144" s="198"/>
      <c r="DP144" s="198"/>
      <c r="DQ144" s="48"/>
      <c r="DR144" s="198"/>
      <c r="DS144" s="198"/>
      <c r="DT144" s="48"/>
      <c r="DU144" s="198"/>
      <c r="DV144" s="198"/>
      <c r="DW144" s="48"/>
      <c r="DX144" s="198"/>
      <c r="DY144" s="198"/>
      <c r="DZ144" s="48"/>
      <c r="EA144" s="198"/>
      <c r="EB144" s="198"/>
      <c r="EC144" s="48"/>
      <c r="ED144" s="198"/>
      <c r="EE144" s="198"/>
      <c r="EF144" s="48"/>
      <c r="EG144" s="198">
        <v>166</v>
      </c>
      <c r="EH144" s="198">
        <v>166</v>
      </c>
      <c r="EI144" s="48">
        <f t="shared" si="1553"/>
        <v>100</v>
      </c>
      <c r="EJ144" s="198">
        <v>248</v>
      </c>
      <c r="EK144" s="198">
        <v>248</v>
      </c>
      <c r="EL144" s="48">
        <f t="shared" si="1555"/>
        <v>100</v>
      </c>
      <c r="EM144" s="198"/>
      <c r="EN144" s="198"/>
      <c r="EO144" s="48"/>
      <c r="EP144" s="198"/>
      <c r="EQ144" s="198"/>
      <c r="ER144" s="48"/>
      <c r="ES144" s="198"/>
      <c r="ET144" s="198"/>
      <c r="EU144" s="48"/>
      <c r="EV144" s="198"/>
      <c r="EW144" s="198"/>
      <c r="EX144" s="48"/>
      <c r="EY144" s="198"/>
      <c r="EZ144" s="198"/>
      <c r="FA144" s="48"/>
      <c r="FB144" s="198"/>
      <c r="FC144" s="198"/>
      <c r="FD144" s="48"/>
    </row>
    <row r="145" spans="1:160" ht="15.75" x14ac:dyDescent="0.25">
      <c r="A145" s="28" t="s">
        <v>354</v>
      </c>
      <c r="B145" s="56">
        <f t="shared" si="1507"/>
        <v>750</v>
      </c>
      <c r="C145" s="56">
        <f t="shared" si="1508"/>
        <v>224.99677</v>
      </c>
      <c r="D145" s="52">
        <f t="shared" si="31"/>
        <v>29.99956933333333</v>
      </c>
      <c r="E145" s="56"/>
      <c r="F145" s="56"/>
      <c r="G145" s="56"/>
      <c r="H145" s="117"/>
      <c r="I145" s="117"/>
      <c r="J145" s="117"/>
      <c r="K145" s="117"/>
      <c r="L145" s="117"/>
      <c r="M145" s="117"/>
      <c r="N145" s="117"/>
      <c r="O145" s="117"/>
      <c r="P145" s="48"/>
      <c r="Q145" s="76"/>
      <c r="R145" s="76"/>
      <c r="S145" s="48"/>
      <c r="T145" s="76"/>
      <c r="U145" s="76"/>
      <c r="V145" s="48"/>
      <c r="W145" s="76"/>
      <c r="X145" s="76"/>
      <c r="Y145" s="48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76"/>
      <c r="AJ145" s="76"/>
      <c r="AK145" s="48"/>
      <c r="AL145" s="76"/>
      <c r="AM145" s="76"/>
      <c r="AN145" s="48"/>
      <c r="AO145" s="76"/>
      <c r="AP145" s="76"/>
      <c r="AQ145" s="48"/>
      <c r="AR145" s="76"/>
      <c r="AS145" s="76"/>
      <c r="AT145" s="48"/>
      <c r="AU145" s="76"/>
      <c r="AV145" s="76"/>
      <c r="AW145" s="48"/>
      <c r="AX145" s="76"/>
      <c r="AY145" s="76"/>
      <c r="AZ145" s="198"/>
      <c r="BA145" s="76"/>
      <c r="BB145" s="76"/>
      <c r="BC145" s="48"/>
      <c r="BD145" s="76"/>
      <c r="BE145" s="76"/>
      <c r="BF145" s="48"/>
      <c r="BG145" s="76"/>
      <c r="BH145" s="76"/>
      <c r="BI145" s="48"/>
      <c r="BJ145" s="76"/>
      <c r="BK145" s="76"/>
      <c r="BL145" s="48"/>
      <c r="BM145" s="76"/>
      <c r="BN145" s="76"/>
      <c r="BO145" s="48"/>
      <c r="BP145" s="76"/>
      <c r="BQ145" s="76"/>
      <c r="BR145" s="48"/>
      <c r="BS145" s="76"/>
      <c r="BT145" s="76"/>
      <c r="BU145" s="48"/>
      <c r="BV145" s="76"/>
      <c r="BW145" s="76"/>
      <c r="BX145" s="48"/>
      <c r="BY145" s="76"/>
      <c r="BZ145" s="76"/>
      <c r="CA145" s="48"/>
      <c r="CB145" s="198">
        <v>750</v>
      </c>
      <c r="CC145" s="198">
        <v>224.99677</v>
      </c>
      <c r="CD145" s="48">
        <f t="shared" si="1533"/>
        <v>29.99956933333333</v>
      </c>
      <c r="CE145" s="198"/>
      <c r="CF145" s="76"/>
      <c r="CG145" s="48"/>
      <c r="CH145" s="198"/>
      <c r="CI145" s="76"/>
      <c r="CJ145" s="48"/>
      <c r="CK145" s="198"/>
      <c r="CL145" s="76"/>
      <c r="CM145" s="48"/>
      <c r="CN145" s="198"/>
      <c r="CO145" s="76"/>
      <c r="CP145" s="48"/>
      <c r="CQ145" s="198"/>
      <c r="CR145" s="76"/>
      <c r="CS145" s="48"/>
      <c r="CT145" s="198"/>
      <c r="CU145" s="198"/>
      <c r="CV145" s="48"/>
      <c r="CW145" s="76"/>
      <c r="CX145" s="76"/>
      <c r="CY145" s="198"/>
      <c r="CZ145" s="198"/>
      <c r="DA145" s="76"/>
      <c r="DB145" s="48"/>
      <c r="DC145" s="198"/>
      <c r="DD145" s="198"/>
      <c r="DE145" s="48"/>
      <c r="DF145" s="198"/>
      <c r="DG145" s="76"/>
      <c r="DH145" s="48"/>
      <c r="DI145" s="198"/>
      <c r="DJ145" s="198"/>
      <c r="DK145" s="48"/>
      <c r="DL145" s="76"/>
      <c r="DM145" s="76"/>
      <c r="DN145" s="48"/>
      <c r="DO145" s="198"/>
      <c r="DP145" s="198"/>
      <c r="DQ145" s="48"/>
      <c r="DR145" s="198"/>
      <c r="DS145" s="198"/>
      <c r="DT145" s="48"/>
      <c r="DU145" s="198"/>
      <c r="DV145" s="198"/>
      <c r="DW145" s="48"/>
      <c r="DX145" s="198"/>
      <c r="DY145" s="198"/>
      <c r="DZ145" s="48"/>
      <c r="EA145" s="198"/>
      <c r="EB145" s="198"/>
      <c r="EC145" s="48"/>
      <c r="ED145" s="198"/>
      <c r="EE145" s="198"/>
      <c r="EF145" s="48"/>
      <c r="EG145" s="198"/>
      <c r="EH145" s="198"/>
      <c r="EI145" s="48"/>
      <c r="EJ145" s="198"/>
      <c r="EK145" s="198"/>
      <c r="EL145" s="48"/>
      <c r="EM145" s="198"/>
      <c r="EN145" s="198"/>
      <c r="EO145" s="48"/>
      <c r="EP145" s="198"/>
      <c r="EQ145" s="198"/>
      <c r="ER145" s="48"/>
      <c r="ES145" s="198"/>
      <c r="ET145" s="198"/>
      <c r="EU145" s="48"/>
      <c r="EV145" s="198"/>
      <c r="EW145" s="198"/>
      <c r="EX145" s="48"/>
      <c r="EY145" s="198"/>
      <c r="EZ145" s="198"/>
      <c r="FA145" s="48"/>
      <c r="FB145" s="198"/>
      <c r="FC145" s="76"/>
      <c r="FD145" s="48"/>
    </row>
    <row r="146" spans="1:160" s="59" customFormat="1" ht="31.5" x14ac:dyDescent="0.25">
      <c r="A146" s="185" t="s">
        <v>356</v>
      </c>
      <c r="B146" s="73">
        <f t="shared" si="1507"/>
        <v>21624.6</v>
      </c>
      <c r="C146" s="73">
        <f t="shared" si="1508"/>
        <v>9676.3155399999996</v>
      </c>
      <c r="D146" s="55">
        <f t="shared" ref="D146" si="1562">C146/B146*100</f>
        <v>44.746795501419676</v>
      </c>
      <c r="E146" s="55">
        <f t="shared" ref="E146:AD146" si="1563">E147+E148</f>
        <v>0</v>
      </c>
      <c r="F146" s="55">
        <f t="shared" ref="F146" si="1564">F147+F148</f>
        <v>0</v>
      </c>
      <c r="G146" s="55">
        <f t="shared" si="1563"/>
        <v>0</v>
      </c>
      <c r="H146" s="55">
        <f t="shared" si="1563"/>
        <v>0</v>
      </c>
      <c r="I146" s="55">
        <f t="shared" si="1563"/>
        <v>0</v>
      </c>
      <c r="J146" s="73"/>
      <c r="K146" s="55">
        <f t="shared" si="1563"/>
        <v>559.1</v>
      </c>
      <c r="L146" s="55">
        <f t="shared" ref="L146" si="1565">L147+L148</f>
        <v>559.1</v>
      </c>
      <c r="M146" s="54">
        <f t="shared" si="197"/>
        <v>100</v>
      </c>
      <c r="N146" s="55">
        <f t="shared" si="1563"/>
        <v>1492</v>
      </c>
      <c r="O146" s="55">
        <f t="shared" si="1563"/>
        <v>666.82650000000001</v>
      </c>
      <c r="P146" s="54">
        <f t="shared" si="870"/>
        <v>44.693465147453082</v>
      </c>
      <c r="Q146" s="55">
        <f t="shared" ref="Q146:R146" si="1566">Q147+Q148</f>
        <v>4794</v>
      </c>
      <c r="R146" s="55">
        <f t="shared" si="1566"/>
        <v>2323.5</v>
      </c>
      <c r="S146" s="54">
        <f t="shared" ref="S146:S147" si="1567">R146/Q146*100</f>
        <v>48.466833541927407</v>
      </c>
      <c r="T146" s="55">
        <f t="shared" ref="T146" si="1568">T147+T148</f>
        <v>1033</v>
      </c>
      <c r="U146" s="55">
        <f t="shared" ref="U146" si="1569">U147+U148</f>
        <v>574.65039000000002</v>
      </c>
      <c r="V146" s="54">
        <f t="shared" ref="V146:V147" si="1570">U146/T146*100</f>
        <v>55.629272991287515</v>
      </c>
      <c r="W146" s="55">
        <f t="shared" ref="W146" si="1571">W147+W148</f>
        <v>0</v>
      </c>
      <c r="X146" s="55">
        <f t="shared" ref="X146" si="1572">X147+X148</f>
        <v>0</v>
      </c>
      <c r="Y146" s="54"/>
      <c r="Z146" s="55">
        <f t="shared" si="1563"/>
        <v>0</v>
      </c>
      <c r="AA146" s="55">
        <f t="shared" ref="AA146" si="1573">AA147+AA148</f>
        <v>0</v>
      </c>
      <c r="AB146" s="55">
        <f t="shared" si="1563"/>
        <v>0</v>
      </c>
      <c r="AC146" s="55">
        <f t="shared" si="1563"/>
        <v>0</v>
      </c>
      <c r="AD146" s="55">
        <f t="shared" si="1563"/>
        <v>0</v>
      </c>
      <c r="AE146" s="55">
        <f t="shared" ref="AE146:AG146" si="1574">AE147+AE148</f>
        <v>0</v>
      </c>
      <c r="AF146" s="55">
        <f t="shared" si="1574"/>
        <v>0</v>
      </c>
      <c r="AG146" s="55">
        <f t="shared" si="1574"/>
        <v>0</v>
      </c>
      <c r="AH146" s="54"/>
      <c r="AI146" s="55">
        <f t="shared" ref="AI146" si="1575">AI147+AI148</f>
        <v>1100</v>
      </c>
      <c r="AJ146" s="55">
        <f>AJ147+AJ148</f>
        <v>1100</v>
      </c>
      <c r="AK146" s="54">
        <f t="shared" ref="AK146" si="1576">AJ146/AI146*100</f>
        <v>100</v>
      </c>
      <c r="AL146" s="55">
        <f t="shared" ref="AL146:AM146" si="1577">AL147+AL148</f>
        <v>0</v>
      </c>
      <c r="AM146" s="55">
        <f t="shared" si="1577"/>
        <v>0</v>
      </c>
      <c r="AN146" s="54"/>
      <c r="AO146" s="55">
        <f t="shared" ref="AO146:AP146" si="1578">AO147+AO148</f>
        <v>0</v>
      </c>
      <c r="AP146" s="55">
        <f t="shared" si="1578"/>
        <v>0</v>
      </c>
      <c r="AQ146" s="54"/>
      <c r="AR146" s="55">
        <f t="shared" ref="AR146:AS146" si="1579">AR147+AR148</f>
        <v>0</v>
      </c>
      <c r="AS146" s="55">
        <f t="shared" si="1579"/>
        <v>0</v>
      </c>
      <c r="AT146" s="54"/>
      <c r="AU146" s="55">
        <f t="shared" ref="AU146" si="1580">AU147+AU148</f>
        <v>0</v>
      </c>
      <c r="AV146" s="55">
        <f>AV147+AV148</f>
        <v>0</v>
      </c>
      <c r="AW146" s="54"/>
      <c r="AX146" s="55">
        <f t="shared" ref="AX146" si="1581">AX147+AX148</f>
        <v>100</v>
      </c>
      <c r="AY146" s="55">
        <f>AY147+AY148</f>
        <v>100</v>
      </c>
      <c r="AZ146" s="201">
        <f t="shared" si="1529"/>
        <v>100</v>
      </c>
      <c r="BA146" s="55"/>
      <c r="BB146" s="55"/>
      <c r="BC146" s="54"/>
      <c r="BD146" s="55"/>
      <c r="BE146" s="55"/>
      <c r="BF146" s="54"/>
      <c r="BG146" s="55"/>
      <c r="BH146" s="55"/>
      <c r="BI146" s="54"/>
      <c r="BJ146" s="55">
        <f t="shared" ref="BJ146" si="1582">BJ147+BJ148</f>
        <v>4981.5</v>
      </c>
      <c r="BK146" s="55">
        <f>BK147+BK148</f>
        <v>2490.75</v>
      </c>
      <c r="BL146" s="54">
        <f t="shared" ref="BL146" si="1583">BK146/BJ146*100</f>
        <v>50</v>
      </c>
      <c r="BM146" s="55"/>
      <c r="BN146" s="55"/>
      <c r="BO146" s="54"/>
      <c r="BP146" s="55"/>
      <c r="BQ146" s="55"/>
      <c r="BR146" s="54"/>
      <c r="BS146" s="55"/>
      <c r="BT146" s="55"/>
      <c r="BU146" s="54"/>
      <c r="BV146" s="55"/>
      <c r="BW146" s="55"/>
      <c r="BX146" s="54"/>
      <c r="BY146" s="55"/>
      <c r="BZ146" s="55"/>
      <c r="CA146" s="54"/>
      <c r="CB146" s="55">
        <f t="shared" ref="CB146" si="1584">CB147+CB148</f>
        <v>7215</v>
      </c>
      <c r="CC146" s="55">
        <f>CC147+CC148</f>
        <v>1511.48865</v>
      </c>
      <c r="CD146" s="54">
        <f t="shared" ref="CD146" si="1585">CC146/CB146*100</f>
        <v>20.949253638253637</v>
      </c>
      <c r="CE146" s="55">
        <f t="shared" ref="CE146" si="1586">CE147+CE148</f>
        <v>0</v>
      </c>
      <c r="CF146" s="55">
        <f>CF147+CF148</f>
        <v>0</v>
      </c>
      <c r="CG146" s="54"/>
      <c r="CH146" s="55">
        <f t="shared" ref="CH146" si="1587">CH147+CH148</f>
        <v>0</v>
      </c>
      <c r="CI146" s="55">
        <f>CI147+CI148</f>
        <v>0</v>
      </c>
      <c r="CJ146" s="54"/>
      <c r="CK146" s="55">
        <f t="shared" ref="CK146" si="1588">CK147+CK148</f>
        <v>0</v>
      </c>
      <c r="CL146" s="55">
        <f>CL147+CL148</f>
        <v>0</v>
      </c>
      <c r="CM146" s="54"/>
      <c r="CN146" s="55">
        <f t="shared" ref="CN146" si="1589">CN147+CN148</f>
        <v>0</v>
      </c>
      <c r="CO146" s="55">
        <f>CO147+CO148</f>
        <v>0</v>
      </c>
      <c r="CP146" s="54"/>
      <c r="CQ146" s="55">
        <f t="shared" ref="CQ146" si="1590">CQ147+CQ148</f>
        <v>0</v>
      </c>
      <c r="CR146" s="55">
        <f>CR147+CR148</f>
        <v>0</v>
      </c>
      <c r="CS146" s="54"/>
      <c r="CT146" s="55">
        <f t="shared" ref="CT146" si="1591">CT147+CT148</f>
        <v>0</v>
      </c>
      <c r="CU146" s="55">
        <f>CU147+CU148</f>
        <v>0</v>
      </c>
      <c r="CV146" s="54"/>
      <c r="CW146" s="55">
        <f t="shared" ref="CW146" si="1592">CW147+CW148</f>
        <v>0</v>
      </c>
      <c r="CX146" s="55">
        <f>CX147+CX148</f>
        <v>0</v>
      </c>
      <c r="CY146" s="201"/>
      <c r="CZ146" s="55">
        <f t="shared" ref="CZ146" si="1593">CZ147+CZ148</f>
        <v>0</v>
      </c>
      <c r="DA146" s="55">
        <f>DA147+DA148</f>
        <v>0</v>
      </c>
      <c r="DB146" s="54"/>
      <c r="DC146" s="55">
        <f t="shared" ref="DC146" si="1594">DC147+DC148</f>
        <v>0</v>
      </c>
      <c r="DD146" s="55">
        <f>DD147+DD148</f>
        <v>0</v>
      </c>
      <c r="DE146" s="54"/>
      <c r="DF146" s="55">
        <f t="shared" ref="DF146" si="1595">DF147+DF148</f>
        <v>0</v>
      </c>
      <c r="DG146" s="55">
        <f>DG147+DG148</f>
        <v>0</v>
      </c>
      <c r="DH146" s="54"/>
      <c r="DI146" s="55">
        <f t="shared" ref="DI146" si="1596">DI147+DI148</f>
        <v>0</v>
      </c>
      <c r="DJ146" s="55">
        <f>DJ147+DJ148</f>
        <v>0</v>
      </c>
      <c r="DK146" s="54"/>
      <c r="DL146" s="55">
        <f t="shared" ref="DL146" si="1597">DL147+DL148</f>
        <v>0</v>
      </c>
      <c r="DM146" s="55">
        <f>DM147+DM148</f>
        <v>0</v>
      </c>
      <c r="DN146" s="54"/>
      <c r="DO146" s="55">
        <f t="shared" ref="DO146" si="1598">DO147+DO148</f>
        <v>0</v>
      </c>
      <c r="DP146" s="55">
        <f>DP147+DP148</f>
        <v>0</v>
      </c>
      <c r="DQ146" s="54"/>
      <c r="DR146" s="55">
        <f t="shared" ref="DR146" si="1599">DR147+DR148</f>
        <v>0</v>
      </c>
      <c r="DS146" s="55">
        <f>DS147+DS148</f>
        <v>0</v>
      </c>
      <c r="DT146" s="54"/>
      <c r="DU146" s="55">
        <f t="shared" ref="DU146" si="1600">DU147+DU148</f>
        <v>0</v>
      </c>
      <c r="DV146" s="55">
        <f>DV147+DV148</f>
        <v>0</v>
      </c>
      <c r="DW146" s="54"/>
      <c r="DX146" s="55">
        <f t="shared" ref="DX146" si="1601">DX147+DX148</f>
        <v>0</v>
      </c>
      <c r="DY146" s="55">
        <f>DY147+DY148</f>
        <v>0</v>
      </c>
      <c r="DZ146" s="54"/>
      <c r="EA146" s="55">
        <f t="shared" ref="EA146" si="1602">EA147+EA148</f>
        <v>0</v>
      </c>
      <c r="EB146" s="55">
        <f>EB147+EB148</f>
        <v>0</v>
      </c>
      <c r="EC146" s="54"/>
      <c r="ED146" s="55">
        <f t="shared" ref="ED146" si="1603">ED147+ED148</f>
        <v>0</v>
      </c>
      <c r="EE146" s="55">
        <f>EE147+EE148</f>
        <v>0</v>
      </c>
      <c r="EF146" s="54"/>
      <c r="EG146" s="55">
        <f t="shared" ref="EG146" si="1604">EG147+EG148</f>
        <v>250</v>
      </c>
      <c r="EH146" s="55">
        <f>EH147+EH148</f>
        <v>250</v>
      </c>
      <c r="EI146" s="54">
        <f t="shared" si="1553"/>
        <v>100</v>
      </c>
      <c r="EJ146" s="55">
        <f t="shared" ref="EJ146" si="1605">EJ147+EJ148</f>
        <v>100</v>
      </c>
      <c r="EK146" s="55">
        <f>EK147+EK148</f>
        <v>100</v>
      </c>
      <c r="EL146" s="54">
        <f t="shared" ref="EL146:EL149" si="1606">EK146/EJ146*100</f>
        <v>100</v>
      </c>
      <c r="EM146" s="55">
        <f t="shared" ref="EM146" si="1607">EM147+EM148</f>
        <v>0</v>
      </c>
      <c r="EN146" s="55">
        <f>EN147+EN148</f>
        <v>0</v>
      </c>
      <c r="EO146" s="54"/>
      <c r="EP146" s="55">
        <f t="shared" ref="EP146" si="1608">EP147+EP148</f>
        <v>0</v>
      </c>
      <c r="EQ146" s="55">
        <f>EQ147+EQ148</f>
        <v>0</v>
      </c>
      <c r="ER146" s="54"/>
      <c r="ES146" s="55">
        <f t="shared" ref="ES146" si="1609">ES147+ES148</f>
        <v>0</v>
      </c>
      <c r="ET146" s="55">
        <f>ET147+ET148</f>
        <v>0</v>
      </c>
      <c r="EU146" s="54"/>
      <c r="EV146" s="55">
        <f t="shared" ref="EV146" si="1610">EV147+EV148</f>
        <v>0</v>
      </c>
      <c r="EW146" s="55">
        <f>EW147+EW148</f>
        <v>0</v>
      </c>
      <c r="EX146" s="54"/>
      <c r="EY146" s="55">
        <f t="shared" ref="EY146" si="1611">EY147+EY148</f>
        <v>0</v>
      </c>
      <c r="EZ146" s="55">
        <f>EZ147+EZ148</f>
        <v>0</v>
      </c>
      <c r="FA146" s="54"/>
      <c r="FB146" s="55">
        <f t="shared" ref="FB146" si="1612">FB147+FB148</f>
        <v>0</v>
      </c>
      <c r="FC146" s="55">
        <f>FC147+FC148</f>
        <v>0</v>
      </c>
      <c r="FD146" s="54"/>
    </row>
    <row r="147" spans="1:160" ht="31.5" x14ac:dyDescent="0.25">
      <c r="A147" s="186" t="s">
        <v>280</v>
      </c>
      <c r="B147" s="56">
        <f t="shared" si="1507"/>
        <v>20769.599999999999</v>
      </c>
      <c r="C147" s="56">
        <f t="shared" si="1508"/>
        <v>9419.8196800000005</v>
      </c>
      <c r="D147" s="52">
        <f t="shared" si="31"/>
        <v>45.35388105692936</v>
      </c>
      <c r="E147" s="52"/>
      <c r="F147" s="52"/>
      <c r="G147" s="52"/>
      <c r="H147" s="52"/>
      <c r="I147" s="52"/>
      <c r="J147" s="56"/>
      <c r="K147" s="52">
        <v>559.1</v>
      </c>
      <c r="L147" s="52">
        <v>559.1</v>
      </c>
      <c r="M147" s="48">
        <f t="shared" si="197"/>
        <v>100</v>
      </c>
      <c r="N147" s="52">
        <v>1492</v>
      </c>
      <c r="O147" s="52">
        <v>666.82650000000001</v>
      </c>
      <c r="P147" s="48">
        <f t="shared" si="870"/>
        <v>44.693465147453082</v>
      </c>
      <c r="Q147" s="199">
        <v>4794</v>
      </c>
      <c r="R147" s="199">
        <v>2323.5</v>
      </c>
      <c r="S147" s="48">
        <f t="shared" si="1567"/>
        <v>48.466833541927407</v>
      </c>
      <c r="T147" s="198">
        <v>1033</v>
      </c>
      <c r="U147" s="198">
        <v>574.65039000000002</v>
      </c>
      <c r="V147" s="48">
        <f t="shared" si="1570"/>
        <v>55.629272991287515</v>
      </c>
      <c r="W147" s="198"/>
      <c r="X147" s="198"/>
      <c r="Y147" s="48"/>
      <c r="Z147" s="52"/>
      <c r="AA147" s="52"/>
      <c r="AB147" s="48"/>
      <c r="AC147" s="52"/>
      <c r="AD147" s="52"/>
      <c r="AE147" s="48"/>
      <c r="AF147" s="52"/>
      <c r="AG147" s="52"/>
      <c r="AH147" s="48"/>
      <c r="AI147" s="198">
        <v>1100</v>
      </c>
      <c r="AJ147" s="198">
        <v>1100</v>
      </c>
      <c r="AK147" s="48">
        <f>AJ147/AI147*100</f>
        <v>100</v>
      </c>
      <c r="AL147" s="198"/>
      <c r="AM147" s="198"/>
      <c r="AN147" s="48"/>
      <c r="AO147" s="198"/>
      <c r="AP147" s="198"/>
      <c r="AQ147" s="48"/>
      <c r="AR147" s="198"/>
      <c r="AS147" s="200"/>
      <c r="AT147" s="48"/>
      <c r="AU147" s="198"/>
      <c r="AV147" s="198"/>
      <c r="AW147" s="48"/>
      <c r="AX147" s="198">
        <v>100</v>
      </c>
      <c r="AY147" s="198">
        <v>100</v>
      </c>
      <c r="AZ147" s="198">
        <f t="shared" si="1529"/>
        <v>100</v>
      </c>
      <c r="BA147" s="198"/>
      <c r="BB147" s="198"/>
      <c r="BC147" s="48"/>
      <c r="BD147" s="198"/>
      <c r="BE147" s="198"/>
      <c r="BF147" s="48"/>
      <c r="BG147" s="198"/>
      <c r="BH147" s="198"/>
      <c r="BI147" s="48"/>
      <c r="BJ147" s="198">
        <v>4981.5</v>
      </c>
      <c r="BK147" s="198">
        <v>2490.75</v>
      </c>
      <c r="BL147" s="48">
        <f>BK147/BJ147*100</f>
        <v>50</v>
      </c>
      <c r="BM147" s="198"/>
      <c r="BN147" s="198"/>
      <c r="BO147" s="48"/>
      <c r="BP147" s="198"/>
      <c r="BQ147" s="198"/>
      <c r="BR147" s="48"/>
      <c r="BS147" s="198"/>
      <c r="BT147" s="198"/>
      <c r="BU147" s="48"/>
      <c r="BV147" s="198"/>
      <c r="BW147" s="198"/>
      <c r="BX147" s="48"/>
      <c r="BY147" s="198"/>
      <c r="BZ147" s="198"/>
      <c r="CA147" s="48"/>
      <c r="CB147" s="198">
        <v>6360</v>
      </c>
      <c r="CC147" s="198">
        <v>1254.99279</v>
      </c>
      <c r="CD147" s="48">
        <f>CC147/CB147*100</f>
        <v>19.732591037735851</v>
      </c>
      <c r="CE147" s="198"/>
      <c r="CF147" s="198"/>
      <c r="CG147" s="48"/>
      <c r="CH147" s="198"/>
      <c r="CI147" s="198"/>
      <c r="CJ147" s="48"/>
      <c r="CK147" s="198"/>
      <c r="CL147" s="198"/>
      <c r="CM147" s="48"/>
      <c r="CN147" s="198"/>
      <c r="CO147" s="198"/>
      <c r="CP147" s="48"/>
      <c r="CQ147" s="198"/>
      <c r="CR147" s="198"/>
      <c r="CS147" s="48"/>
      <c r="CT147" s="198"/>
      <c r="CU147" s="198"/>
      <c r="CV147" s="48"/>
      <c r="CW147" s="198"/>
      <c r="CX147" s="198"/>
      <c r="CY147" s="198"/>
      <c r="CZ147" s="198"/>
      <c r="DA147" s="198"/>
      <c r="DB147" s="48"/>
      <c r="DC147" s="198"/>
      <c r="DD147" s="198"/>
      <c r="DE147" s="48"/>
      <c r="DF147" s="198"/>
      <c r="DG147" s="198"/>
      <c r="DH147" s="48"/>
      <c r="DI147" s="198"/>
      <c r="DJ147" s="198"/>
      <c r="DK147" s="48"/>
      <c r="DL147" s="198"/>
      <c r="DM147" s="198"/>
      <c r="DN147" s="48"/>
      <c r="DO147" s="198"/>
      <c r="DP147" s="198"/>
      <c r="DQ147" s="48"/>
      <c r="DR147" s="198"/>
      <c r="DS147" s="198"/>
      <c r="DT147" s="48"/>
      <c r="DU147" s="198"/>
      <c r="DV147" s="198"/>
      <c r="DW147" s="48"/>
      <c r="DX147" s="198"/>
      <c r="DY147" s="198"/>
      <c r="DZ147" s="48"/>
      <c r="EA147" s="198"/>
      <c r="EB147" s="198"/>
      <c r="EC147" s="48"/>
      <c r="ED147" s="198"/>
      <c r="EE147" s="198"/>
      <c r="EF147" s="48"/>
      <c r="EG147" s="198">
        <v>250</v>
      </c>
      <c r="EH147" s="198">
        <v>250</v>
      </c>
      <c r="EI147" s="48">
        <f>EH147/EG147*100</f>
        <v>100</v>
      </c>
      <c r="EJ147" s="198">
        <v>100</v>
      </c>
      <c r="EK147" s="198">
        <v>100</v>
      </c>
      <c r="EL147" s="48">
        <f>EK147/EJ147*100</f>
        <v>100</v>
      </c>
      <c r="EM147" s="198"/>
      <c r="EN147" s="198"/>
      <c r="EO147" s="48"/>
      <c r="EP147" s="198"/>
      <c r="EQ147" s="198"/>
      <c r="ER147" s="48"/>
      <c r="ES147" s="198"/>
      <c r="ET147" s="198"/>
      <c r="EU147" s="48"/>
      <c r="EV147" s="198"/>
      <c r="EW147" s="198"/>
      <c r="EX147" s="48"/>
      <c r="EY147" s="198"/>
      <c r="EZ147" s="198"/>
      <c r="FA147" s="48"/>
      <c r="FB147" s="198"/>
      <c r="FC147" s="198"/>
      <c r="FD147" s="48"/>
    </row>
    <row r="148" spans="1:160" ht="15.75" x14ac:dyDescent="0.25">
      <c r="A148" s="28" t="s">
        <v>353</v>
      </c>
      <c r="B148" s="56">
        <f t="shared" si="1507"/>
        <v>855</v>
      </c>
      <c r="C148" s="56">
        <f t="shared" si="1508"/>
        <v>256.49585999999999</v>
      </c>
      <c r="D148" s="52"/>
      <c r="E148" s="56"/>
      <c r="F148" s="56"/>
      <c r="G148" s="56"/>
      <c r="H148" s="52"/>
      <c r="I148" s="52"/>
      <c r="J148" s="56"/>
      <c r="K148" s="117"/>
      <c r="L148" s="117"/>
      <c r="M148" s="117"/>
      <c r="N148" s="117"/>
      <c r="O148" s="117"/>
      <c r="P148" s="48"/>
      <c r="Q148" s="76"/>
      <c r="R148" s="76"/>
      <c r="S148" s="48"/>
      <c r="T148" s="76"/>
      <c r="U148" s="76"/>
      <c r="V148" s="48"/>
      <c r="W148" s="76"/>
      <c r="X148" s="76"/>
      <c r="Y148" s="48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76"/>
      <c r="AJ148" s="76"/>
      <c r="AK148" s="48"/>
      <c r="AL148" s="76"/>
      <c r="AM148" s="76"/>
      <c r="AN148" s="48"/>
      <c r="AO148" s="76"/>
      <c r="AP148" s="76"/>
      <c r="AQ148" s="48"/>
      <c r="AR148" s="76"/>
      <c r="AS148" s="76"/>
      <c r="AT148" s="48"/>
      <c r="AU148" s="76"/>
      <c r="AV148" s="76"/>
      <c r="AW148" s="48"/>
      <c r="AX148" s="198"/>
      <c r="AY148" s="76"/>
      <c r="AZ148" s="198"/>
      <c r="BA148" s="76"/>
      <c r="BB148" s="76"/>
      <c r="BC148" s="48"/>
      <c r="BD148" s="76"/>
      <c r="BE148" s="76"/>
      <c r="BF148" s="48"/>
      <c r="BG148" s="76"/>
      <c r="BH148" s="76"/>
      <c r="BI148" s="48"/>
      <c r="BJ148" s="76"/>
      <c r="BK148" s="76"/>
      <c r="BL148" s="48"/>
      <c r="BM148" s="76"/>
      <c r="BN148" s="76"/>
      <c r="BO148" s="48"/>
      <c r="BP148" s="76"/>
      <c r="BQ148" s="76"/>
      <c r="BR148" s="48"/>
      <c r="BS148" s="76"/>
      <c r="BT148" s="76"/>
      <c r="BU148" s="48"/>
      <c r="BV148" s="76"/>
      <c r="BW148" s="76"/>
      <c r="BX148" s="48"/>
      <c r="BY148" s="76"/>
      <c r="BZ148" s="76"/>
      <c r="CA148" s="48"/>
      <c r="CB148" s="198">
        <v>855</v>
      </c>
      <c r="CC148" s="198">
        <v>256.49585999999999</v>
      </c>
      <c r="CD148" s="48">
        <f>CC148/CB148*100</f>
        <v>29.999515789473683</v>
      </c>
      <c r="CE148" s="76"/>
      <c r="CF148" s="76"/>
      <c r="CG148" s="48"/>
      <c r="CH148" s="76"/>
      <c r="CI148" s="76"/>
      <c r="CJ148" s="48"/>
      <c r="CK148" s="76"/>
      <c r="CL148" s="76"/>
      <c r="CM148" s="48"/>
      <c r="CN148" s="76"/>
      <c r="CO148" s="76"/>
      <c r="CP148" s="48"/>
      <c r="CQ148" s="76"/>
      <c r="CR148" s="76"/>
      <c r="CS148" s="48"/>
      <c r="CT148" s="198"/>
      <c r="CU148" s="198"/>
      <c r="CV148" s="48"/>
      <c r="CW148" s="198"/>
      <c r="CX148" s="76"/>
      <c r="CY148" s="198"/>
      <c r="CZ148" s="76"/>
      <c r="DA148" s="76"/>
      <c r="DB148" s="48"/>
      <c r="DC148" s="198"/>
      <c r="DD148" s="198"/>
      <c r="DE148" s="48"/>
      <c r="DF148" s="76"/>
      <c r="DG148" s="76"/>
      <c r="DH148" s="48"/>
      <c r="DI148" s="198"/>
      <c r="DJ148" s="198"/>
      <c r="DK148" s="48"/>
      <c r="DL148" s="76"/>
      <c r="DM148" s="76"/>
      <c r="DN148" s="48"/>
      <c r="DO148" s="198"/>
      <c r="DP148" s="198"/>
      <c r="DQ148" s="48"/>
      <c r="DR148" s="198"/>
      <c r="DS148" s="198"/>
      <c r="DT148" s="48"/>
      <c r="DU148" s="198"/>
      <c r="DV148" s="198"/>
      <c r="DW148" s="48"/>
      <c r="DX148" s="198"/>
      <c r="DY148" s="198"/>
      <c r="DZ148" s="48"/>
      <c r="EA148" s="198"/>
      <c r="EB148" s="198"/>
      <c r="EC148" s="48"/>
      <c r="ED148" s="198"/>
      <c r="EE148" s="198"/>
      <c r="EF148" s="48"/>
      <c r="EG148" s="198"/>
      <c r="EH148" s="198"/>
      <c r="EI148" s="48"/>
      <c r="EJ148" s="198"/>
      <c r="EK148" s="198"/>
      <c r="EL148" s="48"/>
      <c r="EM148" s="198"/>
      <c r="EN148" s="198"/>
      <c r="EO148" s="48"/>
      <c r="EP148" s="198"/>
      <c r="EQ148" s="198"/>
      <c r="ER148" s="48"/>
      <c r="ES148" s="198"/>
      <c r="ET148" s="198"/>
      <c r="EU148" s="48"/>
      <c r="EV148" s="198"/>
      <c r="EW148" s="198"/>
      <c r="EX148" s="48"/>
      <c r="EY148" s="198"/>
      <c r="EZ148" s="198"/>
      <c r="FA148" s="48"/>
      <c r="FB148" s="76"/>
      <c r="FC148" s="76"/>
      <c r="FD148" s="48"/>
    </row>
    <row r="149" spans="1:160" s="59" customFormat="1" ht="31.5" x14ac:dyDescent="0.25">
      <c r="A149" s="185" t="s">
        <v>347</v>
      </c>
      <c r="B149" s="73">
        <f t="shared" si="1507"/>
        <v>10918.4</v>
      </c>
      <c r="C149" s="73">
        <f t="shared" si="1508"/>
        <v>5673.8410899999999</v>
      </c>
      <c r="D149" s="55">
        <f t="shared" ref="D149" si="1613">C149/B149*100</f>
        <v>51.965865786195778</v>
      </c>
      <c r="E149" s="55">
        <f t="shared" ref="E149:AD149" si="1614">E150+E151</f>
        <v>0</v>
      </c>
      <c r="F149" s="55">
        <f t="shared" ref="F149" si="1615">F150+F151</f>
        <v>0</v>
      </c>
      <c r="G149" s="55">
        <f t="shared" si="1614"/>
        <v>0</v>
      </c>
      <c r="H149" s="55">
        <f t="shared" si="1614"/>
        <v>0</v>
      </c>
      <c r="I149" s="55">
        <f t="shared" si="1614"/>
        <v>0</v>
      </c>
      <c r="J149" s="55">
        <f t="shared" si="1614"/>
        <v>0</v>
      </c>
      <c r="K149" s="55">
        <f t="shared" si="1614"/>
        <v>893.5</v>
      </c>
      <c r="L149" s="55">
        <f t="shared" ref="L149" si="1616">L150+L151</f>
        <v>892.7</v>
      </c>
      <c r="M149" s="54">
        <f t="shared" si="197"/>
        <v>99.910464465584781</v>
      </c>
      <c r="N149" s="55">
        <f t="shared" si="1614"/>
        <v>270</v>
      </c>
      <c r="O149" s="55">
        <f t="shared" si="1614"/>
        <v>140.37020000000001</v>
      </c>
      <c r="P149" s="54">
        <f t="shared" ref="P149:P186" si="1617">O149/N149*100</f>
        <v>51.988962962962972</v>
      </c>
      <c r="Q149" s="55">
        <f t="shared" ref="Q149:R149" si="1618">Q150+Q151</f>
        <v>1547</v>
      </c>
      <c r="R149" s="55">
        <f t="shared" si="1618"/>
        <v>682.7</v>
      </c>
      <c r="S149" s="54">
        <f t="shared" ref="S149:S150" si="1619">R149/Q149*100</f>
        <v>44.130575307045902</v>
      </c>
      <c r="T149" s="55">
        <f t="shared" ref="T149" si="1620">T150+T151</f>
        <v>492</v>
      </c>
      <c r="U149" s="55">
        <f t="shared" ref="U149" si="1621">U150+U151</f>
        <v>223.84</v>
      </c>
      <c r="V149" s="54">
        <f t="shared" ref="V149:V150" si="1622">U149/T149*100</f>
        <v>45.49593495934959</v>
      </c>
      <c r="W149" s="55">
        <f t="shared" ref="W149" si="1623">W150+W151</f>
        <v>0</v>
      </c>
      <c r="X149" s="55">
        <f t="shared" ref="X149" si="1624">X150+X151</f>
        <v>0</v>
      </c>
      <c r="Y149" s="54"/>
      <c r="Z149" s="55">
        <f t="shared" si="1614"/>
        <v>0</v>
      </c>
      <c r="AA149" s="55">
        <f t="shared" ref="AA149" si="1625">AA150+AA151</f>
        <v>0</v>
      </c>
      <c r="AB149" s="55">
        <f t="shared" si="1614"/>
        <v>0</v>
      </c>
      <c r="AC149" s="55">
        <f t="shared" si="1614"/>
        <v>0</v>
      </c>
      <c r="AD149" s="55">
        <f t="shared" si="1614"/>
        <v>0</v>
      </c>
      <c r="AE149" s="55">
        <f t="shared" ref="AE149:AG149" si="1626">AE150+AE151</f>
        <v>0</v>
      </c>
      <c r="AF149" s="55">
        <f t="shared" si="1626"/>
        <v>0</v>
      </c>
      <c r="AG149" s="55">
        <f t="shared" si="1626"/>
        <v>0</v>
      </c>
      <c r="AH149" s="54"/>
      <c r="AI149" s="55">
        <f t="shared" ref="AI149:AJ149" si="1627">AI150+AI151</f>
        <v>1500</v>
      </c>
      <c r="AJ149" s="55">
        <f t="shared" si="1627"/>
        <v>750</v>
      </c>
      <c r="AK149" s="54">
        <f t="shared" ref="AK149:AK150" si="1628">AJ149/AI149*100</f>
        <v>50</v>
      </c>
      <c r="AL149" s="55">
        <f t="shared" ref="AL149:AM149" si="1629">AL150+AL151</f>
        <v>0</v>
      </c>
      <c r="AM149" s="55">
        <f t="shared" si="1629"/>
        <v>0</v>
      </c>
      <c r="AN149" s="54"/>
      <c r="AO149" s="55">
        <f t="shared" ref="AO149:AP149" si="1630">AO150+AO151</f>
        <v>0</v>
      </c>
      <c r="AP149" s="55">
        <f t="shared" si="1630"/>
        <v>0</v>
      </c>
      <c r="AQ149" s="54"/>
      <c r="AR149" s="55">
        <f t="shared" ref="AR149:AS149" si="1631">AR150+AR151</f>
        <v>0</v>
      </c>
      <c r="AS149" s="55">
        <f t="shared" si="1631"/>
        <v>0</v>
      </c>
      <c r="AT149" s="54"/>
      <c r="AU149" s="55">
        <f t="shared" ref="AU149:AV149" si="1632">AU150+AU151</f>
        <v>0</v>
      </c>
      <c r="AV149" s="55">
        <f t="shared" si="1632"/>
        <v>0</v>
      </c>
      <c r="AW149" s="54"/>
      <c r="AX149" s="55">
        <f t="shared" ref="AX149:AY149" si="1633">AX150+AX151</f>
        <v>100</v>
      </c>
      <c r="AY149" s="55">
        <f t="shared" si="1633"/>
        <v>100</v>
      </c>
      <c r="AZ149" s="201">
        <f t="shared" si="1529"/>
        <v>100</v>
      </c>
      <c r="BA149" s="55"/>
      <c r="BB149" s="55"/>
      <c r="BC149" s="54"/>
      <c r="BD149" s="55"/>
      <c r="BE149" s="55"/>
      <c r="BF149" s="54"/>
      <c r="BG149" s="55"/>
      <c r="BH149" s="55"/>
      <c r="BI149" s="54"/>
      <c r="BJ149" s="55">
        <f>BJ150+BJ151</f>
        <v>1915.9</v>
      </c>
      <c r="BK149" s="55">
        <f>BK150+BK151</f>
        <v>884.24954000000002</v>
      </c>
      <c r="BL149" s="54">
        <f t="shared" ref="BL149:BL150" si="1634">BK149/BJ149*100</f>
        <v>46.153219896654313</v>
      </c>
      <c r="BM149" s="55"/>
      <c r="BN149" s="55"/>
      <c r="BO149" s="54"/>
      <c r="BP149" s="55"/>
      <c r="BQ149" s="55"/>
      <c r="BR149" s="54"/>
      <c r="BS149" s="55"/>
      <c r="BT149" s="55"/>
      <c r="BU149" s="54"/>
      <c r="BV149" s="55"/>
      <c r="BW149" s="55"/>
      <c r="BX149" s="54"/>
      <c r="BY149" s="55"/>
      <c r="BZ149" s="55"/>
      <c r="CA149" s="54"/>
      <c r="CB149" s="55">
        <f>CB150+CB151</f>
        <v>4000</v>
      </c>
      <c r="CC149" s="55">
        <f>CC150+CC151</f>
        <v>1799.98135</v>
      </c>
      <c r="CD149" s="54">
        <f t="shared" ref="CD149:CD150" si="1635">CC149/CB149*100</f>
        <v>44.999533749999998</v>
      </c>
      <c r="CE149" s="55">
        <f>CE150+CE151</f>
        <v>0</v>
      </c>
      <c r="CF149" s="55">
        <f>CF150+CF151</f>
        <v>0</v>
      </c>
      <c r="CG149" s="54"/>
      <c r="CH149" s="55">
        <f>CH150+CH151</f>
        <v>0</v>
      </c>
      <c r="CI149" s="55">
        <f>CI150+CI151</f>
        <v>0</v>
      </c>
      <c r="CJ149" s="54"/>
      <c r="CK149" s="55">
        <f>CK150+CK151</f>
        <v>0</v>
      </c>
      <c r="CL149" s="55">
        <f>CL150+CL151</f>
        <v>0</v>
      </c>
      <c r="CM149" s="54"/>
      <c r="CN149" s="55">
        <f>CN150+CN151</f>
        <v>0</v>
      </c>
      <c r="CO149" s="55">
        <f>CO150+CO151</f>
        <v>0</v>
      </c>
      <c r="CP149" s="54"/>
      <c r="CQ149" s="55">
        <f>CQ150+CQ151</f>
        <v>0</v>
      </c>
      <c r="CR149" s="55">
        <f>CR150+CR151</f>
        <v>0</v>
      </c>
      <c r="CS149" s="54"/>
      <c r="CT149" s="55">
        <f>CT150+CT151</f>
        <v>0</v>
      </c>
      <c r="CU149" s="55">
        <f>CU150+CU151</f>
        <v>0</v>
      </c>
      <c r="CV149" s="54"/>
      <c r="CW149" s="55">
        <f t="shared" ref="CW149:CX149" si="1636">CW150+CW151</f>
        <v>0</v>
      </c>
      <c r="CX149" s="55">
        <f t="shared" si="1636"/>
        <v>0</v>
      </c>
      <c r="CY149" s="201"/>
      <c r="CZ149" s="55">
        <f>CZ150+CZ151</f>
        <v>0</v>
      </c>
      <c r="DA149" s="55">
        <f>DA150+DA151</f>
        <v>0</v>
      </c>
      <c r="DB149" s="54"/>
      <c r="DC149" s="55">
        <f>DC150+DC151</f>
        <v>0</v>
      </c>
      <c r="DD149" s="55">
        <f>DD150+DD151</f>
        <v>0</v>
      </c>
      <c r="DE149" s="54"/>
      <c r="DF149" s="55">
        <f>DF150+DF151</f>
        <v>0</v>
      </c>
      <c r="DG149" s="55">
        <f>DG150+DG151</f>
        <v>0</v>
      </c>
      <c r="DH149" s="54"/>
      <c r="DI149" s="55">
        <f>DI150+DI151</f>
        <v>0</v>
      </c>
      <c r="DJ149" s="55">
        <f>DJ150+DJ151</f>
        <v>0</v>
      </c>
      <c r="DK149" s="54"/>
      <c r="DL149" s="55">
        <f>DL150+DL151</f>
        <v>0</v>
      </c>
      <c r="DM149" s="55">
        <f>DM150+DM151</f>
        <v>0</v>
      </c>
      <c r="DN149" s="54"/>
      <c r="DO149" s="55">
        <f>DO150+DO151</f>
        <v>0</v>
      </c>
      <c r="DP149" s="55">
        <f>DP150+DP151</f>
        <v>0</v>
      </c>
      <c r="DQ149" s="54"/>
      <c r="DR149" s="55">
        <f>DR150+DR151</f>
        <v>0</v>
      </c>
      <c r="DS149" s="55">
        <f>DS150+DS151</f>
        <v>0</v>
      </c>
      <c r="DT149" s="54"/>
      <c r="DU149" s="55">
        <f>DU150+DU151</f>
        <v>0</v>
      </c>
      <c r="DV149" s="55">
        <f>DV150+DV151</f>
        <v>0</v>
      </c>
      <c r="DW149" s="54"/>
      <c r="DX149" s="55">
        <f>DX150+DX151</f>
        <v>0</v>
      </c>
      <c r="DY149" s="55">
        <f>DY150+DY151</f>
        <v>0</v>
      </c>
      <c r="DZ149" s="54"/>
      <c r="EA149" s="55">
        <f>EA150+EA151</f>
        <v>0</v>
      </c>
      <c r="EB149" s="55">
        <f>EB150+EB151</f>
        <v>0</v>
      </c>
      <c r="EC149" s="54"/>
      <c r="ED149" s="55">
        <f>ED150+ED151</f>
        <v>0</v>
      </c>
      <c r="EE149" s="55">
        <f>EE150+EE151</f>
        <v>0</v>
      </c>
      <c r="EF149" s="54"/>
      <c r="EG149" s="55">
        <f>EG150+EG151</f>
        <v>50</v>
      </c>
      <c r="EH149" s="55">
        <f>EH150+EH151</f>
        <v>50</v>
      </c>
      <c r="EI149" s="54">
        <f t="shared" ref="EI149:EI150" si="1637">EH149/EG149*100</f>
        <v>100</v>
      </c>
      <c r="EJ149" s="55">
        <f>EJ150+EJ151</f>
        <v>150</v>
      </c>
      <c r="EK149" s="55">
        <f>EK150+EK151</f>
        <v>150</v>
      </c>
      <c r="EL149" s="54">
        <f t="shared" ref="EL149:EL150" si="1638">EK149/EJ149*100</f>
        <v>100</v>
      </c>
      <c r="EM149" s="55">
        <f>EM150+EM151</f>
        <v>0</v>
      </c>
      <c r="EN149" s="55">
        <f>EN150+EN151</f>
        <v>0</v>
      </c>
      <c r="EO149" s="54"/>
      <c r="EP149" s="55">
        <f>EP150+EP151</f>
        <v>0</v>
      </c>
      <c r="EQ149" s="55">
        <f>EQ150+EQ151</f>
        <v>0</v>
      </c>
      <c r="ER149" s="54"/>
      <c r="ES149" s="55">
        <f>ES150+ES151</f>
        <v>0</v>
      </c>
      <c r="ET149" s="55">
        <f>ET150+ET151</f>
        <v>0</v>
      </c>
      <c r="EU149" s="54"/>
      <c r="EV149" s="55">
        <f>EV150+EV151</f>
        <v>0</v>
      </c>
      <c r="EW149" s="55">
        <f>EW150+EW151</f>
        <v>0</v>
      </c>
      <c r="EX149" s="54"/>
      <c r="EY149" s="55">
        <f>EY150+EY151</f>
        <v>0</v>
      </c>
      <c r="EZ149" s="55">
        <f>EZ150+EZ151</f>
        <v>0</v>
      </c>
      <c r="FA149" s="54"/>
      <c r="FB149" s="55">
        <f>FB150+FB151</f>
        <v>0</v>
      </c>
      <c r="FC149" s="55">
        <f>FC150+FC151</f>
        <v>0</v>
      </c>
      <c r="FD149" s="54"/>
    </row>
    <row r="150" spans="1:160" ht="31.5" x14ac:dyDescent="0.25">
      <c r="A150" s="186" t="s">
        <v>279</v>
      </c>
      <c r="B150" s="56">
        <f t="shared" si="1507"/>
        <v>9918.4</v>
      </c>
      <c r="C150" s="56">
        <f t="shared" si="1508"/>
        <v>5673.8410899999999</v>
      </c>
      <c r="D150" s="52">
        <f t="shared" si="31"/>
        <v>57.205205375867074</v>
      </c>
      <c r="E150" s="52"/>
      <c r="F150" s="52"/>
      <c r="G150" s="52"/>
      <c r="H150" s="52"/>
      <c r="I150" s="52"/>
      <c r="J150" s="48"/>
      <c r="K150" s="52">
        <v>893.5</v>
      </c>
      <c r="L150" s="52">
        <v>892.7</v>
      </c>
      <c r="M150" s="48">
        <f t="shared" si="197"/>
        <v>99.910464465584781</v>
      </c>
      <c r="N150" s="52">
        <v>270</v>
      </c>
      <c r="O150" s="52">
        <v>140.37020000000001</v>
      </c>
      <c r="P150" s="48">
        <f t="shared" si="1617"/>
        <v>51.988962962962972</v>
      </c>
      <c r="Q150" s="199">
        <v>1547</v>
      </c>
      <c r="R150" s="199">
        <v>682.7</v>
      </c>
      <c r="S150" s="48">
        <f t="shared" si="1619"/>
        <v>44.130575307045902</v>
      </c>
      <c r="T150" s="198">
        <v>492</v>
      </c>
      <c r="U150" s="198">
        <v>223.84</v>
      </c>
      <c r="V150" s="48">
        <f t="shared" si="1622"/>
        <v>45.49593495934959</v>
      </c>
      <c r="W150" s="198"/>
      <c r="X150" s="198"/>
      <c r="Y150" s="48"/>
      <c r="Z150" s="52"/>
      <c r="AA150" s="52"/>
      <c r="AB150" s="48"/>
      <c r="AC150" s="52"/>
      <c r="AD150" s="52"/>
      <c r="AE150" s="48"/>
      <c r="AF150" s="52"/>
      <c r="AG150" s="52"/>
      <c r="AH150" s="48"/>
      <c r="AI150" s="198">
        <v>1500</v>
      </c>
      <c r="AJ150" s="198">
        <v>750</v>
      </c>
      <c r="AK150" s="48">
        <f t="shared" si="1628"/>
        <v>50</v>
      </c>
      <c r="AL150" s="198"/>
      <c r="AM150" s="198"/>
      <c r="AN150" s="48"/>
      <c r="AO150" s="198"/>
      <c r="AP150" s="198"/>
      <c r="AQ150" s="48"/>
      <c r="AR150" s="198"/>
      <c r="AS150" s="200"/>
      <c r="AT150" s="48"/>
      <c r="AU150" s="198"/>
      <c r="AV150" s="198"/>
      <c r="AW150" s="48"/>
      <c r="AX150" s="198">
        <v>100</v>
      </c>
      <c r="AY150" s="198">
        <v>100</v>
      </c>
      <c r="AZ150" s="198">
        <f t="shared" si="1529"/>
        <v>100</v>
      </c>
      <c r="BA150" s="198"/>
      <c r="BB150" s="198"/>
      <c r="BC150" s="48"/>
      <c r="BD150" s="198"/>
      <c r="BE150" s="198"/>
      <c r="BF150" s="48"/>
      <c r="BG150" s="198"/>
      <c r="BH150" s="198"/>
      <c r="BI150" s="48"/>
      <c r="BJ150" s="198">
        <v>1915.9</v>
      </c>
      <c r="BK150" s="198">
        <v>884.24954000000002</v>
      </c>
      <c r="BL150" s="48">
        <f t="shared" si="1634"/>
        <v>46.153219896654313</v>
      </c>
      <c r="BM150" s="198"/>
      <c r="BN150" s="198"/>
      <c r="BO150" s="48"/>
      <c r="BP150" s="198"/>
      <c r="BQ150" s="198"/>
      <c r="BR150" s="48"/>
      <c r="BS150" s="198"/>
      <c r="BT150" s="198"/>
      <c r="BU150" s="48"/>
      <c r="BV150" s="198"/>
      <c r="BW150" s="198"/>
      <c r="BX150" s="48"/>
      <c r="BY150" s="198"/>
      <c r="BZ150" s="198"/>
      <c r="CA150" s="48"/>
      <c r="CB150" s="198">
        <v>3000</v>
      </c>
      <c r="CC150" s="198">
        <v>1799.98135</v>
      </c>
      <c r="CD150" s="48">
        <f t="shared" si="1635"/>
        <v>59.999378333333333</v>
      </c>
      <c r="CE150" s="198"/>
      <c r="CF150" s="198"/>
      <c r="CG150" s="48"/>
      <c r="CH150" s="198"/>
      <c r="CI150" s="198"/>
      <c r="CJ150" s="48"/>
      <c r="CK150" s="198"/>
      <c r="CL150" s="198"/>
      <c r="CM150" s="48"/>
      <c r="CN150" s="198"/>
      <c r="CO150" s="198"/>
      <c r="CP150" s="48"/>
      <c r="CQ150" s="198"/>
      <c r="CR150" s="198"/>
      <c r="CS150" s="48"/>
      <c r="CT150" s="198"/>
      <c r="CU150" s="198"/>
      <c r="CV150" s="48"/>
      <c r="CW150" s="198"/>
      <c r="CX150" s="198"/>
      <c r="CY150" s="198"/>
      <c r="CZ150" s="198"/>
      <c r="DA150" s="198"/>
      <c r="DB150" s="48"/>
      <c r="DC150" s="198"/>
      <c r="DD150" s="198"/>
      <c r="DE150" s="48"/>
      <c r="DF150" s="198"/>
      <c r="DG150" s="198"/>
      <c r="DH150" s="48"/>
      <c r="DI150" s="198"/>
      <c r="DJ150" s="198"/>
      <c r="DK150" s="48"/>
      <c r="DL150" s="198"/>
      <c r="DM150" s="198"/>
      <c r="DN150" s="48"/>
      <c r="DO150" s="198"/>
      <c r="DP150" s="198"/>
      <c r="DQ150" s="48"/>
      <c r="DR150" s="198"/>
      <c r="DS150" s="198"/>
      <c r="DT150" s="48"/>
      <c r="DU150" s="198"/>
      <c r="DV150" s="198"/>
      <c r="DW150" s="48"/>
      <c r="DX150" s="198"/>
      <c r="DY150" s="198"/>
      <c r="DZ150" s="48"/>
      <c r="EA150" s="198"/>
      <c r="EB150" s="198"/>
      <c r="EC150" s="48"/>
      <c r="ED150" s="198"/>
      <c r="EE150" s="198"/>
      <c r="EF150" s="48"/>
      <c r="EG150" s="198">
        <v>50</v>
      </c>
      <c r="EH150" s="198">
        <v>50</v>
      </c>
      <c r="EI150" s="48">
        <f t="shared" si="1637"/>
        <v>100</v>
      </c>
      <c r="EJ150" s="198">
        <v>150</v>
      </c>
      <c r="EK150" s="198">
        <v>150</v>
      </c>
      <c r="EL150" s="48">
        <f t="shared" si="1638"/>
        <v>100</v>
      </c>
      <c r="EM150" s="198"/>
      <c r="EN150" s="198"/>
      <c r="EO150" s="48"/>
      <c r="EP150" s="198"/>
      <c r="EQ150" s="198"/>
      <c r="ER150" s="48"/>
      <c r="ES150" s="198"/>
      <c r="ET150" s="198"/>
      <c r="EU150" s="48"/>
      <c r="EV150" s="198"/>
      <c r="EW150" s="198"/>
      <c r="EX150" s="48"/>
      <c r="EY150" s="198"/>
      <c r="EZ150" s="198"/>
      <c r="FA150" s="48"/>
      <c r="FB150" s="198"/>
      <c r="FC150" s="198"/>
      <c r="FD150" s="48"/>
    </row>
    <row r="151" spans="1:160" ht="15.75" x14ac:dyDescent="0.25">
      <c r="A151" s="28" t="s">
        <v>357</v>
      </c>
      <c r="B151" s="56">
        <f t="shared" si="1507"/>
        <v>1000</v>
      </c>
      <c r="C151" s="56">
        <f t="shared" si="1508"/>
        <v>0</v>
      </c>
      <c r="D151" s="52">
        <f t="shared" si="31"/>
        <v>0</v>
      </c>
      <c r="E151" s="56"/>
      <c r="F151" s="56"/>
      <c r="G151" s="56"/>
      <c r="H151" s="117"/>
      <c r="I151" s="117"/>
      <c r="J151" s="117"/>
      <c r="K151" s="117"/>
      <c r="L151" s="117"/>
      <c r="M151" s="117"/>
      <c r="N151" s="117"/>
      <c r="O151" s="117"/>
      <c r="P151" s="48"/>
      <c r="Q151" s="76"/>
      <c r="R151" s="76"/>
      <c r="S151" s="48"/>
      <c r="T151" s="76"/>
      <c r="U151" s="76"/>
      <c r="V151" s="48"/>
      <c r="W151" s="76"/>
      <c r="X151" s="76"/>
      <c r="Y151" s="48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76"/>
      <c r="AJ151" s="76"/>
      <c r="AK151" s="48"/>
      <c r="AL151" s="76"/>
      <c r="AM151" s="76"/>
      <c r="AN151" s="48"/>
      <c r="AO151" s="76"/>
      <c r="AP151" s="76"/>
      <c r="AQ151" s="48"/>
      <c r="AR151" s="76"/>
      <c r="AS151" s="76"/>
      <c r="AT151" s="48"/>
      <c r="AU151" s="76"/>
      <c r="AV151" s="76"/>
      <c r="AW151" s="48"/>
      <c r="AX151" s="76"/>
      <c r="AY151" s="76"/>
      <c r="AZ151" s="198"/>
      <c r="BA151" s="76"/>
      <c r="BB151" s="76"/>
      <c r="BC151" s="48"/>
      <c r="BD151" s="76"/>
      <c r="BE151" s="76"/>
      <c r="BF151" s="48"/>
      <c r="BG151" s="76"/>
      <c r="BH151" s="76"/>
      <c r="BI151" s="48"/>
      <c r="BJ151" s="76"/>
      <c r="BK151" s="76"/>
      <c r="BL151" s="48"/>
      <c r="BM151" s="76"/>
      <c r="BN151" s="76"/>
      <c r="BO151" s="48"/>
      <c r="BP151" s="76"/>
      <c r="BQ151" s="76"/>
      <c r="BR151" s="48"/>
      <c r="BS151" s="76"/>
      <c r="BT151" s="76"/>
      <c r="BU151" s="48"/>
      <c r="BV151" s="76"/>
      <c r="BW151" s="76"/>
      <c r="BX151" s="48"/>
      <c r="BY151" s="76"/>
      <c r="BZ151" s="76"/>
      <c r="CA151" s="48"/>
      <c r="CB151" s="198">
        <v>1000</v>
      </c>
      <c r="CC151" s="76">
        <v>0</v>
      </c>
      <c r="CD151" s="48"/>
      <c r="CE151" s="198"/>
      <c r="CF151" s="76"/>
      <c r="CG151" s="48"/>
      <c r="CH151" s="198"/>
      <c r="CI151" s="76"/>
      <c r="CJ151" s="48"/>
      <c r="CK151" s="198"/>
      <c r="CL151" s="76"/>
      <c r="CM151" s="48"/>
      <c r="CN151" s="198"/>
      <c r="CO151" s="76"/>
      <c r="CP151" s="48"/>
      <c r="CQ151" s="198"/>
      <c r="CR151" s="76"/>
      <c r="CS151" s="48"/>
      <c r="CT151" s="198"/>
      <c r="CU151" s="76"/>
      <c r="CV151" s="48"/>
      <c r="CW151" s="76"/>
      <c r="CX151" s="76"/>
      <c r="CY151" s="198"/>
      <c r="CZ151" s="198"/>
      <c r="DA151" s="76"/>
      <c r="DB151" s="48"/>
      <c r="DC151" s="198"/>
      <c r="DD151" s="76"/>
      <c r="DE151" s="48"/>
      <c r="DF151" s="198"/>
      <c r="DG151" s="76"/>
      <c r="DH151" s="48"/>
      <c r="DI151" s="198"/>
      <c r="DJ151" s="76"/>
      <c r="DK151" s="48"/>
      <c r="DL151" s="76"/>
      <c r="DM151" s="76"/>
      <c r="DN151" s="48"/>
      <c r="DO151" s="198"/>
      <c r="DP151" s="76"/>
      <c r="DQ151" s="48"/>
      <c r="DR151" s="198"/>
      <c r="DS151" s="76"/>
      <c r="DT151" s="48"/>
      <c r="DU151" s="198"/>
      <c r="DV151" s="76"/>
      <c r="DW151" s="48"/>
      <c r="DX151" s="198"/>
      <c r="DY151" s="76"/>
      <c r="DZ151" s="48"/>
      <c r="EA151" s="198"/>
      <c r="EB151" s="76"/>
      <c r="EC151" s="48"/>
      <c r="ED151" s="198"/>
      <c r="EE151" s="76"/>
      <c r="EF151" s="48"/>
      <c r="EG151" s="198"/>
      <c r="EH151" s="76">
        <v>0</v>
      </c>
      <c r="EI151" s="48"/>
      <c r="EJ151" s="198"/>
      <c r="EK151" s="76">
        <v>0</v>
      </c>
      <c r="EL151" s="48"/>
      <c r="EM151" s="198"/>
      <c r="EN151" s="76">
        <v>0</v>
      </c>
      <c r="EO151" s="48"/>
      <c r="EP151" s="198"/>
      <c r="EQ151" s="76">
        <v>0</v>
      </c>
      <c r="ER151" s="48"/>
      <c r="ES151" s="198"/>
      <c r="ET151" s="76">
        <v>0</v>
      </c>
      <c r="EU151" s="48"/>
      <c r="EV151" s="198"/>
      <c r="EW151" s="76">
        <v>0</v>
      </c>
      <c r="EX151" s="48"/>
      <c r="EY151" s="198"/>
      <c r="EZ151" s="76">
        <v>0</v>
      </c>
      <c r="FA151" s="48"/>
      <c r="FB151" s="198"/>
      <c r="FC151" s="76"/>
      <c r="FD151" s="48"/>
    </row>
    <row r="152" spans="1:160" s="59" customFormat="1" ht="31.5" x14ac:dyDescent="0.25">
      <c r="A152" s="185" t="s">
        <v>346</v>
      </c>
      <c r="B152" s="73">
        <f t="shared" si="1507"/>
        <v>10187.400000000001</v>
      </c>
      <c r="C152" s="73">
        <f t="shared" si="1508"/>
        <v>5357.3797400000003</v>
      </c>
      <c r="D152" s="55">
        <f t="shared" ref="D152" si="1639">C152/B152*100</f>
        <v>52.588292793058088</v>
      </c>
      <c r="E152" s="55">
        <f t="shared" ref="E152:AD152" si="1640">E153+E154+E155+E156+E157</f>
        <v>0</v>
      </c>
      <c r="F152" s="55">
        <f t="shared" ref="F152" si="1641">F153+F154+F155+F156+F157</f>
        <v>0</v>
      </c>
      <c r="G152" s="55"/>
      <c r="H152" s="55">
        <f t="shared" si="1640"/>
        <v>0</v>
      </c>
      <c r="I152" s="55">
        <f t="shared" si="1640"/>
        <v>0</v>
      </c>
      <c r="J152" s="55">
        <f t="shared" si="1640"/>
        <v>0</v>
      </c>
      <c r="K152" s="55">
        <f t="shared" si="1640"/>
        <v>900.6</v>
      </c>
      <c r="L152" s="55">
        <f t="shared" ref="L152" si="1642">L153+L154+L155+L156+L157</f>
        <v>541.6</v>
      </c>
      <c r="M152" s="54">
        <f t="shared" si="197"/>
        <v>60.137685987119703</v>
      </c>
      <c r="N152" s="55">
        <f t="shared" si="1640"/>
        <v>759</v>
      </c>
      <c r="O152" s="55">
        <f t="shared" si="1640"/>
        <v>251.1694</v>
      </c>
      <c r="P152" s="54">
        <f t="shared" si="1617"/>
        <v>33.092147562582348</v>
      </c>
      <c r="Q152" s="55">
        <f t="shared" ref="Q152:R152" si="1643">Q153+Q154+Q155+Q156+Q157</f>
        <v>2495</v>
      </c>
      <c r="R152" s="55">
        <f t="shared" si="1643"/>
        <v>1136.9000000000001</v>
      </c>
      <c r="S152" s="54">
        <f t="shared" ref="S152:S153" si="1644">R152/Q152*100</f>
        <v>45.567134268537082</v>
      </c>
      <c r="T152" s="55">
        <f t="shared" ref="T152" si="1645">T153+T154+T155+T156+T157</f>
        <v>385</v>
      </c>
      <c r="U152" s="55">
        <f t="shared" ref="U152" si="1646">U153+U154+U155+U156+U157</f>
        <v>203.95</v>
      </c>
      <c r="V152" s="54">
        <f t="shared" ref="V152:V153" si="1647">U152/T152*100</f>
        <v>52.97402597402597</v>
      </c>
      <c r="W152" s="55">
        <f t="shared" ref="W152" si="1648">W153+W154+W155+W156+W157</f>
        <v>0</v>
      </c>
      <c r="X152" s="55">
        <f t="shared" ref="X152" si="1649">X153+X154+X155+X156+X157</f>
        <v>0</v>
      </c>
      <c r="Y152" s="54"/>
      <c r="Z152" s="55">
        <f t="shared" si="1640"/>
        <v>0</v>
      </c>
      <c r="AA152" s="55">
        <f t="shared" ref="AA152" si="1650">AA153+AA154+AA155+AA156+AA157</f>
        <v>0</v>
      </c>
      <c r="AB152" s="55">
        <f t="shared" si="1640"/>
        <v>0</v>
      </c>
      <c r="AC152" s="55">
        <f t="shared" si="1640"/>
        <v>0</v>
      </c>
      <c r="AD152" s="55">
        <f t="shared" si="1640"/>
        <v>0</v>
      </c>
      <c r="AE152" s="55">
        <f t="shared" ref="AE152:AG152" si="1651">AE153+AE154+AE155+AE156+AE157</f>
        <v>0</v>
      </c>
      <c r="AF152" s="55">
        <f t="shared" si="1651"/>
        <v>0</v>
      </c>
      <c r="AG152" s="55">
        <f t="shared" si="1651"/>
        <v>0</v>
      </c>
      <c r="AH152" s="54"/>
      <c r="AI152" s="55">
        <f t="shared" ref="AI152:AJ152" si="1652">AI153+AI154+AI155+AI156+AI157</f>
        <v>1500</v>
      </c>
      <c r="AJ152" s="55">
        <f t="shared" si="1652"/>
        <v>1500</v>
      </c>
      <c r="AK152" s="54">
        <f t="shared" ref="AK152:AK153" si="1653">AJ152/AI152*100</f>
        <v>100</v>
      </c>
      <c r="AL152" s="55">
        <f t="shared" ref="AL152:AM152" si="1654">AL153+AL154+AL155+AL156+AL157</f>
        <v>0</v>
      </c>
      <c r="AM152" s="55">
        <f t="shared" si="1654"/>
        <v>0</v>
      </c>
      <c r="AN152" s="54"/>
      <c r="AO152" s="55">
        <f t="shared" ref="AO152:AP152" si="1655">AO153+AO154+AO155+AO156+AO157</f>
        <v>0</v>
      </c>
      <c r="AP152" s="55">
        <f t="shared" si="1655"/>
        <v>0</v>
      </c>
      <c r="AQ152" s="54"/>
      <c r="AR152" s="55">
        <f t="shared" ref="AR152:AS152" si="1656">AR153+AR154+AR155+AR156+AR157</f>
        <v>0</v>
      </c>
      <c r="AS152" s="55">
        <f t="shared" si="1656"/>
        <v>0</v>
      </c>
      <c r="AT152" s="54"/>
      <c r="AU152" s="55">
        <f t="shared" ref="AU152:AV152" si="1657">AU153+AU154+AU155+AU156+AU157</f>
        <v>0</v>
      </c>
      <c r="AV152" s="55">
        <f t="shared" si="1657"/>
        <v>0</v>
      </c>
      <c r="AW152" s="54"/>
      <c r="AX152" s="55">
        <f t="shared" ref="AX152:AY152" si="1658">AX153+AX154+AX155+AX156+AX157</f>
        <v>100</v>
      </c>
      <c r="AY152" s="55">
        <f t="shared" si="1658"/>
        <v>100</v>
      </c>
      <c r="AZ152" s="201">
        <f t="shared" si="1529"/>
        <v>100</v>
      </c>
      <c r="BA152" s="55"/>
      <c r="BB152" s="55"/>
      <c r="BC152" s="54"/>
      <c r="BD152" s="55"/>
      <c r="BE152" s="55"/>
      <c r="BF152" s="54"/>
      <c r="BG152" s="55"/>
      <c r="BH152" s="55"/>
      <c r="BI152" s="54"/>
      <c r="BJ152" s="55">
        <f t="shared" ref="BJ152:BK152" si="1659">BJ153+BJ154+BJ155+BJ156+BJ157</f>
        <v>2937.8</v>
      </c>
      <c r="BK152" s="55">
        <f t="shared" si="1659"/>
        <v>1243.76034</v>
      </c>
      <c r="BL152" s="54">
        <f t="shared" ref="BL152:BL153" si="1660">BK152/BJ152*100</f>
        <v>42.336453808972699</v>
      </c>
      <c r="BM152" s="55"/>
      <c r="BN152" s="55"/>
      <c r="BO152" s="54"/>
      <c r="BP152" s="55">
        <f t="shared" ref="BP152:BQ152" si="1661">BP153+BP154+BP155+BP156+BP157</f>
        <v>0</v>
      </c>
      <c r="BQ152" s="55">
        <f t="shared" si="1661"/>
        <v>0</v>
      </c>
      <c r="BR152" s="54"/>
      <c r="BS152" s="55">
        <f t="shared" ref="BS152:BT152" si="1662">BS153+BS154+BS155+BS156+BS157</f>
        <v>0</v>
      </c>
      <c r="BT152" s="55">
        <f t="shared" si="1662"/>
        <v>0</v>
      </c>
      <c r="BU152" s="54"/>
      <c r="BV152" s="55">
        <f t="shared" ref="BV152:BW152" si="1663">BV153+BV154+BV155+BV156+BV157</f>
        <v>0</v>
      </c>
      <c r="BW152" s="55">
        <f t="shared" si="1663"/>
        <v>0</v>
      </c>
      <c r="BX152" s="54"/>
      <c r="BY152" s="55">
        <f t="shared" ref="BY152:BZ152" si="1664">BY153+BY154+BY155+BY156+BY157</f>
        <v>0</v>
      </c>
      <c r="BZ152" s="55">
        <f t="shared" si="1664"/>
        <v>0</v>
      </c>
      <c r="CA152" s="54"/>
      <c r="CB152" s="55">
        <f t="shared" ref="CB152:CC152" si="1665">CB153+CB154+CB155+CB156+CB157</f>
        <v>730</v>
      </c>
      <c r="CC152" s="55">
        <f t="shared" si="1665"/>
        <v>0</v>
      </c>
      <c r="CD152" s="54">
        <f t="shared" ref="CD152:CD153" si="1666">CC152/CB152*100</f>
        <v>0</v>
      </c>
      <c r="CE152" s="55">
        <f t="shared" ref="CE152:CF152" si="1667">CE153+CE154+CE155+CE156+CE157</f>
        <v>0</v>
      </c>
      <c r="CF152" s="55">
        <f t="shared" si="1667"/>
        <v>0</v>
      </c>
      <c r="CG152" s="54"/>
      <c r="CH152" s="55">
        <f t="shared" ref="CH152:CI152" si="1668">CH153+CH154+CH155+CH156+CH157</f>
        <v>0</v>
      </c>
      <c r="CI152" s="55">
        <f t="shared" si="1668"/>
        <v>0</v>
      </c>
      <c r="CJ152" s="54"/>
      <c r="CK152" s="55">
        <f t="shared" ref="CK152:CL152" si="1669">CK153+CK154+CK155+CK156+CK157</f>
        <v>0</v>
      </c>
      <c r="CL152" s="55">
        <f t="shared" si="1669"/>
        <v>0</v>
      </c>
      <c r="CM152" s="54"/>
      <c r="CN152" s="55">
        <f t="shared" ref="CN152:CO152" si="1670">CN153+CN154+CN155+CN156+CN157</f>
        <v>0</v>
      </c>
      <c r="CO152" s="55">
        <f t="shared" si="1670"/>
        <v>0</v>
      </c>
      <c r="CP152" s="54"/>
      <c r="CQ152" s="55">
        <f t="shared" ref="CQ152:CR152" si="1671">CQ153+CQ154+CQ155+CQ156+CQ157</f>
        <v>0</v>
      </c>
      <c r="CR152" s="55">
        <f t="shared" si="1671"/>
        <v>0</v>
      </c>
      <c r="CS152" s="54"/>
      <c r="CT152" s="55">
        <f t="shared" ref="CT152:CU152" si="1672">CT153+CT154+CT155+CT156+CT157</f>
        <v>0</v>
      </c>
      <c r="CU152" s="55">
        <f t="shared" si="1672"/>
        <v>0</v>
      </c>
      <c r="CV152" s="54"/>
      <c r="CW152" s="55">
        <f t="shared" ref="CW152:CX152" si="1673">CW153+CW154+CW155+CW156+CW157</f>
        <v>0</v>
      </c>
      <c r="CX152" s="55">
        <f t="shared" si="1673"/>
        <v>0</v>
      </c>
      <c r="CY152" s="201"/>
      <c r="CZ152" s="55">
        <f t="shared" ref="CZ152:DA152" si="1674">CZ153+CZ154+CZ155+CZ156+CZ157</f>
        <v>0</v>
      </c>
      <c r="DA152" s="55">
        <f t="shared" si="1674"/>
        <v>0</v>
      </c>
      <c r="DB152" s="54"/>
      <c r="DC152" s="55">
        <f t="shared" ref="DC152:DD152" si="1675">DC153+DC154+DC155+DC156+DC157</f>
        <v>0</v>
      </c>
      <c r="DD152" s="55">
        <f t="shared" si="1675"/>
        <v>0</v>
      </c>
      <c r="DE152" s="54"/>
      <c r="DF152" s="55">
        <f t="shared" ref="DF152:DG152" si="1676">DF153+DF154+DF155+DF156+DF157</f>
        <v>0</v>
      </c>
      <c r="DG152" s="55">
        <f t="shared" si="1676"/>
        <v>0</v>
      </c>
      <c r="DH152" s="54"/>
      <c r="DI152" s="55">
        <f t="shared" ref="DI152:DJ152" si="1677">DI153+DI154+DI155+DI156+DI157</f>
        <v>0</v>
      </c>
      <c r="DJ152" s="55">
        <f t="shared" si="1677"/>
        <v>0</v>
      </c>
      <c r="DK152" s="54"/>
      <c r="DL152" s="55">
        <f t="shared" ref="DL152:DM152" si="1678">DL153+DL154+DL155+DL156+DL157</f>
        <v>0</v>
      </c>
      <c r="DM152" s="55">
        <f t="shared" si="1678"/>
        <v>0</v>
      </c>
      <c r="DN152" s="54"/>
      <c r="DO152" s="55">
        <f t="shared" ref="DO152:DP152" si="1679">DO153+DO154+DO155+DO156+DO157</f>
        <v>0</v>
      </c>
      <c r="DP152" s="55">
        <f t="shared" si="1679"/>
        <v>0</v>
      </c>
      <c r="DQ152" s="54"/>
      <c r="DR152" s="55">
        <f t="shared" ref="DR152:DS152" si="1680">DR153+DR154+DR155+DR156+DR157</f>
        <v>0</v>
      </c>
      <c r="DS152" s="55">
        <f t="shared" si="1680"/>
        <v>0</v>
      </c>
      <c r="DT152" s="54"/>
      <c r="DU152" s="55">
        <f t="shared" ref="DU152:DV152" si="1681">DU153+DU154+DU155+DU156+DU157</f>
        <v>0</v>
      </c>
      <c r="DV152" s="55">
        <f t="shared" si="1681"/>
        <v>0</v>
      </c>
      <c r="DW152" s="54"/>
      <c r="DX152" s="55">
        <f t="shared" ref="DX152:DY152" si="1682">DX153+DX154+DX155+DX156+DX157</f>
        <v>0</v>
      </c>
      <c r="DY152" s="55">
        <f t="shared" si="1682"/>
        <v>0</v>
      </c>
      <c r="DZ152" s="54"/>
      <c r="EA152" s="55">
        <f t="shared" ref="EA152:EB152" si="1683">EA153+EA154+EA155+EA156+EA157</f>
        <v>0</v>
      </c>
      <c r="EB152" s="55">
        <f t="shared" si="1683"/>
        <v>0</v>
      </c>
      <c r="EC152" s="54"/>
      <c r="ED152" s="55">
        <f t="shared" ref="ED152:EE152" si="1684">ED153+ED154+ED155+ED156+ED157</f>
        <v>0</v>
      </c>
      <c r="EE152" s="55">
        <f t="shared" si="1684"/>
        <v>0</v>
      </c>
      <c r="EF152" s="54"/>
      <c r="EG152" s="55">
        <f t="shared" ref="EG152:EH152" si="1685">EG153+EG154+EG155+EG156+EG157</f>
        <v>150</v>
      </c>
      <c r="EH152" s="55">
        <f t="shared" si="1685"/>
        <v>150</v>
      </c>
      <c r="EI152" s="54">
        <f t="shared" ref="EI152:EI153" si="1686">EH152/EG152*100</f>
        <v>100</v>
      </c>
      <c r="EJ152" s="55">
        <f t="shared" ref="EJ152:EK152" si="1687">EJ153+EJ154+EJ155+EJ156+EJ157</f>
        <v>80</v>
      </c>
      <c r="EK152" s="55">
        <f t="shared" si="1687"/>
        <v>80</v>
      </c>
      <c r="EL152" s="54">
        <f t="shared" ref="EL152:EL153" si="1688">EK152/EJ152*100</f>
        <v>100</v>
      </c>
      <c r="EM152" s="55">
        <f t="shared" ref="EM152:EN152" si="1689">EM153+EM154+EM155+EM156+EM157</f>
        <v>0</v>
      </c>
      <c r="EN152" s="55">
        <f t="shared" si="1689"/>
        <v>0</v>
      </c>
      <c r="EO152" s="54"/>
      <c r="EP152" s="55">
        <f t="shared" ref="EP152:EQ152" si="1690">EP153+EP154+EP155+EP156+EP157</f>
        <v>0</v>
      </c>
      <c r="EQ152" s="55">
        <f t="shared" si="1690"/>
        <v>0</v>
      </c>
      <c r="ER152" s="54"/>
      <c r="ES152" s="55">
        <f t="shared" ref="ES152:ET152" si="1691">ES153+ES154+ES155+ES156+ES157</f>
        <v>0</v>
      </c>
      <c r="ET152" s="55">
        <f t="shared" si="1691"/>
        <v>0</v>
      </c>
      <c r="EU152" s="54"/>
      <c r="EV152" s="55">
        <f t="shared" ref="EV152:EW152" si="1692">EV153+EV154+EV155+EV156+EV157</f>
        <v>0</v>
      </c>
      <c r="EW152" s="55">
        <f t="shared" si="1692"/>
        <v>0</v>
      </c>
      <c r="EX152" s="54"/>
      <c r="EY152" s="55">
        <f t="shared" ref="EY152:EZ152" si="1693">EY153+EY154+EY155+EY156+EY157</f>
        <v>150</v>
      </c>
      <c r="EZ152" s="55">
        <f t="shared" si="1693"/>
        <v>150</v>
      </c>
      <c r="FA152" s="54">
        <f t="shared" ref="FA151:FA152" si="1694">EZ152/EY152*100</f>
        <v>100</v>
      </c>
      <c r="FB152" s="55">
        <f t="shared" ref="FB152:FC152" si="1695">FB153+FB154+FB155+FB156+FB157</f>
        <v>0</v>
      </c>
      <c r="FC152" s="55">
        <f t="shared" si="1695"/>
        <v>0</v>
      </c>
      <c r="FD152" s="54"/>
    </row>
    <row r="153" spans="1:160" ht="31.5" x14ac:dyDescent="0.25">
      <c r="A153" s="186" t="s">
        <v>278</v>
      </c>
      <c r="B153" s="56">
        <f t="shared" si="1507"/>
        <v>9822.4000000000015</v>
      </c>
      <c r="C153" s="56">
        <f t="shared" si="1508"/>
        <v>5357.3797400000003</v>
      </c>
      <c r="D153" s="52">
        <f t="shared" si="31"/>
        <v>54.542471697344844</v>
      </c>
      <c r="E153" s="52"/>
      <c r="F153" s="52"/>
      <c r="G153" s="52"/>
      <c r="H153" s="52"/>
      <c r="I153" s="52"/>
      <c r="J153" s="48"/>
      <c r="K153" s="52">
        <v>900.6</v>
      </c>
      <c r="L153" s="52">
        <v>541.6</v>
      </c>
      <c r="M153" s="48">
        <f t="shared" si="197"/>
        <v>60.137685987119703</v>
      </c>
      <c r="N153" s="52">
        <v>759</v>
      </c>
      <c r="O153" s="52">
        <v>251.1694</v>
      </c>
      <c r="P153" s="48">
        <f t="shared" si="1617"/>
        <v>33.092147562582348</v>
      </c>
      <c r="Q153" s="199">
        <v>2495</v>
      </c>
      <c r="R153" s="199">
        <v>1136.9000000000001</v>
      </c>
      <c r="S153" s="48">
        <f t="shared" si="1644"/>
        <v>45.567134268537082</v>
      </c>
      <c r="T153" s="198">
        <v>385</v>
      </c>
      <c r="U153" s="198">
        <v>203.95</v>
      </c>
      <c r="V153" s="48">
        <f t="shared" si="1647"/>
        <v>52.97402597402597</v>
      </c>
      <c r="W153" s="198"/>
      <c r="X153" s="198"/>
      <c r="Y153" s="48"/>
      <c r="Z153" s="52"/>
      <c r="AA153" s="52"/>
      <c r="AB153" s="48"/>
      <c r="AC153" s="52"/>
      <c r="AD153" s="52"/>
      <c r="AE153" s="48"/>
      <c r="AF153" s="52"/>
      <c r="AG153" s="52"/>
      <c r="AH153" s="48"/>
      <c r="AI153" s="198">
        <v>1500</v>
      </c>
      <c r="AJ153" s="198">
        <v>1500</v>
      </c>
      <c r="AK153" s="48">
        <f t="shared" si="1653"/>
        <v>100</v>
      </c>
      <c r="AL153" s="198"/>
      <c r="AM153" s="198"/>
      <c r="AN153" s="48"/>
      <c r="AO153" s="198"/>
      <c r="AP153" s="198"/>
      <c r="AQ153" s="48"/>
      <c r="AR153" s="198"/>
      <c r="AS153" s="200"/>
      <c r="AT153" s="48"/>
      <c r="AU153" s="198"/>
      <c r="AV153" s="198"/>
      <c r="AW153" s="48"/>
      <c r="AX153" s="198">
        <v>100</v>
      </c>
      <c r="AY153" s="198">
        <v>100</v>
      </c>
      <c r="AZ153" s="198">
        <f t="shared" si="1529"/>
        <v>100</v>
      </c>
      <c r="BA153" s="198"/>
      <c r="BB153" s="198"/>
      <c r="BC153" s="48"/>
      <c r="BD153" s="198"/>
      <c r="BE153" s="198"/>
      <c r="BF153" s="48"/>
      <c r="BG153" s="198"/>
      <c r="BH153" s="198"/>
      <c r="BI153" s="48"/>
      <c r="BJ153" s="198">
        <v>2937.8</v>
      </c>
      <c r="BK153" s="198">
        <v>1243.76034</v>
      </c>
      <c r="BL153" s="48">
        <f t="shared" si="1660"/>
        <v>42.336453808972699</v>
      </c>
      <c r="BM153" s="198"/>
      <c r="BN153" s="198"/>
      <c r="BO153" s="48"/>
      <c r="BP153" s="198"/>
      <c r="BQ153" s="198"/>
      <c r="BR153" s="48"/>
      <c r="BS153" s="198"/>
      <c r="BT153" s="198"/>
      <c r="BU153" s="48"/>
      <c r="BV153" s="198"/>
      <c r="BW153" s="198"/>
      <c r="BX153" s="48"/>
      <c r="BY153" s="198"/>
      <c r="BZ153" s="198"/>
      <c r="CA153" s="48"/>
      <c r="CB153" s="198">
        <v>365</v>
      </c>
      <c r="CC153" s="198"/>
      <c r="CD153" s="48">
        <f t="shared" si="1666"/>
        <v>0</v>
      </c>
      <c r="CE153" s="198"/>
      <c r="CF153" s="198"/>
      <c r="CG153" s="48"/>
      <c r="CH153" s="198"/>
      <c r="CI153" s="198"/>
      <c r="CJ153" s="48"/>
      <c r="CK153" s="198"/>
      <c r="CL153" s="198"/>
      <c r="CM153" s="48"/>
      <c r="CN153" s="198"/>
      <c r="CO153" s="198"/>
      <c r="CP153" s="48"/>
      <c r="CQ153" s="198"/>
      <c r="CR153" s="198"/>
      <c r="CS153" s="48"/>
      <c r="CT153" s="198"/>
      <c r="CU153" s="198"/>
      <c r="CV153" s="48"/>
      <c r="CW153" s="198"/>
      <c r="CX153" s="198"/>
      <c r="CY153" s="198"/>
      <c r="CZ153" s="198"/>
      <c r="DA153" s="198"/>
      <c r="DB153" s="48"/>
      <c r="DC153" s="198"/>
      <c r="DD153" s="198"/>
      <c r="DE153" s="48"/>
      <c r="DF153" s="198"/>
      <c r="DG153" s="198"/>
      <c r="DH153" s="48"/>
      <c r="DI153" s="198"/>
      <c r="DJ153" s="198"/>
      <c r="DK153" s="48"/>
      <c r="DL153" s="198"/>
      <c r="DM153" s="198"/>
      <c r="DN153" s="48"/>
      <c r="DO153" s="198"/>
      <c r="DP153" s="198"/>
      <c r="DQ153" s="48"/>
      <c r="DR153" s="198"/>
      <c r="DS153" s="198"/>
      <c r="DT153" s="48"/>
      <c r="DU153" s="198"/>
      <c r="DV153" s="198"/>
      <c r="DW153" s="48"/>
      <c r="DX153" s="198"/>
      <c r="DY153" s="198"/>
      <c r="DZ153" s="48"/>
      <c r="EA153" s="198"/>
      <c r="EB153" s="198"/>
      <c r="EC153" s="48"/>
      <c r="ED153" s="198"/>
      <c r="EE153" s="198"/>
      <c r="EF153" s="48"/>
      <c r="EG153" s="198">
        <v>150</v>
      </c>
      <c r="EH153" s="198">
        <v>150</v>
      </c>
      <c r="EI153" s="48">
        <f t="shared" si="1686"/>
        <v>100</v>
      </c>
      <c r="EJ153" s="198">
        <v>80</v>
      </c>
      <c r="EK153" s="198">
        <v>80</v>
      </c>
      <c r="EL153" s="48">
        <f t="shared" si="1688"/>
        <v>100</v>
      </c>
      <c r="EM153" s="198"/>
      <c r="EN153" s="198"/>
      <c r="EO153" s="48"/>
      <c r="EP153" s="198"/>
      <c r="EQ153" s="198"/>
      <c r="ER153" s="48"/>
      <c r="ES153" s="198"/>
      <c r="ET153" s="198"/>
      <c r="EU153" s="48"/>
      <c r="EV153" s="198"/>
      <c r="EW153" s="198"/>
      <c r="EX153" s="48"/>
      <c r="EY153" s="198">
        <v>150</v>
      </c>
      <c r="EZ153" s="198">
        <v>150</v>
      </c>
      <c r="FA153" s="48">
        <f>EZ153/EY153*100</f>
        <v>100</v>
      </c>
      <c r="FB153" s="198"/>
      <c r="FC153" s="198"/>
      <c r="FD153" s="48"/>
    </row>
    <row r="154" spans="1:160" ht="15.75" x14ac:dyDescent="0.25">
      <c r="A154" s="28" t="s">
        <v>345</v>
      </c>
      <c r="B154" s="56">
        <f t="shared" si="1507"/>
        <v>125</v>
      </c>
      <c r="C154" s="56">
        <f t="shared" si="1508"/>
        <v>0</v>
      </c>
      <c r="D154" s="52"/>
      <c r="E154" s="56"/>
      <c r="F154" s="56"/>
      <c r="G154" s="52"/>
      <c r="H154" s="117"/>
      <c r="I154" s="117"/>
      <c r="J154" s="117"/>
      <c r="K154" s="117"/>
      <c r="L154" s="117"/>
      <c r="M154" s="117"/>
      <c r="N154" s="117"/>
      <c r="O154" s="117"/>
      <c r="P154" s="48"/>
      <c r="Q154" s="76"/>
      <c r="R154" s="76"/>
      <c r="S154" s="48"/>
      <c r="T154" s="76"/>
      <c r="U154" s="76"/>
      <c r="V154" s="48"/>
      <c r="W154" s="76"/>
      <c r="X154" s="76"/>
      <c r="Y154" s="48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76"/>
      <c r="AJ154" s="76"/>
      <c r="AK154" s="48"/>
      <c r="AL154" s="76"/>
      <c r="AM154" s="76"/>
      <c r="AN154" s="48"/>
      <c r="AO154" s="76"/>
      <c r="AP154" s="76"/>
      <c r="AQ154" s="48"/>
      <c r="AR154" s="76"/>
      <c r="AS154" s="76"/>
      <c r="AT154" s="48"/>
      <c r="AU154" s="76"/>
      <c r="AV154" s="76"/>
      <c r="AW154" s="48"/>
      <c r="AX154" s="76"/>
      <c r="AY154" s="76"/>
      <c r="AZ154" s="198"/>
      <c r="BA154" s="76"/>
      <c r="BB154" s="76"/>
      <c r="BC154" s="48"/>
      <c r="BD154" s="76"/>
      <c r="BE154" s="76"/>
      <c r="BF154" s="48"/>
      <c r="BG154" s="76"/>
      <c r="BH154" s="76"/>
      <c r="BI154" s="48"/>
      <c r="BJ154" s="76"/>
      <c r="BK154" s="76"/>
      <c r="BL154" s="48"/>
      <c r="BM154" s="76"/>
      <c r="BN154" s="76"/>
      <c r="BO154" s="48"/>
      <c r="BP154" s="76"/>
      <c r="BQ154" s="76"/>
      <c r="BR154" s="48"/>
      <c r="BS154" s="76"/>
      <c r="BT154" s="76"/>
      <c r="BU154" s="48"/>
      <c r="BV154" s="76"/>
      <c r="BW154" s="76"/>
      <c r="BX154" s="48"/>
      <c r="BY154" s="76"/>
      <c r="BZ154" s="76"/>
      <c r="CA154" s="48"/>
      <c r="CB154" s="198">
        <v>125</v>
      </c>
      <c r="CC154" s="76"/>
      <c r="CD154" s="48"/>
      <c r="CE154" s="76"/>
      <c r="CF154" s="76"/>
      <c r="CG154" s="48"/>
      <c r="CH154" s="76"/>
      <c r="CI154" s="76"/>
      <c r="CJ154" s="48"/>
      <c r="CK154" s="76"/>
      <c r="CL154" s="76"/>
      <c r="CM154" s="48"/>
      <c r="CN154" s="76"/>
      <c r="CO154" s="76"/>
      <c r="CP154" s="48"/>
      <c r="CQ154" s="76"/>
      <c r="CR154" s="76"/>
      <c r="CS154" s="48"/>
      <c r="CT154" s="198"/>
      <c r="CU154" s="76"/>
      <c r="CV154" s="48"/>
      <c r="CW154" s="76"/>
      <c r="CX154" s="76"/>
      <c r="CY154" s="198"/>
      <c r="CZ154" s="76"/>
      <c r="DA154" s="76"/>
      <c r="DB154" s="48"/>
      <c r="DC154" s="198"/>
      <c r="DD154" s="76"/>
      <c r="DE154" s="48"/>
      <c r="DF154" s="76"/>
      <c r="DG154" s="76"/>
      <c r="DH154" s="48"/>
      <c r="DI154" s="198"/>
      <c r="DJ154" s="76"/>
      <c r="DK154" s="48"/>
      <c r="DL154" s="76"/>
      <c r="DM154" s="76"/>
      <c r="DN154" s="48"/>
      <c r="DO154" s="198"/>
      <c r="DP154" s="76"/>
      <c r="DQ154" s="48"/>
      <c r="DR154" s="198"/>
      <c r="DS154" s="76"/>
      <c r="DT154" s="48"/>
      <c r="DU154" s="198"/>
      <c r="DV154" s="76"/>
      <c r="DW154" s="48"/>
      <c r="DX154" s="198"/>
      <c r="DY154" s="76"/>
      <c r="DZ154" s="48"/>
      <c r="EA154" s="198"/>
      <c r="EB154" s="76"/>
      <c r="EC154" s="48"/>
      <c r="ED154" s="198"/>
      <c r="EE154" s="76"/>
      <c r="EF154" s="48"/>
      <c r="EG154" s="198"/>
      <c r="EH154" s="76"/>
      <c r="EI154" s="48"/>
      <c r="EJ154" s="198"/>
      <c r="EK154" s="76"/>
      <c r="EL154" s="48"/>
      <c r="EM154" s="198"/>
      <c r="EN154" s="76"/>
      <c r="EO154" s="48"/>
      <c r="EP154" s="198"/>
      <c r="EQ154" s="76"/>
      <c r="ER154" s="48"/>
      <c r="ES154" s="198"/>
      <c r="ET154" s="76"/>
      <c r="EU154" s="48"/>
      <c r="EV154" s="198"/>
      <c r="EW154" s="76"/>
      <c r="EX154" s="48"/>
      <c r="EY154" s="198"/>
      <c r="EZ154" s="76"/>
      <c r="FA154" s="48"/>
      <c r="FB154" s="76"/>
      <c r="FC154" s="76"/>
      <c r="FD154" s="48"/>
    </row>
    <row r="155" spans="1:160" ht="15.75" x14ac:dyDescent="0.25">
      <c r="A155" s="28" t="s">
        <v>344</v>
      </c>
      <c r="B155" s="56">
        <f t="shared" si="1507"/>
        <v>240</v>
      </c>
      <c r="C155" s="56">
        <f t="shared" si="1508"/>
        <v>0</v>
      </c>
      <c r="D155" s="52"/>
      <c r="E155" s="56"/>
      <c r="F155" s="56"/>
      <c r="G155" s="52"/>
      <c r="H155" s="117"/>
      <c r="I155" s="117"/>
      <c r="J155" s="117"/>
      <c r="K155" s="117"/>
      <c r="L155" s="117"/>
      <c r="M155" s="117"/>
      <c r="N155" s="117"/>
      <c r="O155" s="117"/>
      <c r="P155" s="48"/>
      <c r="Q155" s="76"/>
      <c r="R155" s="76"/>
      <c r="S155" s="48"/>
      <c r="T155" s="76"/>
      <c r="U155" s="76"/>
      <c r="V155" s="48"/>
      <c r="W155" s="76"/>
      <c r="X155" s="76"/>
      <c r="Y155" s="48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76"/>
      <c r="AJ155" s="76"/>
      <c r="AK155" s="48"/>
      <c r="AL155" s="76"/>
      <c r="AM155" s="76"/>
      <c r="AN155" s="48"/>
      <c r="AO155" s="76"/>
      <c r="AP155" s="76"/>
      <c r="AQ155" s="48"/>
      <c r="AR155" s="76"/>
      <c r="AS155" s="76"/>
      <c r="AT155" s="48"/>
      <c r="AU155" s="76"/>
      <c r="AV155" s="76"/>
      <c r="AW155" s="48"/>
      <c r="AX155" s="76"/>
      <c r="AY155" s="76"/>
      <c r="AZ155" s="198"/>
      <c r="BA155" s="76"/>
      <c r="BB155" s="76"/>
      <c r="BC155" s="48"/>
      <c r="BD155" s="76"/>
      <c r="BE155" s="76"/>
      <c r="BF155" s="48"/>
      <c r="BG155" s="76"/>
      <c r="BH155" s="76"/>
      <c r="BI155" s="48"/>
      <c r="BJ155" s="76"/>
      <c r="BK155" s="76"/>
      <c r="BL155" s="48"/>
      <c r="BM155" s="76"/>
      <c r="BN155" s="76"/>
      <c r="BO155" s="48"/>
      <c r="BP155" s="76"/>
      <c r="BQ155" s="76"/>
      <c r="BR155" s="48"/>
      <c r="BS155" s="76"/>
      <c r="BT155" s="76"/>
      <c r="BU155" s="48"/>
      <c r="BV155" s="76"/>
      <c r="BW155" s="76"/>
      <c r="BX155" s="48"/>
      <c r="BY155" s="76"/>
      <c r="BZ155" s="76"/>
      <c r="CA155" s="48"/>
      <c r="CB155" s="198">
        <v>240</v>
      </c>
      <c r="CC155" s="76"/>
      <c r="CD155" s="48"/>
      <c r="CE155" s="76"/>
      <c r="CF155" s="76"/>
      <c r="CG155" s="48"/>
      <c r="CH155" s="76"/>
      <c r="CI155" s="76"/>
      <c r="CJ155" s="48"/>
      <c r="CK155" s="76"/>
      <c r="CL155" s="76"/>
      <c r="CM155" s="48"/>
      <c r="CN155" s="76"/>
      <c r="CO155" s="76"/>
      <c r="CP155" s="48"/>
      <c r="CQ155" s="76"/>
      <c r="CR155" s="76"/>
      <c r="CS155" s="48"/>
      <c r="CT155" s="198"/>
      <c r="CU155" s="76"/>
      <c r="CV155" s="48"/>
      <c r="CW155" s="76"/>
      <c r="CX155" s="76"/>
      <c r="CY155" s="198"/>
      <c r="CZ155" s="76"/>
      <c r="DA155" s="76"/>
      <c r="DB155" s="48"/>
      <c r="DC155" s="198"/>
      <c r="DD155" s="76"/>
      <c r="DE155" s="48"/>
      <c r="DF155" s="76"/>
      <c r="DG155" s="76"/>
      <c r="DH155" s="48"/>
      <c r="DI155" s="198"/>
      <c r="DJ155" s="76"/>
      <c r="DK155" s="48"/>
      <c r="DL155" s="76"/>
      <c r="DM155" s="76"/>
      <c r="DN155" s="48"/>
      <c r="DO155" s="198"/>
      <c r="DP155" s="76"/>
      <c r="DQ155" s="48"/>
      <c r="DR155" s="198"/>
      <c r="DS155" s="76"/>
      <c r="DT155" s="48"/>
      <c r="DU155" s="198"/>
      <c r="DV155" s="76"/>
      <c r="DW155" s="48"/>
      <c r="DX155" s="198"/>
      <c r="DY155" s="76"/>
      <c r="DZ155" s="48"/>
      <c r="EA155" s="198"/>
      <c r="EB155" s="76"/>
      <c r="EC155" s="48"/>
      <c r="ED155" s="198"/>
      <c r="EE155" s="76"/>
      <c r="EF155" s="48"/>
      <c r="EG155" s="198"/>
      <c r="EH155" s="76"/>
      <c r="EI155" s="48"/>
      <c r="EJ155" s="198"/>
      <c r="EK155" s="76"/>
      <c r="EL155" s="48"/>
      <c r="EM155" s="198"/>
      <c r="EN155" s="76"/>
      <c r="EO155" s="48"/>
      <c r="EP155" s="198"/>
      <c r="EQ155" s="76"/>
      <c r="ER155" s="48"/>
      <c r="ES155" s="198"/>
      <c r="ET155" s="76"/>
      <c r="EU155" s="48"/>
      <c r="EV155" s="198"/>
      <c r="EW155" s="76"/>
      <c r="EX155" s="48"/>
      <c r="EY155" s="198"/>
      <c r="EZ155" s="76"/>
      <c r="FA155" s="48"/>
      <c r="FB155" s="76"/>
      <c r="FC155" s="76"/>
      <c r="FD155" s="48"/>
    </row>
    <row r="156" spans="1:160" ht="15.75" x14ac:dyDescent="0.25">
      <c r="A156" s="28" t="s">
        <v>343</v>
      </c>
      <c r="B156" s="56">
        <f t="shared" si="1507"/>
        <v>0</v>
      </c>
      <c r="C156" s="56">
        <f t="shared" si="1508"/>
        <v>0</v>
      </c>
      <c r="D156" s="56"/>
      <c r="E156" s="56"/>
      <c r="F156" s="56"/>
      <c r="G156" s="52"/>
      <c r="H156" s="117"/>
      <c r="I156" s="117"/>
      <c r="J156" s="117"/>
      <c r="K156" s="117"/>
      <c r="L156" s="117"/>
      <c r="M156" s="117"/>
      <c r="N156" s="117"/>
      <c r="O156" s="117"/>
      <c r="P156" s="48"/>
      <c r="Q156" s="76"/>
      <c r="R156" s="76"/>
      <c r="S156" s="48"/>
      <c r="T156" s="76"/>
      <c r="U156" s="76"/>
      <c r="V156" s="48"/>
      <c r="W156" s="76"/>
      <c r="X156" s="76"/>
      <c r="Y156" s="48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76"/>
      <c r="AJ156" s="76"/>
      <c r="AK156" s="48"/>
      <c r="AL156" s="76"/>
      <c r="AM156" s="76"/>
      <c r="AN156" s="48"/>
      <c r="AO156" s="76"/>
      <c r="AP156" s="76"/>
      <c r="AQ156" s="48"/>
      <c r="AR156" s="76"/>
      <c r="AS156" s="76"/>
      <c r="AT156" s="48"/>
      <c r="AU156" s="76"/>
      <c r="AV156" s="76"/>
      <c r="AW156" s="48"/>
      <c r="AX156" s="76"/>
      <c r="AY156" s="76"/>
      <c r="AZ156" s="198"/>
      <c r="BA156" s="76"/>
      <c r="BB156" s="76"/>
      <c r="BC156" s="48"/>
      <c r="BD156" s="76"/>
      <c r="BE156" s="76"/>
      <c r="BF156" s="48"/>
      <c r="BG156" s="76"/>
      <c r="BH156" s="76"/>
      <c r="BI156" s="48"/>
      <c r="BJ156" s="76"/>
      <c r="BK156" s="76"/>
      <c r="BL156" s="48"/>
      <c r="BM156" s="76"/>
      <c r="BN156" s="76"/>
      <c r="BO156" s="48"/>
      <c r="BP156" s="76"/>
      <c r="BQ156" s="76"/>
      <c r="BR156" s="48"/>
      <c r="BS156" s="76"/>
      <c r="BT156" s="76"/>
      <c r="BU156" s="48"/>
      <c r="BV156" s="76"/>
      <c r="BW156" s="76"/>
      <c r="BX156" s="48"/>
      <c r="BY156" s="76"/>
      <c r="BZ156" s="76"/>
      <c r="CA156" s="48"/>
      <c r="CB156" s="76"/>
      <c r="CC156" s="76"/>
      <c r="CD156" s="48"/>
      <c r="CE156" s="76"/>
      <c r="CF156" s="76"/>
      <c r="CG156" s="48"/>
      <c r="CH156" s="76"/>
      <c r="CI156" s="76"/>
      <c r="CJ156" s="48"/>
      <c r="CK156" s="76"/>
      <c r="CL156" s="76"/>
      <c r="CM156" s="48"/>
      <c r="CN156" s="76"/>
      <c r="CO156" s="76"/>
      <c r="CP156" s="48"/>
      <c r="CQ156" s="76"/>
      <c r="CR156" s="76"/>
      <c r="CS156" s="48"/>
      <c r="CT156" s="76"/>
      <c r="CU156" s="76"/>
      <c r="CV156" s="48"/>
      <c r="CW156" s="76"/>
      <c r="CX156" s="76"/>
      <c r="CY156" s="198"/>
      <c r="CZ156" s="76"/>
      <c r="DA156" s="76"/>
      <c r="DB156" s="48"/>
      <c r="DC156" s="76"/>
      <c r="DD156" s="76"/>
      <c r="DE156" s="48"/>
      <c r="DF156" s="76"/>
      <c r="DG156" s="76"/>
      <c r="DH156" s="48"/>
      <c r="DI156" s="76"/>
      <c r="DJ156" s="76"/>
      <c r="DK156" s="48"/>
      <c r="DL156" s="76"/>
      <c r="DM156" s="76"/>
      <c r="DN156" s="48"/>
      <c r="DO156" s="76"/>
      <c r="DP156" s="76"/>
      <c r="DQ156" s="48"/>
      <c r="DR156" s="76"/>
      <c r="DS156" s="76"/>
      <c r="DT156" s="48"/>
      <c r="DU156" s="76"/>
      <c r="DV156" s="76"/>
      <c r="DW156" s="48"/>
      <c r="DX156" s="76"/>
      <c r="DY156" s="76"/>
      <c r="DZ156" s="48"/>
      <c r="EA156" s="76"/>
      <c r="EB156" s="76"/>
      <c r="EC156" s="48"/>
      <c r="ED156" s="76"/>
      <c r="EE156" s="76"/>
      <c r="EF156" s="48"/>
      <c r="EG156" s="76"/>
      <c r="EH156" s="76"/>
      <c r="EI156" s="48"/>
      <c r="EJ156" s="76"/>
      <c r="EK156" s="76"/>
      <c r="EL156" s="48"/>
      <c r="EM156" s="76"/>
      <c r="EN156" s="76"/>
      <c r="EO156" s="48"/>
      <c r="EP156" s="76"/>
      <c r="EQ156" s="76"/>
      <c r="ER156" s="48"/>
      <c r="ES156" s="76"/>
      <c r="ET156" s="76"/>
      <c r="EU156" s="48"/>
      <c r="EV156" s="76"/>
      <c r="EW156" s="76"/>
      <c r="EX156" s="48"/>
      <c r="EY156" s="76"/>
      <c r="EZ156" s="76"/>
      <c r="FA156" s="48"/>
      <c r="FB156" s="76"/>
      <c r="FC156" s="76"/>
      <c r="FD156" s="48"/>
    </row>
    <row r="157" spans="1:160" ht="15.75" x14ac:dyDescent="0.25">
      <c r="A157" s="28" t="s">
        <v>342</v>
      </c>
      <c r="B157" s="56">
        <f t="shared" si="1507"/>
        <v>0</v>
      </c>
      <c r="C157" s="56">
        <f t="shared" si="1508"/>
        <v>0</v>
      </c>
      <c r="D157" s="56"/>
      <c r="E157" s="56"/>
      <c r="F157" s="56"/>
      <c r="G157" s="52"/>
      <c r="H157" s="117"/>
      <c r="I157" s="117"/>
      <c r="J157" s="117"/>
      <c r="K157" s="117"/>
      <c r="L157" s="117"/>
      <c r="M157" s="117"/>
      <c r="N157" s="117"/>
      <c r="O157" s="117"/>
      <c r="P157" s="48"/>
      <c r="Q157" s="76"/>
      <c r="R157" s="76"/>
      <c r="S157" s="48"/>
      <c r="T157" s="76"/>
      <c r="U157" s="76"/>
      <c r="V157" s="48"/>
      <c r="W157" s="76"/>
      <c r="X157" s="76"/>
      <c r="Y157" s="48"/>
      <c r="Z157" s="117"/>
      <c r="AA157" s="117"/>
      <c r="AB157" s="117"/>
      <c r="AC157" s="117"/>
      <c r="AD157" s="117"/>
      <c r="AE157" s="117"/>
      <c r="AF157" s="117"/>
      <c r="AG157" s="117"/>
      <c r="AH157" s="117"/>
      <c r="AI157" s="76"/>
      <c r="AJ157" s="76"/>
      <c r="AK157" s="48"/>
      <c r="AL157" s="76"/>
      <c r="AM157" s="76"/>
      <c r="AN157" s="48"/>
      <c r="AO157" s="76"/>
      <c r="AP157" s="76"/>
      <c r="AQ157" s="48"/>
      <c r="AR157" s="76"/>
      <c r="AS157" s="76"/>
      <c r="AT157" s="48"/>
      <c r="AU157" s="76"/>
      <c r="AV157" s="76"/>
      <c r="AW157" s="48"/>
      <c r="AX157" s="76"/>
      <c r="AY157" s="76"/>
      <c r="AZ157" s="198"/>
      <c r="BA157" s="76"/>
      <c r="BB157" s="76"/>
      <c r="BC157" s="48"/>
      <c r="BD157" s="76"/>
      <c r="BE157" s="76"/>
      <c r="BF157" s="48"/>
      <c r="BG157" s="76"/>
      <c r="BH157" s="76"/>
      <c r="BI157" s="48"/>
      <c r="BJ157" s="76"/>
      <c r="BK157" s="76"/>
      <c r="BL157" s="48"/>
      <c r="BM157" s="76"/>
      <c r="BN157" s="76"/>
      <c r="BO157" s="48"/>
      <c r="BP157" s="76"/>
      <c r="BQ157" s="76"/>
      <c r="BR157" s="48"/>
      <c r="BS157" s="76"/>
      <c r="BT157" s="76"/>
      <c r="BU157" s="48"/>
      <c r="BV157" s="76"/>
      <c r="BW157" s="76"/>
      <c r="BX157" s="48"/>
      <c r="BY157" s="76"/>
      <c r="BZ157" s="76"/>
      <c r="CA157" s="48"/>
      <c r="CB157" s="76"/>
      <c r="CC157" s="76"/>
      <c r="CD157" s="48"/>
      <c r="CE157" s="76"/>
      <c r="CF157" s="76"/>
      <c r="CG157" s="48"/>
      <c r="CH157" s="76"/>
      <c r="CI157" s="76"/>
      <c r="CJ157" s="48"/>
      <c r="CK157" s="76"/>
      <c r="CL157" s="76"/>
      <c r="CM157" s="48"/>
      <c r="CN157" s="76"/>
      <c r="CO157" s="76"/>
      <c r="CP157" s="48"/>
      <c r="CQ157" s="76"/>
      <c r="CR157" s="76"/>
      <c r="CS157" s="48"/>
      <c r="CT157" s="76"/>
      <c r="CU157" s="76"/>
      <c r="CV157" s="48"/>
      <c r="CW157" s="76"/>
      <c r="CX157" s="76"/>
      <c r="CY157" s="198"/>
      <c r="CZ157" s="76"/>
      <c r="DA157" s="76"/>
      <c r="DB157" s="48"/>
      <c r="DC157" s="76"/>
      <c r="DD157" s="76"/>
      <c r="DE157" s="48"/>
      <c r="DF157" s="76"/>
      <c r="DG157" s="76"/>
      <c r="DH157" s="48"/>
      <c r="DI157" s="76"/>
      <c r="DJ157" s="76"/>
      <c r="DK157" s="48"/>
      <c r="DL157" s="76"/>
      <c r="DM157" s="76"/>
      <c r="DN157" s="48"/>
      <c r="DO157" s="76"/>
      <c r="DP157" s="76"/>
      <c r="DQ157" s="48"/>
      <c r="DR157" s="76"/>
      <c r="DS157" s="76"/>
      <c r="DT157" s="48"/>
      <c r="DU157" s="76"/>
      <c r="DV157" s="76"/>
      <c r="DW157" s="48"/>
      <c r="DX157" s="76"/>
      <c r="DY157" s="76"/>
      <c r="DZ157" s="48"/>
      <c r="EA157" s="76"/>
      <c r="EB157" s="76"/>
      <c r="EC157" s="48"/>
      <c r="ED157" s="76"/>
      <c r="EE157" s="76"/>
      <c r="EF157" s="48"/>
      <c r="EG157" s="76"/>
      <c r="EH157" s="76"/>
      <c r="EI157" s="48"/>
      <c r="EJ157" s="76"/>
      <c r="EK157" s="76"/>
      <c r="EL157" s="48"/>
      <c r="EM157" s="76"/>
      <c r="EN157" s="76"/>
      <c r="EO157" s="48"/>
      <c r="EP157" s="76"/>
      <c r="EQ157" s="76"/>
      <c r="ER157" s="48"/>
      <c r="ES157" s="76"/>
      <c r="ET157" s="76"/>
      <c r="EU157" s="48"/>
      <c r="EV157" s="76"/>
      <c r="EW157" s="76"/>
      <c r="EX157" s="48"/>
      <c r="EY157" s="76"/>
      <c r="EZ157" s="76"/>
      <c r="FA157" s="48"/>
      <c r="FB157" s="76"/>
      <c r="FC157" s="76"/>
      <c r="FD157" s="48"/>
    </row>
    <row r="158" spans="1:160" s="59" customFormat="1" ht="31.5" x14ac:dyDescent="0.25">
      <c r="A158" s="188" t="s">
        <v>335</v>
      </c>
      <c r="B158" s="73">
        <f t="shared" si="1507"/>
        <v>86583.7</v>
      </c>
      <c r="C158" s="73">
        <f t="shared" si="1508"/>
        <v>51284.93088</v>
      </c>
      <c r="D158" s="55">
        <f t="shared" ref="D158" si="1696">C158/B158*100</f>
        <v>59.231623134608483</v>
      </c>
      <c r="E158" s="73">
        <f t="shared" ref="E158:AD158" si="1697">E159+E160</f>
        <v>0</v>
      </c>
      <c r="F158" s="73">
        <f t="shared" ref="F158" si="1698">F159+F160</f>
        <v>0</v>
      </c>
      <c r="G158" s="55"/>
      <c r="H158" s="73">
        <f t="shared" si="1697"/>
        <v>0</v>
      </c>
      <c r="I158" s="73">
        <f t="shared" si="1697"/>
        <v>0</v>
      </c>
      <c r="J158" s="73">
        <f t="shared" si="1697"/>
        <v>0</v>
      </c>
      <c r="K158" s="73">
        <f t="shared" si="1697"/>
        <v>812.4</v>
      </c>
      <c r="L158" s="73">
        <f t="shared" ref="L158" si="1699">L159+L160</f>
        <v>363.11840000000001</v>
      </c>
      <c r="M158" s="54">
        <f t="shared" si="197"/>
        <v>44.696996553421961</v>
      </c>
      <c r="N158" s="73">
        <f t="shared" si="1697"/>
        <v>552</v>
      </c>
      <c r="O158" s="73">
        <f t="shared" si="1697"/>
        <v>353.28</v>
      </c>
      <c r="P158" s="54">
        <f t="shared" si="1617"/>
        <v>63.999999999999993</v>
      </c>
      <c r="Q158" s="73">
        <f t="shared" ref="Q158:R158" si="1700">Q159+Q160</f>
        <v>3131</v>
      </c>
      <c r="R158" s="73">
        <f t="shared" si="1700"/>
        <v>1913.8</v>
      </c>
      <c r="S158" s="54">
        <f t="shared" ref="S158:S159" si="1701">R158/Q158*100</f>
        <v>61.124241456403702</v>
      </c>
      <c r="T158" s="73">
        <f t="shared" ref="T158" si="1702">T159+T160</f>
        <v>0</v>
      </c>
      <c r="U158" s="73">
        <f t="shared" ref="U158" si="1703">U159+U160</f>
        <v>0</v>
      </c>
      <c r="V158" s="54"/>
      <c r="W158" s="73">
        <f t="shared" ref="W158" si="1704">W159+W160</f>
        <v>520</v>
      </c>
      <c r="X158" s="73">
        <f t="shared" ref="X158" si="1705">X159+X160</f>
        <v>401</v>
      </c>
      <c r="Y158" s="54">
        <f t="shared" ref="Y158:Y159" si="1706">X158/W158*100</f>
        <v>77.115384615384613</v>
      </c>
      <c r="Z158" s="73">
        <f t="shared" si="1697"/>
        <v>0</v>
      </c>
      <c r="AA158" s="73">
        <f t="shared" ref="AA158" si="1707">AA159+AA160</f>
        <v>0</v>
      </c>
      <c r="AB158" s="73">
        <f t="shared" si="1697"/>
        <v>0</v>
      </c>
      <c r="AC158" s="73">
        <f t="shared" si="1697"/>
        <v>0</v>
      </c>
      <c r="AD158" s="73">
        <f t="shared" si="1697"/>
        <v>0</v>
      </c>
      <c r="AE158" s="73">
        <f t="shared" ref="AE158:AG158" si="1708">AE159+AE160</f>
        <v>0</v>
      </c>
      <c r="AF158" s="73">
        <f t="shared" si="1708"/>
        <v>0</v>
      </c>
      <c r="AG158" s="73">
        <f t="shared" si="1708"/>
        <v>0</v>
      </c>
      <c r="AH158" s="54"/>
      <c r="AI158" s="73">
        <f t="shared" ref="AI158:AJ158" si="1709">AI159+AI160</f>
        <v>1000</v>
      </c>
      <c r="AJ158" s="73">
        <f t="shared" si="1709"/>
        <v>1000</v>
      </c>
      <c r="AK158" s="54">
        <f t="shared" ref="AK158:AK159" si="1710">AJ158/AI158*100</f>
        <v>100</v>
      </c>
      <c r="AL158" s="73">
        <f t="shared" ref="AL158:AM158" si="1711">AL159+AL160</f>
        <v>0</v>
      </c>
      <c r="AM158" s="73">
        <f t="shared" si="1711"/>
        <v>0</v>
      </c>
      <c r="AN158" s="54"/>
      <c r="AO158" s="73">
        <f t="shared" ref="AO158:AP158" si="1712">AO159+AO160</f>
        <v>0</v>
      </c>
      <c r="AP158" s="73">
        <f t="shared" si="1712"/>
        <v>0</v>
      </c>
      <c r="AQ158" s="54"/>
      <c r="AR158" s="73">
        <f t="shared" ref="AR158:AS158" si="1713">AR159+AR160</f>
        <v>0</v>
      </c>
      <c r="AS158" s="73">
        <f t="shared" si="1713"/>
        <v>0</v>
      </c>
      <c r="AT158" s="54"/>
      <c r="AU158" s="73">
        <f t="shared" ref="AU158:AV158" si="1714">AU159+AU160</f>
        <v>0</v>
      </c>
      <c r="AV158" s="73">
        <f t="shared" si="1714"/>
        <v>0</v>
      </c>
      <c r="AW158" s="54"/>
      <c r="AX158" s="73">
        <f t="shared" ref="AX158:AY158" si="1715">AX159+AX160</f>
        <v>100</v>
      </c>
      <c r="AY158" s="73">
        <f t="shared" si="1715"/>
        <v>100</v>
      </c>
      <c r="AZ158" s="201">
        <f t="shared" si="1529"/>
        <v>100</v>
      </c>
      <c r="BA158" s="73"/>
      <c r="BB158" s="73"/>
      <c r="BC158" s="54"/>
      <c r="BD158" s="73"/>
      <c r="BE158" s="73"/>
      <c r="BF158" s="54"/>
      <c r="BG158" s="73"/>
      <c r="BH158" s="73"/>
      <c r="BI158" s="54"/>
      <c r="BJ158" s="73">
        <f t="shared" ref="BJ158:BK158" si="1716">BJ159+BJ160</f>
        <v>3576.4</v>
      </c>
      <c r="BK158" s="73">
        <f t="shared" si="1716"/>
        <v>2086.2324800000001</v>
      </c>
      <c r="BL158" s="54">
        <f t="shared" ref="BL158:BL159" si="1717">BK158/BJ158*100</f>
        <v>58.333309473213291</v>
      </c>
      <c r="BM158" s="73"/>
      <c r="BN158" s="73"/>
      <c r="BO158" s="54"/>
      <c r="BP158" s="73">
        <f t="shared" ref="BP158:BQ158" si="1718">BP159+BP160</f>
        <v>0</v>
      </c>
      <c r="BQ158" s="73">
        <f t="shared" si="1718"/>
        <v>0</v>
      </c>
      <c r="BR158" s="54"/>
      <c r="BS158" s="73">
        <f t="shared" ref="BS158:BT158" si="1719">BS159+BS160</f>
        <v>0</v>
      </c>
      <c r="BT158" s="73">
        <f t="shared" si="1719"/>
        <v>0</v>
      </c>
      <c r="BU158" s="54"/>
      <c r="BV158" s="73">
        <f t="shared" ref="BV158:BW158" si="1720">BV159+BV160</f>
        <v>0</v>
      </c>
      <c r="BW158" s="73">
        <f t="shared" si="1720"/>
        <v>0</v>
      </c>
      <c r="BX158" s="54"/>
      <c r="BY158" s="73">
        <f t="shared" ref="BY158:BZ158" si="1721">BY159+BY160</f>
        <v>0</v>
      </c>
      <c r="BZ158" s="73">
        <f t="shared" si="1721"/>
        <v>0</v>
      </c>
      <c r="CA158" s="54"/>
      <c r="CB158" s="73">
        <f t="shared" ref="CB158:CC158" si="1722">CB159+CB160</f>
        <v>4817.5</v>
      </c>
      <c r="CC158" s="73">
        <f t="shared" si="1722"/>
        <v>4817.5</v>
      </c>
      <c r="CD158" s="54">
        <f t="shared" ref="CD158:CD159" si="1723">CC158/CB158*100</f>
        <v>100</v>
      </c>
      <c r="CE158" s="73">
        <f t="shared" ref="CE158:CF158" si="1724">CE159+CE160</f>
        <v>0</v>
      </c>
      <c r="CF158" s="73">
        <f t="shared" si="1724"/>
        <v>0</v>
      </c>
      <c r="CG158" s="54"/>
      <c r="CH158" s="73">
        <f t="shared" ref="CH158:CI158" si="1725">CH159+CH160</f>
        <v>0</v>
      </c>
      <c r="CI158" s="73">
        <f t="shared" si="1725"/>
        <v>0</v>
      </c>
      <c r="CJ158" s="54"/>
      <c r="CK158" s="73">
        <f t="shared" ref="CK158:CL158" si="1726">CK159+CK160</f>
        <v>0</v>
      </c>
      <c r="CL158" s="73">
        <f t="shared" si="1726"/>
        <v>0</v>
      </c>
      <c r="CM158" s="54"/>
      <c r="CN158" s="73">
        <f t="shared" ref="CN158:CO158" si="1727">CN159+CN160</f>
        <v>0</v>
      </c>
      <c r="CO158" s="73">
        <f t="shared" si="1727"/>
        <v>0</v>
      </c>
      <c r="CP158" s="54"/>
      <c r="CQ158" s="73">
        <f t="shared" ref="CQ158:CR158" si="1728">CQ159+CQ160</f>
        <v>0</v>
      </c>
      <c r="CR158" s="73">
        <f t="shared" si="1728"/>
        <v>0</v>
      </c>
      <c r="CS158" s="54"/>
      <c r="CT158" s="73">
        <f t="shared" ref="CT158:CU158" si="1729">CT159+CT160</f>
        <v>71824.399999999994</v>
      </c>
      <c r="CU158" s="73">
        <f t="shared" si="1729"/>
        <v>40000</v>
      </c>
      <c r="CV158" s="54">
        <f t="shared" ref="CV158:CV159" si="1730">CU158/CT158*100</f>
        <v>55.691380645017574</v>
      </c>
      <c r="CW158" s="73">
        <f t="shared" ref="CW158:CX158" si="1731">CW159+CW160</f>
        <v>0</v>
      </c>
      <c r="CX158" s="73">
        <f t="shared" si="1731"/>
        <v>0</v>
      </c>
      <c r="CY158" s="201"/>
      <c r="CZ158" s="73">
        <f t="shared" ref="CZ158:DA158" si="1732">CZ159+CZ160</f>
        <v>0</v>
      </c>
      <c r="DA158" s="73">
        <f t="shared" si="1732"/>
        <v>0</v>
      </c>
      <c r="DB158" s="54"/>
      <c r="DC158" s="73">
        <f t="shared" ref="DC158:DD158" si="1733">DC159+DC160</f>
        <v>0</v>
      </c>
      <c r="DD158" s="73">
        <f t="shared" si="1733"/>
        <v>0</v>
      </c>
      <c r="DE158" s="54"/>
      <c r="DF158" s="73">
        <f t="shared" ref="DF158:DG158" si="1734">DF159+DF160</f>
        <v>0</v>
      </c>
      <c r="DG158" s="73">
        <f t="shared" si="1734"/>
        <v>0</v>
      </c>
      <c r="DH158" s="54"/>
      <c r="DI158" s="73">
        <f t="shared" ref="DI158:DJ158" si="1735">DI159+DI160</f>
        <v>0</v>
      </c>
      <c r="DJ158" s="73">
        <f t="shared" si="1735"/>
        <v>0</v>
      </c>
      <c r="DK158" s="54"/>
      <c r="DL158" s="73">
        <f t="shared" ref="DL158:DM158" si="1736">DL159+DL160</f>
        <v>0</v>
      </c>
      <c r="DM158" s="73">
        <f t="shared" si="1736"/>
        <v>0</v>
      </c>
      <c r="DN158" s="54"/>
      <c r="DO158" s="73">
        <f t="shared" ref="DO158:DP158" si="1737">DO159+DO160</f>
        <v>0</v>
      </c>
      <c r="DP158" s="73">
        <f t="shared" si="1737"/>
        <v>0</v>
      </c>
      <c r="DQ158" s="54"/>
      <c r="DR158" s="73">
        <f t="shared" ref="DR158:DS158" si="1738">DR159+DR160</f>
        <v>0</v>
      </c>
      <c r="DS158" s="73">
        <f t="shared" si="1738"/>
        <v>0</v>
      </c>
      <c r="DT158" s="54"/>
      <c r="DU158" s="73">
        <f t="shared" ref="DU158:DV158" si="1739">DU159+DU160</f>
        <v>0</v>
      </c>
      <c r="DV158" s="73">
        <f t="shared" si="1739"/>
        <v>0</v>
      </c>
      <c r="DW158" s="54"/>
      <c r="DX158" s="73">
        <f t="shared" ref="DX158:DY158" si="1740">DX159+DX160</f>
        <v>0</v>
      </c>
      <c r="DY158" s="73">
        <f t="shared" si="1740"/>
        <v>0</v>
      </c>
      <c r="DZ158" s="54"/>
      <c r="EA158" s="73">
        <f t="shared" ref="EA158:EB158" si="1741">EA159+EA160</f>
        <v>0</v>
      </c>
      <c r="EB158" s="73">
        <f t="shared" si="1741"/>
        <v>0</v>
      </c>
      <c r="EC158" s="54"/>
      <c r="ED158" s="73">
        <f t="shared" ref="ED158:EE158" si="1742">ED159+ED160</f>
        <v>0</v>
      </c>
      <c r="EE158" s="73">
        <f t="shared" si="1742"/>
        <v>0</v>
      </c>
      <c r="EF158" s="54"/>
      <c r="EG158" s="73">
        <f t="shared" ref="EG158:EH158" si="1743">EG159+EG160</f>
        <v>100</v>
      </c>
      <c r="EH158" s="73">
        <f t="shared" si="1743"/>
        <v>100</v>
      </c>
      <c r="EI158" s="54">
        <f t="shared" ref="EI158:EI159" si="1744">EH158/EG158*100</f>
        <v>100</v>
      </c>
      <c r="EJ158" s="73">
        <f t="shared" ref="EJ158:EK158" si="1745">EJ159+EJ160</f>
        <v>150</v>
      </c>
      <c r="EK158" s="73">
        <f t="shared" si="1745"/>
        <v>150</v>
      </c>
      <c r="EL158" s="54">
        <f t="shared" ref="EL158:EL162" si="1746">EK158/EJ158*100</f>
        <v>100</v>
      </c>
      <c r="EM158" s="73">
        <f t="shared" ref="EM158:EN158" si="1747">EM159+EM160</f>
        <v>0</v>
      </c>
      <c r="EN158" s="73">
        <f t="shared" si="1747"/>
        <v>0</v>
      </c>
      <c r="EO158" s="54"/>
      <c r="EP158" s="73">
        <f t="shared" ref="EP158:EQ158" si="1748">EP159+EP160</f>
        <v>0</v>
      </c>
      <c r="EQ158" s="73">
        <f t="shared" si="1748"/>
        <v>0</v>
      </c>
      <c r="ER158" s="54"/>
      <c r="ES158" s="73">
        <f t="shared" ref="ES158:ET158" si="1749">ES159+ES160</f>
        <v>0</v>
      </c>
      <c r="ET158" s="73">
        <f t="shared" si="1749"/>
        <v>0</v>
      </c>
      <c r="EU158" s="54"/>
      <c r="EV158" s="73">
        <f t="shared" ref="EV158:EW158" si="1750">EV159+EV160</f>
        <v>0</v>
      </c>
      <c r="EW158" s="73">
        <f t="shared" si="1750"/>
        <v>0</v>
      </c>
      <c r="EX158" s="54"/>
      <c r="EY158" s="73">
        <f t="shared" ref="EY158:EZ158" si="1751">EY159+EY160</f>
        <v>0</v>
      </c>
      <c r="EZ158" s="73">
        <f t="shared" si="1751"/>
        <v>0</v>
      </c>
      <c r="FA158" s="54"/>
      <c r="FB158" s="73">
        <f t="shared" ref="FB158:FC158" si="1752">FB159+FB160</f>
        <v>0</v>
      </c>
      <c r="FC158" s="73">
        <f t="shared" si="1752"/>
        <v>0</v>
      </c>
      <c r="FD158" s="54"/>
    </row>
    <row r="159" spans="1:160" ht="31.5" x14ac:dyDescent="0.25">
      <c r="A159" s="186" t="s">
        <v>277</v>
      </c>
      <c r="B159" s="56">
        <f t="shared" si="1507"/>
        <v>86583.7</v>
      </c>
      <c r="C159" s="56">
        <f t="shared" si="1508"/>
        <v>51284.93088</v>
      </c>
      <c r="D159" s="52">
        <f t="shared" si="31"/>
        <v>59.231623134608483</v>
      </c>
      <c r="E159" s="52"/>
      <c r="F159" s="52"/>
      <c r="G159" s="52"/>
      <c r="H159" s="52"/>
      <c r="I159" s="52"/>
      <c r="J159" s="48"/>
      <c r="K159" s="52">
        <v>812.4</v>
      </c>
      <c r="L159" s="52">
        <v>363.11840000000001</v>
      </c>
      <c r="M159" s="48">
        <f t="shared" si="197"/>
        <v>44.696996553421961</v>
      </c>
      <c r="N159" s="52">
        <v>552</v>
      </c>
      <c r="O159" s="52">
        <v>353.28</v>
      </c>
      <c r="P159" s="48">
        <f t="shared" si="1617"/>
        <v>63.999999999999993</v>
      </c>
      <c r="Q159" s="199">
        <v>3131</v>
      </c>
      <c r="R159" s="199">
        <v>1913.8</v>
      </c>
      <c r="S159" s="48">
        <f t="shared" si="1701"/>
        <v>61.124241456403702</v>
      </c>
      <c r="T159" s="198"/>
      <c r="U159" s="198"/>
      <c r="V159" s="48"/>
      <c r="W159" s="198">
        <v>520</v>
      </c>
      <c r="X159" s="198">
        <v>401</v>
      </c>
      <c r="Y159" s="48">
        <f t="shared" si="1706"/>
        <v>77.115384615384613</v>
      </c>
      <c r="Z159" s="52"/>
      <c r="AA159" s="52"/>
      <c r="AB159" s="48"/>
      <c r="AC159" s="52"/>
      <c r="AD159" s="52"/>
      <c r="AE159" s="48"/>
      <c r="AF159" s="52"/>
      <c r="AG159" s="52"/>
      <c r="AH159" s="48"/>
      <c r="AI159" s="198">
        <v>1000</v>
      </c>
      <c r="AJ159" s="52">
        <v>1000</v>
      </c>
      <c r="AK159" s="48">
        <f t="shared" si="1710"/>
        <v>100</v>
      </c>
      <c r="AL159" s="198"/>
      <c r="AM159" s="52"/>
      <c r="AN159" s="48"/>
      <c r="AO159" s="198"/>
      <c r="AP159" s="52"/>
      <c r="AQ159" s="48"/>
      <c r="AR159" s="198"/>
      <c r="AS159" s="200"/>
      <c r="AT159" s="48"/>
      <c r="AU159" s="198"/>
      <c r="AV159" s="52"/>
      <c r="AW159" s="48"/>
      <c r="AX159" s="198">
        <v>100</v>
      </c>
      <c r="AY159" s="52">
        <v>100</v>
      </c>
      <c r="AZ159" s="198">
        <f t="shared" si="1529"/>
        <v>100</v>
      </c>
      <c r="BA159" s="198"/>
      <c r="BB159" s="52"/>
      <c r="BC159" s="48"/>
      <c r="BD159" s="198"/>
      <c r="BE159" s="52"/>
      <c r="BF159" s="48"/>
      <c r="BG159" s="198"/>
      <c r="BH159" s="52"/>
      <c r="BI159" s="48"/>
      <c r="BJ159" s="198">
        <v>3576.4</v>
      </c>
      <c r="BK159" s="52">
        <v>2086.2324800000001</v>
      </c>
      <c r="BL159" s="48">
        <f t="shared" si="1717"/>
        <v>58.333309473213291</v>
      </c>
      <c r="BM159" s="198"/>
      <c r="BN159" s="52"/>
      <c r="BO159" s="48"/>
      <c r="BP159" s="198"/>
      <c r="BQ159" s="52"/>
      <c r="BR159" s="48"/>
      <c r="BS159" s="198"/>
      <c r="BT159" s="52"/>
      <c r="BU159" s="48"/>
      <c r="BV159" s="198"/>
      <c r="BW159" s="52"/>
      <c r="BX159" s="48"/>
      <c r="BY159" s="198"/>
      <c r="BZ159" s="52"/>
      <c r="CA159" s="48"/>
      <c r="CB159" s="198">
        <v>4817.5</v>
      </c>
      <c r="CC159" s="52">
        <v>4817.5</v>
      </c>
      <c r="CD159" s="48">
        <f t="shared" si="1723"/>
        <v>100</v>
      </c>
      <c r="CE159" s="198"/>
      <c r="CF159" s="52"/>
      <c r="CG159" s="48"/>
      <c r="CH159" s="198"/>
      <c r="CI159" s="52"/>
      <c r="CJ159" s="48"/>
      <c r="CK159" s="198"/>
      <c r="CL159" s="52"/>
      <c r="CM159" s="48"/>
      <c r="CN159" s="198"/>
      <c r="CO159" s="52"/>
      <c r="CP159" s="48"/>
      <c r="CQ159" s="198"/>
      <c r="CR159" s="52"/>
      <c r="CS159" s="48"/>
      <c r="CT159" s="198">
        <v>71824.399999999994</v>
      </c>
      <c r="CU159" s="52">
        <v>40000</v>
      </c>
      <c r="CV159" s="48">
        <f t="shared" si="1730"/>
        <v>55.691380645017574</v>
      </c>
      <c r="CW159" s="198"/>
      <c r="CX159" s="52"/>
      <c r="CY159" s="198"/>
      <c r="CZ159" s="198"/>
      <c r="DA159" s="52"/>
      <c r="DB159" s="48"/>
      <c r="DC159" s="198"/>
      <c r="DD159" s="52"/>
      <c r="DE159" s="48"/>
      <c r="DF159" s="198"/>
      <c r="DG159" s="52"/>
      <c r="DH159" s="48"/>
      <c r="DI159" s="198"/>
      <c r="DJ159" s="52"/>
      <c r="DK159" s="48"/>
      <c r="DL159" s="198"/>
      <c r="DM159" s="52"/>
      <c r="DN159" s="48"/>
      <c r="DO159" s="198"/>
      <c r="DP159" s="52"/>
      <c r="DQ159" s="48"/>
      <c r="DR159" s="198"/>
      <c r="DS159" s="52"/>
      <c r="DT159" s="48"/>
      <c r="DU159" s="198"/>
      <c r="DV159" s="52"/>
      <c r="DW159" s="48"/>
      <c r="DX159" s="198"/>
      <c r="DY159" s="52"/>
      <c r="DZ159" s="48"/>
      <c r="EA159" s="198"/>
      <c r="EB159" s="52"/>
      <c r="EC159" s="48"/>
      <c r="ED159" s="198"/>
      <c r="EE159" s="52"/>
      <c r="EF159" s="48"/>
      <c r="EG159" s="198">
        <v>100</v>
      </c>
      <c r="EH159" s="52">
        <v>100</v>
      </c>
      <c r="EI159" s="48">
        <f t="shared" si="1744"/>
        <v>100</v>
      </c>
      <c r="EJ159" s="198">
        <v>150</v>
      </c>
      <c r="EK159" s="52">
        <v>150</v>
      </c>
      <c r="EL159" s="48">
        <f t="shared" si="1746"/>
        <v>100</v>
      </c>
      <c r="EM159" s="198"/>
      <c r="EN159" s="52"/>
      <c r="EO159" s="48"/>
      <c r="EP159" s="198"/>
      <c r="EQ159" s="52"/>
      <c r="ER159" s="48"/>
      <c r="ES159" s="198"/>
      <c r="ET159" s="52"/>
      <c r="EU159" s="48"/>
      <c r="EV159" s="198"/>
      <c r="EW159" s="52"/>
      <c r="EX159" s="48"/>
      <c r="EY159" s="198"/>
      <c r="EZ159" s="52"/>
      <c r="FA159" s="48"/>
      <c r="FB159" s="198"/>
      <c r="FC159" s="52"/>
      <c r="FD159" s="48"/>
    </row>
    <row r="160" spans="1:160" ht="15.75" x14ac:dyDescent="0.25">
      <c r="A160" s="28" t="s">
        <v>352</v>
      </c>
      <c r="B160" s="56">
        <f t="shared" si="1507"/>
        <v>0</v>
      </c>
      <c r="C160" s="56">
        <f t="shared" si="1508"/>
        <v>0</v>
      </c>
      <c r="D160" s="52"/>
      <c r="E160" s="56"/>
      <c r="F160" s="56"/>
      <c r="G160" s="56"/>
      <c r="H160" s="117"/>
      <c r="I160" s="117"/>
      <c r="J160" s="117"/>
      <c r="K160" s="117"/>
      <c r="L160" s="117"/>
      <c r="M160" s="117"/>
      <c r="N160" s="117"/>
      <c r="O160" s="117"/>
      <c r="P160" s="48"/>
      <c r="Q160" s="76"/>
      <c r="R160" s="76"/>
      <c r="S160" s="48"/>
      <c r="T160" s="76"/>
      <c r="U160" s="76"/>
      <c r="V160" s="48"/>
      <c r="W160" s="76"/>
      <c r="X160" s="76"/>
      <c r="Y160" s="48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76"/>
      <c r="AJ160" s="76"/>
      <c r="AK160" s="48"/>
      <c r="AL160" s="76"/>
      <c r="AM160" s="76"/>
      <c r="AN160" s="48"/>
      <c r="AO160" s="76"/>
      <c r="AP160" s="76"/>
      <c r="AQ160" s="48"/>
      <c r="AR160" s="198"/>
      <c r="AS160" s="76"/>
      <c r="AT160" s="48"/>
      <c r="AU160" s="76"/>
      <c r="AV160" s="76"/>
      <c r="AW160" s="48"/>
      <c r="AX160" s="76"/>
      <c r="AY160" s="76"/>
      <c r="AZ160" s="198"/>
      <c r="BA160" s="76"/>
      <c r="BB160" s="76"/>
      <c r="BC160" s="48"/>
      <c r="BD160" s="76"/>
      <c r="BE160" s="76"/>
      <c r="BF160" s="48"/>
      <c r="BG160" s="76"/>
      <c r="BH160" s="76"/>
      <c r="BI160" s="48"/>
      <c r="BJ160" s="76"/>
      <c r="BK160" s="76"/>
      <c r="BL160" s="48"/>
      <c r="BM160" s="76"/>
      <c r="BN160" s="76"/>
      <c r="BO160" s="48"/>
      <c r="BP160" s="76"/>
      <c r="BQ160" s="76"/>
      <c r="BR160" s="48"/>
      <c r="BS160" s="76"/>
      <c r="BT160" s="76"/>
      <c r="BU160" s="48"/>
      <c r="BV160" s="76"/>
      <c r="BW160" s="76"/>
      <c r="BX160" s="48"/>
      <c r="BY160" s="76"/>
      <c r="BZ160" s="76"/>
      <c r="CA160" s="48"/>
      <c r="CB160" s="76"/>
      <c r="CC160" s="76"/>
      <c r="CD160" s="48"/>
      <c r="CE160" s="76"/>
      <c r="CF160" s="76"/>
      <c r="CG160" s="48"/>
      <c r="CH160" s="76"/>
      <c r="CI160" s="76"/>
      <c r="CJ160" s="48"/>
      <c r="CK160" s="76"/>
      <c r="CL160" s="76"/>
      <c r="CM160" s="48"/>
      <c r="CN160" s="76"/>
      <c r="CO160" s="76"/>
      <c r="CP160" s="48"/>
      <c r="CQ160" s="76"/>
      <c r="CR160" s="76"/>
      <c r="CS160" s="48"/>
      <c r="CT160" s="76"/>
      <c r="CU160" s="76"/>
      <c r="CV160" s="48"/>
      <c r="CW160" s="76"/>
      <c r="CX160" s="76"/>
      <c r="CY160" s="198"/>
      <c r="CZ160" s="76"/>
      <c r="DA160" s="76"/>
      <c r="DB160" s="48"/>
      <c r="DC160" s="76"/>
      <c r="DD160" s="76"/>
      <c r="DE160" s="48"/>
      <c r="DF160" s="76"/>
      <c r="DG160" s="76"/>
      <c r="DH160" s="48"/>
      <c r="DI160" s="76"/>
      <c r="DJ160" s="76"/>
      <c r="DK160" s="48"/>
      <c r="DL160" s="76"/>
      <c r="DM160" s="76"/>
      <c r="DN160" s="48"/>
      <c r="DO160" s="76"/>
      <c r="DP160" s="76"/>
      <c r="DQ160" s="48"/>
      <c r="DR160" s="76"/>
      <c r="DS160" s="76"/>
      <c r="DT160" s="48"/>
      <c r="DU160" s="76"/>
      <c r="DV160" s="76"/>
      <c r="DW160" s="48"/>
      <c r="DX160" s="76"/>
      <c r="DY160" s="76"/>
      <c r="DZ160" s="48"/>
      <c r="EA160" s="76"/>
      <c r="EB160" s="76"/>
      <c r="EC160" s="48"/>
      <c r="ED160" s="76"/>
      <c r="EE160" s="76"/>
      <c r="EF160" s="48"/>
      <c r="EG160" s="76"/>
      <c r="EH160" s="76"/>
      <c r="EI160" s="48"/>
      <c r="EJ160" s="76"/>
      <c r="EK160" s="76"/>
      <c r="EL160" s="48"/>
      <c r="EM160" s="76"/>
      <c r="EN160" s="76"/>
      <c r="EO160" s="48"/>
      <c r="EP160" s="76"/>
      <c r="EQ160" s="76"/>
      <c r="ER160" s="48"/>
      <c r="ES160" s="76"/>
      <c r="ET160" s="76"/>
      <c r="EU160" s="48"/>
      <c r="EV160" s="76"/>
      <c r="EW160" s="76"/>
      <c r="EX160" s="48"/>
      <c r="EY160" s="76"/>
      <c r="EZ160" s="76"/>
      <c r="FA160" s="48"/>
      <c r="FB160" s="76"/>
      <c r="FC160" s="76"/>
      <c r="FD160" s="48"/>
    </row>
    <row r="161" spans="1:160" s="59" customFormat="1" ht="31.5" x14ac:dyDescent="0.25">
      <c r="A161" s="185" t="s">
        <v>336</v>
      </c>
      <c r="B161" s="73">
        <f t="shared" si="1507"/>
        <v>19479.487499999999</v>
      </c>
      <c r="C161" s="73">
        <f t="shared" si="1508"/>
        <v>4024.8810899999999</v>
      </c>
      <c r="D161" s="55">
        <f t="shared" ref="D161" si="1753">C161/B161*100</f>
        <v>20.66215083944072</v>
      </c>
      <c r="E161" s="55">
        <f t="shared" ref="E161:AD161" si="1754">E162+E163+E164+E165</f>
        <v>0</v>
      </c>
      <c r="F161" s="55">
        <f t="shared" ref="F161" si="1755">F162+F163+F164+F165</f>
        <v>0</v>
      </c>
      <c r="G161" s="55">
        <f t="shared" si="1754"/>
        <v>0</v>
      </c>
      <c r="H161" s="55">
        <f t="shared" si="1754"/>
        <v>0</v>
      </c>
      <c r="I161" s="55">
        <f t="shared" si="1754"/>
        <v>0</v>
      </c>
      <c r="J161" s="55">
        <f t="shared" si="1754"/>
        <v>0</v>
      </c>
      <c r="K161" s="55">
        <f t="shared" si="1754"/>
        <v>500</v>
      </c>
      <c r="L161" s="55">
        <f t="shared" ref="L161" si="1756">L162+L163+L164+L165</f>
        <v>289.93109000000004</v>
      </c>
      <c r="M161" s="54">
        <f t="shared" si="197"/>
        <v>57.986218000000008</v>
      </c>
      <c r="N161" s="55">
        <f t="shared" si="1754"/>
        <v>218</v>
      </c>
      <c r="O161" s="55">
        <f t="shared" si="1754"/>
        <v>74.147999999999996</v>
      </c>
      <c r="P161" s="54">
        <f t="shared" si="1617"/>
        <v>34.012844036697246</v>
      </c>
      <c r="Q161" s="55">
        <f t="shared" ref="Q161:R161" si="1757">Q162+Q163+Q164+Q165</f>
        <v>954</v>
      </c>
      <c r="R161" s="55">
        <f t="shared" si="1757"/>
        <v>291.55200000000002</v>
      </c>
      <c r="S161" s="54">
        <f t="shared" ref="S161:S162" si="1758">R161/Q161*100</f>
        <v>30.561006289308178</v>
      </c>
      <c r="T161" s="55">
        <f t="shared" ref="T161" si="1759">T162+T163+T164+T165</f>
        <v>678</v>
      </c>
      <c r="U161" s="55">
        <f t="shared" ref="U161" si="1760">U162+U163+U164+U165</f>
        <v>339</v>
      </c>
      <c r="V161" s="54">
        <f t="shared" ref="V161:V162" si="1761">U161/T161*100</f>
        <v>50</v>
      </c>
      <c r="W161" s="55">
        <f t="shared" ref="W161" si="1762">W162+W163+W164+W165</f>
        <v>0</v>
      </c>
      <c r="X161" s="55">
        <f t="shared" ref="X161" si="1763">X162+X163+X164+X165</f>
        <v>0</v>
      </c>
      <c r="Y161" s="54"/>
      <c r="Z161" s="55">
        <f t="shared" si="1754"/>
        <v>0</v>
      </c>
      <c r="AA161" s="55">
        <f t="shared" ref="AA161" si="1764">AA162+AA163+AA164+AA165</f>
        <v>0</v>
      </c>
      <c r="AB161" s="55">
        <f t="shared" si="1754"/>
        <v>0</v>
      </c>
      <c r="AC161" s="55">
        <f t="shared" si="1754"/>
        <v>0</v>
      </c>
      <c r="AD161" s="55">
        <f t="shared" si="1754"/>
        <v>0</v>
      </c>
      <c r="AE161" s="55">
        <f t="shared" ref="AE161:AG161" si="1765">AE162+AE163+AE164+AE165</f>
        <v>0</v>
      </c>
      <c r="AF161" s="55">
        <f t="shared" si="1765"/>
        <v>0</v>
      </c>
      <c r="AG161" s="55">
        <f t="shared" si="1765"/>
        <v>0</v>
      </c>
      <c r="AH161" s="54"/>
      <c r="AI161" s="55">
        <f t="shared" ref="AI161:AJ161" si="1766">AI162+AI163+AI164+AI165</f>
        <v>1800</v>
      </c>
      <c r="AJ161" s="55">
        <f t="shared" si="1766"/>
        <v>1800</v>
      </c>
      <c r="AK161" s="54">
        <f t="shared" ref="AK161:AK162" si="1767">AJ161/AI161*100</f>
        <v>100</v>
      </c>
      <c r="AL161" s="55">
        <f t="shared" ref="AL161:AM161" si="1768">AL162+AL163+AL164+AL165</f>
        <v>0</v>
      </c>
      <c r="AM161" s="55">
        <f t="shared" si="1768"/>
        <v>0</v>
      </c>
      <c r="AN161" s="54"/>
      <c r="AO161" s="55">
        <f t="shared" ref="AO161:AP161" si="1769">AO162+AO163+AO164+AO165</f>
        <v>0</v>
      </c>
      <c r="AP161" s="55">
        <f t="shared" si="1769"/>
        <v>0</v>
      </c>
      <c r="AQ161" s="54"/>
      <c r="AR161" s="55">
        <f t="shared" ref="AR161:AS161" si="1770">AR162+AR163+AR164+AR165</f>
        <v>0</v>
      </c>
      <c r="AS161" s="55">
        <f t="shared" si="1770"/>
        <v>0</v>
      </c>
      <c r="AT161" s="54"/>
      <c r="AU161" s="55">
        <f t="shared" ref="AU161:AV161" si="1771">AU162+AU163+AU164+AU165</f>
        <v>0</v>
      </c>
      <c r="AV161" s="55">
        <f t="shared" si="1771"/>
        <v>0</v>
      </c>
      <c r="AW161" s="54"/>
      <c r="AX161" s="55">
        <f t="shared" ref="AX161:AY161" si="1772">AX162+AX163+AX164+AX165</f>
        <v>100</v>
      </c>
      <c r="AY161" s="55">
        <f t="shared" si="1772"/>
        <v>100</v>
      </c>
      <c r="AZ161" s="201">
        <f t="shared" si="1529"/>
        <v>100</v>
      </c>
      <c r="BA161" s="55"/>
      <c r="BB161" s="55"/>
      <c r="BC161" s="54"/>
      <c r="BD161" s="55"/>
      <c r="BE161" s="55"/>
      <c r="BF161" s="54"/>
      <c r="BG161" s="55"/>
      <c r="BH161" s="55"/>
      <c r="BI161" s="54"/>
      <c r="BJ161" s="55">
        <f t="shared" ref="BJ161:BK161" si="1773">BJ162+BJ163+BJ164+BJ165</f>
        <v>1660.5</v>
      </c>
      <c r="BK161" s="55">
        <f t="shared" si="1773"/>
        <v>830.25</v>
      </c>
      <c r="BL161" s="54">
        <f t="shared" ref="BL161:BL162" si="1774">BK161/BJ161*100</f>
        <v>50</v>
      </c>
      <c r="BM161" s="55"/>
      <c r="BN161" s="55"/>
      <c r="BO161" s="54"/>
      <c r="BP161" s="55">
        <f t="shared" ref="BP161:BQ161" si="1775">BP162+BP163+BP164+BP165</f>
        <v>0</v>
      </c>
      <c r="BQ161" s="55">
        <f t="shared" si="1775"/>
        <v>0</v>
      </c>
      <c r="BR161" s="54"/>
      <c r="BS161" s="55">
        <f t="shared" ref="BS161:BT161" si="1776">BS162+BS163+BS164+BS165</f>
        <v>0</v>
      </c>
      <c r="BT161" s="55">
        <f t="shared" si="1776"/>
        <v>0</v>
      </c>
      <c r="BU161" s="54"/>
      <c r="BV161" s="55">
        <f t="shared" ref="BV161:BW161" si="1777">BV162+BV163+BV164+BV165</f>
        <v>0</v>
      </c>
      <c r="BW161" s="55">
        <f t="shared" si="1777"/>
        <v>0</v>
      </c>
      <c r="BX161" s="54"/>
      <c r="BY161" s="55">
        <f t="shared" ref="BY161:BZ161" si="1778">BY162+BY163+BY164+BY165</f>
        <v>0</v>
      </c>
      <c r="BZ161" s="55">
        <f t="shared" si="1778"/>
        <v>0</v>
      </c>
      <c r="CA161" s="54"/>
      <c r="CB161" s="55">
        <f t="shared" ref="CB161:CC161" si="1779">CB162+CB163+CB164+CB165</f>
        <v>2142.5</v>
      </c>
      <c r="CC161" s="55">
        <f t="shared" si="1779"/>
        <v>0</v>
      </c>
      <c r="CD161" s="54">
        <f t="shared" ref="CD161:CD162" si="1780">CC161/CB161*100</f>
        <v>0</v>
      </c>
      <c r="CE161" s="55">
        <f t="shared" ref="CE161:CF161" si="1781">CE162+CE163+CE164+CE165</f>
        <v>0</v>
      </c>
      <c r="CF161" s="55">
        <f t="shared" si="1781"/>
        <v>0</v>
      </c>
      <c r="CG161" s="54"/>
      <c r="CH161" s="55">
        <f t="shared" ref="CH161:CI161" si="1782">CH162+CH163+CH164+CH165</f>
        <v>0</v>
      </c>
      <c r="CI161" s="55">
        <f t="shared" si="1782"/>
        <v>0</v>
      </c>
      <c r="CJ161" s="54"/>
      <c r="CK161" s="55">
        <f t="shared" ref="CK161:CL161" si="1783">CK162+CK163+CK164+CK165</f>
        <v>0</v>
      </c>
      <c r="CL161" s="55">
        <f t="shared" si="1783"/>
        <v>0</v>
      </c>
      <c r="CM161" s="54"/>
      <c r="CN161" s="55">
        <f t="shared" ref="CN161:CO161" si="1784">CN162+CN163+CN164+CN165</f>
        <v>0</v>
      </c>
      <c r="CO161" s="55">
        <f t="shared" si="1784"/>
        <v>0</v>
      </c>
      <c r="CP161" s="54"/>
      <c r="CQ161" s="55">
        <f t="shared" ref="CQ161:CR161" si="1785">CQ162+CQ163+CQ164+CQ165</f>
        <v>0</v>
      </c>
      <c r="CR161" s="55">
        <f t="shared" si="1785"/>
        <v>0</v>
      </c>
      <c r="CS161" s="54"/>
      <c r="CT161" s="55">
        <f t="shared" ref="CT161:CU161" si="1786">CT162+CT163+CT164+CT165</f>
        <v>0</v>
      </c>
      <c r="CU161" s="55">
        <f t="shared" si="1786"/>
        <v>0</v>
      </c>
      <c r="CV161" s="54"/>
      <c r="CW161" s="55">
        <f t="shared" ref="CW161:CX161" si="1787">CW162+CW163+CW164+CW165</f>
        <v>0</v>
      </c>
      <c r="CX161" s="55">
        <f t="shared" si="1787"/>
        <v>0</v>
      </c>
      <c r="CY161" s="201"/>
      <c r="CZ161" s="55">
        <f t="shared" ref="CZ161:DA161" si="1788">CZ162+CZ163+CZ164+CZ165</f>
        <v>0</v>
      </c>
      <c r="DA161" s="55">
        <f t="shared" si="1788"/>
        <v>0</v>
      </c>
      <c r="DB161" s="54"/>
      <c r="DC161" s="55">
        <f t="shared" ref="DC161:DD161" si="1789">DC162+DC163+DC164+DC165</f>
        <v>0</v>
      </c>
      <c r="DD161" s="55">
        <f t="shared" si="1789"/>
        <v>0</v>
      </c>
      <c r="DE161" s="54"/>
      <c r="DF161" s="55">
        <f t="shared" ref="DF161:DG161" si="1790">DF162+DF163+DF164+DF165</f>
        <v>0</v>
      </c>
      <c r="DG161" s="55">
        <f t="shared" si="1790"/>
        <v>0</v>
      </c>
      <c r="DH161" s="54"/>
      <c r="DI161" s="55">
        <f t="shared" ref="DI161:DJ161" si="1791">DI162+DI163+DI164+DI165</f>
        <v>0</v>
      </c>
      <c r="DJ161" s="55">
        <f t="shared" si="1791"/>
        <v>0</v>
      </c>
      <c r="DK161" s="54"/>
      <c r="DL161" s="55">
        <f t="shared" ref="DL161:DM161" si="1792">DL162+DL163+DL164+DL165</f>
        <v>0</v>
      </c>
      <c r="DM161" s="55">
        <f t="shared" si="1792"/>
        <v>0</v>
      </c>
      <c r="DN161" s="54"/>
      <c r="DO161" s="55">
        <f t="shared" ref="DO161:DP161" si="1793">DO162+DO163+DO164+DO165</f>
        <v>0</v>
      </c>
      <c r="DP161" s="55">
        <f t="shared" si="1793"/>
        <v>0</v>
      </c>
      <c r="DQ161" s="54"/>
      <c r="DR161" s="55">
        <f t="shared" ref="DR161:DS161" si="1794">DR162+DR163+DR164+DR165</f>
        <v>0</v>
      </c>
      <c r="DS161" s="55">
        <f t="shared" si="1794"/>
        <v>0</v>
      </c>
      <c r="DT161" s="54"/>
      <c r="DU161" s="55">
        <f t="shared" ref="DU161:DV161" si="1795">DU162+DU163+DU164+DU165</f>
        <v>11126.487499999999</v>
      </c>
      <c r="DV161" s="55">
        <f t="shared" si="1795"/>
        <v>0</v>
      </c>
      <c r="DW161" s="54"/>
      <c r="DX161" s="55">
        <f t="shared" ref="DX161:DY161" si="1796">DX162+DX163+DX164+DX165</f>
        <v>0</v>
      </c>
      <c r="DY161" s="55">
        <f t="shared" si="1796"/>
        <v>0</v>
      </c>
      <c r="DZ161" s="54"/>
      <c r="EA161" s="55">
        <f t="shared" ref="EA161:EB161" si="1797">EA162+EA163+EA164+EA165</f>
        <v>0</v>
      </c>
      <c r="EB161" s="55">
        <f t="shared" si="1797"/>
        <v>0</v>
      </c>
      <c r="EC161" s="54"/>
      <c r="ED161" s="55">
        <f t="shared" ref="ED161:EE161" si="1798">ED162+ED163+ED164+ED165</f>
        <v>0</v>
      </c>
      <c r="EE161" s="55">
        <f t="shared" si="1798"/>
        <v>0</v>
      </c>
      <c r="EF161" s="54"/>
      <c r="EG161" s="55">
        <f t="shared" ref="EG161:EH161" si="1799">EG162+EG163+EG164+EG165</f>
        <v>0</v>
      </c>
      <c r="EH161" s="55">
        <f t="shared" si="1799"/>
        <v>0</v>
      </c>
      <c r="EI161" s="54"/>
      <c r="EJ161" s="55">
        <f t="shared" ref="EJ161:EK161" si="1800">EJ162+EJ163+EJ164+EJ165</f>
        <v>300</v>
      </c>
      <c r="EK161" s="55">
        <f t="shared" si="1800"/>
        <v>300</v>
      </c>
      <c r="EL161" s="54">
        <f t="shared" si="1746"/>
        <v>100</v>
      </c>
      <c r="EM161" s="55">
        <f t="shared" ref="EM161:EN161" si="1801">EM162+EM163+EM164+EM165</f>
        <v>0</v>
      </c>
      <c r="EN161" s="55">
        <f t="shared" si="1801"/>
        <v>0</v>
      </c>
      <c r="EO161" s="54"/>
      <c r="EP161" s="55">
        <f t="shared" ref="EP161:EQ161" si="1802">EP162+EP163+EP164+EP165</f>
        <v>0</v>
      </c>
      <c r="EQ161" s="55">
        <f t="shared" si="1802"/>
        <v>0</v>
      </c>
      <c r="ER161" s="54"/>
      <c r="ES161" s="55">
        <f t="shared" ref="ES161:ET161" si="1803">ES162+ES163+ES164+ES165</f>
        <v>0</v>
      </c>
      <c r="ET161" s="55">
        <f t="shared" si="1803"/>
        <v>0</v>
      </c>
      <c r="EU161" s="54"/>
      <c r="EV161" s="55">
        <f t="shared" ref="EV161:EW161" si="1804">EV162+EV163+EV164+EV165</f>
        <v>0</v>
      </c>
      <c r="EW161" s="55">
        <f t="shared" si="1804"/>
        <v>0</v>
      </c>
      <c r="EX161" s="54"/>
      <c r="EY161" s="55">
        <f t="shared" ref="EY161:EZ161" si="1805">EY162+EY163+EY164+EY165</f>
        <v>0</v>
      </c>
      <c r="EZ161" s="55">
        <f t="shared" si="1805"/>
        <v>0</v>
      </c>
      <c r="FA161" s="54"/>
      <c r="FB161" s="55">
        <f t="shared" ref="FB161:FC161" si="1806">FB162+FB163+FB164+FB165</f>
        <v>0</v>
      </c>
      <c r="FC161" s="55">
        <f t="shared" si="1806"/>
        <v>0</v>
      </c>
      <c r="FD161" s="54"/>
    </row>
    <row r="162" spans="1:160" ht="31.5" x14ac:dyDescent="0.25">
      <c r="A162" s="186" t="s">
        <v>276</v>
      </c>
      <c r="B162" s="56">
        <f t="shared" si="1507"/>
        <v>19010.787499999999</v>
      </c>
      <c r="C162" s="56">
        <f t="shared" si="1508"/>
        <v>4024.8810899999999</v>
      </c>
      <c r="D162" s="52">
        <f t="shared" si="31"/>
        <v>21.171564250034354</v>
      </c>
      <c r="E162" s="52"/>
      <c r="F162" s="52"/>
      <c r="G162" s="52"/>
      <c r="H162" s="52"/>
      <c r="I162" s="52"/>
      <c r="J162" s="48"/>
      <c r="K162" s="52">
        <v>500</v>
      </c>
      <c r="L162" s="52">
        <v>289.93109000000004</v>
      </c>
      <c r="M162" s="48">
        <f t="shared" si="197"/>
        <v>57.986218000000008</v>
      </c>
      <c r="N162" s="52">
        <v>218</v>
      </c>
      <c r="O162" s="52">
        <v>74.147999999999996</v>
      </c>
      <c r="P162" s="48">
        <f t="shared" si="1617"/>
        <v>34.012844036697246</v>
      </c>
      <c r="Q162" s="199">
        <v>954</v>
      </c>
      <c r="R162" s="199">
        <v>291.55200000000002</v>
      </c>
      <c r="S162" s="48">
        <f t="shared" si="1758"/>
        <v>30.561006289308178</v>
      </c>
      <c r="T162" s="198">
        <v>678</v>
      </c>
      <c r="U162" s="198">
        <v>339</v>
      </c>
      <c r="V162" s="48">
        <f t="shared" si="1761"/>
        <v>50</v>
      </c>
      <c r="W162" s="198"/>
      <c r="X162" s="198"/>
      <c r="Y162" s="48"/>
      <c r="Z162" s="52"/>
      <c r="AA162" s="52"/>
      <c r="AB162" s="48"/>
      <c r="AC162" s="52"/>
      <c r="AD162" s="52"/>
      <c r="AE162" s="48"/>
      <c r="AF162" s="52"/>
      <c r="AG162" s="52"/>
      <c r="AH162" s="48"/>
      <c r="AI162" s="198">
        <v>1800</v>
      </c>
      <c r="AJ162" s="20">
        <v>1800</v>
      </c>
      <c r="AK162" s="48">
        <f t="shared" si="1767"/>
        <v>100</v>
      </c>
      <c r="AL162" s="198"/>
      <c r="AM162" s="198"/>
      <c r="AN162" s="48"/>
      <c r="AO162" s="198"/>
      <c r="AP162" s="198"/>
      <c r="AQ162" s="48"/>
      <c r="AR162" s="198"/>
      <c r="AS162" s="200"/>
      <c r="AT162" s="48"/>
      <c r="AU162" s="198"/>
      <c r="AV162" s="20"/>
      <c r="AW162" s="48"/>
      <c r="AX162" s="198">
        <v>100</v>
      </c>
      <c r="AY162" s="20">
        <v>100</v>
      </c>
      <c r="AZ162" s="198">
        <f t="shared" si="1529"/>
        <v>100</v>
      </c>
      <c r="BA162" s="198"/>
      <c r="BB162" s="20"/>
      <c r="BC162" s="48"/>
      <c r="BD162" s="198"/>
      <c r="BE162" s="20"/>
      <c r="BF162" s="48"/>
      <c r="BG162" s="198"/>
      <c r="BH162" s="20"/>
      <c r="BI162" s="48"/>
      <c r="BJ162" s="198">
        <v>1660.5</v>
      </c>
      <c r="BK162" s="20">
        <v>830.25</v>
      </c>
      <c r="BL162" s="48">
        <f t="shared" si="1774"/>
        <v>50</v>
      </c>
      <c r="BM162" s="198"/>
      <c r="BN162" s="20"/>
      <c r="BO162" s="48"/>
      <c r="BP162" s="198"/>
      <c r="BQ162" s="20"/>
      <c r="BR162" s="48"/>
      <c r="BS162" s="198"/>
      <c r="BT162" s="20"/>
      <c r="BU162" s="48"/>
      <c r="BV162" s="198"/>
      <c r="BW162" s="20"/>
      <c r="BX162" s="48"/>
      <c r="BY162" s="198"/>
      <c r="BZ162" s="20"/>
      <c r="CA162" s="48"/>
      <c r="CB162" s="198">
        <v>1673.8</v>
      </c>
      <c r="CC162" s="20"/>
      <c r="CD162" s="48">
        <f t="shared" si="1780"/>
        <v>0</v>
      </c>
      <c r="CE162" s="198"/>
      <c r="CF162" s="20"/>
      <c r="CG162" s="48"/>
      <c r="CH162" s="198"/>
      <c r="CI162" s="20"/>
      <c r="CJ162" s="48"/>
      <c r="CK162" s="198"/>
      <c r="CL162" s="20"/>
      <c r="CM162" s="48"/>
      <c r="CN162" s="198"/>
      <c r="CO162" s="20"/>
      <c r="CP162" s="48"/>
      <c r="CQ162" s="198"/>
      <c r="CR162" s="20"/>
      <c r="CS162" s="48"/>
      <c r="CT162" s="198"/>
      <c r="CU162" s="20"/>
      <c r="CV162" s="48"/>
      <c r="CW162" s="198"/>
      <c r="CX162" s="20"/>
      <c r="CY162" s="198"/>
      <c r="CZ162" s="198"/>
      <c r="DA162" s="20"/>
      <c r="DB162" s="48"/>
      <c r="DC162" s="198"/>
      <c r="DD162" s="20"/>
      <c r="DE162" s="48"/>
      <c r="DF162" s="198"/>
      <c r="DG162" s="20"/>
      <c r="DH162" s="48"/>
      <c r="DI162" s="198"/>
      <c r="DJ162" s="20"/>
      <c r="DK162" s="48"/>
      <c r="DL162" s="198"/>
      <c r="DM162" s="20"/>
      <c r="DN162" s="48"/>
      <c r="DO162" s="198"/>
      <c r="DP162" s="20"/>
      <c r="DQ162" s="48"/>
      <c r="DR162" s="198"/>
      <c r="DS162" s="20"/>
      <c r="DT162" s="48"/>
      <c r="DU162" s="198">
        <v>11126.487499999999</v>
      </c>
      <c r="DV162" s="20"/>
      <c r="DW162" s="48"/>
      <c r="DX162" s="198"/>
      <c r="DY162" s="20"/>
      <c r="DZ162" s="48"/>
      <c r="EA162" s="198"/>
      <c r="EB162" s="20"/>
      <c r="EC162" s="48"/>
      <c r="ED162" s="198"/>
      <c r="EE162" s="20"/>
      <c r="EF162" s="48"/>
      <c r="EG162" s="198"/>
      <c r="EH162" s="20"/>
      <c r="EI162" s="48"/>
      <c r="EJ162" s="198">
        <v>300</v>
      </c>
      <c r="EK162" s="20">
        <v>300</v>
      </c>
      <c r="EL162" s="48">
        <f t="shared" si="1746"/>
        <v>100</v>
      </c>
      <c r="EM162" s="198"/>
      <c r="EN162" s="20"/>
      <c r="EO162" s="48"/>
      <c r="EP162" s="198"/>
      <c r="EQ162" s="20"/>
      <c r="ER162" s="48"/>
      <c r="ES162" s="198"/>
      <c r="ET162" s="20"/>
      <c r="EU162" s="48"/>
      <c r="EV162" s="198"/>
      <c r="EW162" s="20"/>
      <c r="EX162" s="48"/>
      <c r="EY162" s="198"/>
      <c r="EZ162" s="20"/>
      <c r="FA162" s="48"/>
      <c r="FB162" s="198"/>
      <c r="FC162" s="20"/>
      <c r="FD162" s="48"/>
    </row>
    <row r="163" spans="1:160" ht="15.75" x14ac:dyDescent="0.25">
      <c r="A163" s="28" t="s">
        <v>332</v>
      </c>
      <c r="B163" s="56">
        <f t="shared" si="1507"/>
        <v>0</v>
      </c>
      <c r="C163" s="56">
        <f t="shared" si="1508"/>
        <v>0</v>
      </c>
      <c r="D163" s="52"/>
      <c r="E163" s="56"/>
      <c r="F163" s="56"/>
      <c r="G163" s="56"/>
      <c r="H163" s="117"/>
      <c r="I163" s="117"/>
      <c r="J163" s="117"/>
      <c r="K163" s="117"/>
      <c r="L163" s="117"/>
      <c r="M163" s="117"/>
      <c r="N163" s="117"/>
      <c r="O163" s="117"/>
      <c r="P163" s="48"/>
      <c r="Q163" s="76"/>
      <c r="R163" s="76"/>
      <c r="S163" s="48"/>
      <c r="T163" s="76"/>
      <c r="U163" s="76"/>
      <c r="V163" s="48"/>
      <c r="W163" s="76"/>
      <c r="X163" s="76"/>
      <c r="Y163" s="48"/>
      <c r="Z163" s="117"/>
      <c r="AA163" s="117"/>
      <c r="AB163" s="117"/>
      <c r="AC163" s="117"/>
      <c r="AD163" s="117"/>
      <c r="AE163" s="117"/>
      <c r="AF163" s="117"/>
      <c r="AG163" s="117"/>
      <c r="AH163" s="117"/>
      <c r="AI163" s="76"/>
      <c r="AJ163" s="76"/>
      <c r="AK163" s="48"/>
      <c r="AL163" s="76"/>
      <c r="AM163" s="76"/>
      <c r="AN163" s="48"/>
      <c r="AO163" s="76"/>
      <c r="AP163" s="76"/>
      <c r="AQ163" s="48"/>
      <c r="AR163" s="76"/>
      <c r="AS163" s="76"/>
      <c r="AT163" s="48"/>
      <c r="AU163" s="76"/>
      <c r="AV163" s="76"/>
      <c r="AW163" s="48"/>
      <c r="AX163" s="76"/>
      <c r="AY163" s="76"/>
      <c r="AZ163" s="198"/>
      <c r="BA163" s="76"/>
      <c r="BB163" s="76"/>
      <c r="BC163" s="48"/>
      <c r="BD163" s="76"/>
      <c r="BE163" s="76"/>
      <c r="BF163" s="48"/>
      <c r="BG163" s="76"/>
      <c r="BH163" s="76"/>
      <c r="BI163" s="48"/>
      <c r="BJ163" s="76"/>
      <c r="BK163" s="76"/>
      <c r="BL163" s="48"/>
      <c r="BM163" s="76"/>
      <c r="BN163" s="76"/>
      <c r="BO163" s="48"/>
      <c r="BP163" s="76"/>
      <c r="BQ163" s="76"/>
      <c r="BR163" s="48"/>
      <c r="BS163" s="76"/>
      <c r="BT163" s="76"/>
      <c r="BU163" s="48"/>
      <c r="BV163" s="76"/>
      <c r="BW163" s="76"/>
      <c r="BX163" s="48"/>
      <c r="BY163" s="76"/>
      <c r="BZ163" s="76"/>
      <c r="CA163" s="48"/>
      <c r="CB163" s="76"/>
      <c r="CC163" s="76"/>
      <c r="CD163" s="48"/>
      <c r="CE163" s="76"/>
      <c r="CF163" s="76"/>
      <c r="CG163" s="48"/>
      <c r="CH163" s="76"/>
      <c r="CI163" s="76"/>
      <c r="CJ163" s="48"/>
      <c r="CK163" s="76"/>
      <c r="CL163" s="76"/>
      <c r="CM163" s="48"/>
      <c r="CN163" s="76"/>
      <c r="CO163" s="76"/>
      <c r="CP163" s="48"/>
      <c r="CQ163" s="76"/>
      <c r="CR163" s="76"/>
      <c r="CS163" s="48"/>
      <c r="CT163" s="76"/>
      <c r="CU163" s="76"/>
      <c r="CV163" s="48"/>
      <c r="CW163" s="76"/>
      <c r="CX163" s="76"/>
      <c r="CY163" s="198"/>
      <c r="CZ163" s="76"/>
      <c r="DA163" s="76"/>
      <c r="DB163" s="48"/>
      <c r="DC163" s="76"/>
      <c r="DD163" s="76"/>
      <c r="DE163" s="48"/>
      <c r="DF163" s="76"/>
      <c r="DG163" s="76"/>
      <c r="DH163" s="48"/>
      <c r="DI163" s="76"/>
      <c r="DJ163" s="76"/>
      <c r="DK163" s="48"/>
      <c r="DL163" s="76"/>
      <c r="DM163" s="76"/>
      <c r="DN163" s="48"/>
      <c r="DO163" s="76"/>
      <c r="DP163" s="76"/>
      <c r="DQ163" s="48"/>
      <c r="DR163" s="76"/>
      <c r="DS163" s="76"/>
      <c r="DT163" s="48"/>
      <c r="DU163" s="76"/>
      <c r="DV163" s="76"/>
      <c r="DW163" s="48"/>
      <c r="DX163" s="76"/>
      <c r="DY163" s="76"/>
      <c r="DZ163" s="48"/>
      <c r="EA163" s="76"/>
      <c r="EB163" s="76"/>
      <c r="EC163" s="48"/>
      <c r="ED163" s="76"/>
      <c r="EE163" s="76"/>
      <c r="EF163" s="48"/>
      <c r="EG163" s="76"/>
      <c r="EH163" s="76"/>
      <c r="EI163" s="48"/>
      <c r="EJ163" s="76"/>
      <c r="EK163" s="76"/>
      <c r="EL163" s="48"/>
      <c r="EM163" s="76"/>
      <c r="EN163" s="76"/>
      <c r="EO163" s="48"/>
      <c r="EP163" s="76"/>
      <c r="EQ163" s="76"/>
      <c r="ER163" s="48"/>
      <c r="ES163" s="76"/>
      <c r="ET163" s="76"/>
      <c r="EU163" s="48"/>
      <c r="EV163" s="76"/>
      <c r="EW163" s="76"/>
      <c r="EX163" s="48"/>
      <c r="EY163" s="76"/>
      <c r="EZ163" s="76"/>
      <c r="FA163" s="48"/>
      <c r="FB163" s="76"/>
      <c r="FC163" s="76"/>
      <c r="FD163" s="48"/>
    </row>
    <row r="164" spans="1:160" ht="15.75" x14ac:dyDescent="0.25">
      <c r="A164" s="28" t="s">
        <v>333</v>
      </c>
      <c r="B164" s="56">
        <f t="shared" si="1507"/>
        <v>468.7</v>
      </c>
      <c r="C164" s="56">
        <f t="shared" si="1508"/>
        <v>0</v>
      </c>
      <c r="D164" s="52">
        <f t="shared" si="31"/>
        <v>0</v>
      </c>
      <c r="E164" s="56"/>
      <c r="F164" s="56"/>
      <c r="G164" s="56"/>
      <c r="H164" s="117"/>
      <c r="I164" s="117"/>
      <c r="J164" s="117"/>
      <c r="K164" s="117"/>
      <c r="L164" s="117"/>
      <c r="M164" s="117"/>
      <c r="N164" s="117"/>
      <c r="O164" s="117"/>
      <c r="P164" s="48"/>
      <c r="Q164" s="76"/>
      <c r="R164" s="76"/>
      <c r="S164" s="48"/>
      <c r="T164" s="76"/>
      <c r="U164" s="76"/>
      <c r="V164" s="48"/>
      <c r="W164" s="76"/>
      <c r="X164" s="76"/>
      <c r="Y164" s="48"/>
      <c r="Z164" s="117"/>
      <c r="AA164" s="117"/>
      <c r="AB164" s="117"/>
      <c r="AC164" s="117"/>
      <c r="AD164" s="117"/>
      <c r="AE164" s="117"/>
      <c r="AF164" s="117"/>
      <c r="AG164" s="117"/>
      <c r="AH164" s="117"/>
      <c r="AI164" s="76"/>
      <c r="AJ164" s="76"/>
      <c r="AK164" s="48"/>
      <c r="AL164" s="76"/>
      <c r="AM164" s="76"/>
      <c r="AN164" s="48"/>
      <c r="AO164" s="56"/>
      <c r="AP164" s="56"/>
      <c r="AQ164" s="48"/>
      <c r="AR164" s="76"/>
      <c r="AS164" s="76"/>
      <c r="AT164" s="48"/>
      <c r="AU164" s="76"/>
      <c r="AV164" s="76"/>
      <c r="AW164" s="48"/>
      <c r="AX164" s="76"/>
      <c r="AY164" s="76"/>
      <c r="AZ164" s="198"/>
      <c r="BA164" s="76"/>
      <c r="BB164" s="76"/>
      <c r="BC164" s="48"/>
      <c r="BD164" s="76"/>
      <c r="BE164" s="76"/>
      <c r="BF164" s="48"/>
      <c r="BG164" s="76"/>
      <c r="BH164" s="76"/>
      <c r="BI164" s="48"/>
      <c r="BJ164" s="76"/>
      <c r="BK164" s="76"/>
      <c r="BL164" s="48"/>
      <c r="BM164" s="76"/>
      <c r="BN164" s="76"/>
      <c r="BO164" s="48"/>
      <c r="BP164" s="76"/>
      <c r="BQ164" s="76"/>
      <c r="BR164" s="48"/>
      <c r="BS164" s="76"/>
      <c r="BT164" s="76"/>
      <c r="BU164" s="48"/>
      <c r="BV164" s="76"/>
      <c r="BW164" s="76"/>
      <c r="BX164" s="48"/>
      <c r="BY164" s="76"/>
      <c r="BZ164" s="76"/>
      <c r="CA164" s="48"/>
      <c r="CB164" s="76">
        <v>468.7</v>
      </c>
      <c r="CC164" s="76"/>
      <c r="CD164" s="48"/>
      <c r="CE164" s="76"/>
      <c r="CF164" s="76"/>
      <c r="CG164" s="48"/>
      <c r="CH164" s="76"/>
      <c r="CI164" s="76"/>
      <c r="CJ164" s="48"/>
      <c r="CK164" s="76"/>
      <c r="CL164" s="76"/>
      <c r="CM164" s="48"/>
      <c r="CN164" s="76"/>
      <c r="CO164" s="76"/>
      <c r="CP164" s="48"/>
      <c r="CQ164" s="76"/>
      <c r="CR164" s="76"/>
      <c r="CS164" s="48"/>
      <c r="CT164" s="76"/>
      <c r="CU164" s="76"/>
      <c r="CV164" s="48"/>
      <c r="CW164" s="76"/>
      <c r="CX164" s="76"/>
      <c r="CY164" s="198"/>
      <c r="CZ164" s="76"/>
      <c r="DA164" s="76"/>
      <c r="DB164" s="48"/>
      <c r="DC164" s="76"/>
      <c r="DD164" s="76"/>
      <c r="DE164" s="48"/>
      <c r="DF164" s="76"/>
      <c r="DG164" s="76"/>
      <c r="DH164" s="48"/>
      <c r="DI164" s="76"/>
      <c r="DJ164" s="76"/>
      <c r="DK164" s="48"/>
      <c r="DL164" s="76"/>
      <c r="DM164" s="76"/>
      <c r="DN164" s="48"/>
      <c r="DO164" s="76"/>
      <c r="DP164" s="76"/>
      <c r="DQ164" s="48"/>
      <c r="DR164" s="76"/>
      <c r="DS164" s="76"/>
      <c r="DT164" s="48"/>
      <c r="DU164" s="76"/>
      <c r="DV164" s="76"/>
      <c r="DW164" s="48"/>
      <c r="DX164" s="76"/>
      <c r="DY164" s="76"/>
      <c r="DZ164" s="48"/>
      <c r="EA164" s="76"/>
      <c r="EB164" s="76"/>
      <c r="EC164" s="48"/>
      <c r="ED164" s="76"/>
      <c r="EE164" s="76"/>
      <c r="EF164" s="48"/>
      <c r="EG164" s="76"/>
      <c r="EH164" s="76"/>
      <c r="EI164" s="48"/>
      <c r="EJ164" s="76"/>
      <c r="EK164" s="76"/>
      <c r="EL164" s="48"/>
      <c r="EM164" s="76"/>
      <c r="EN164" s="76"/>
      <c r="EO164" s="48"/>
      <c r="EP164" s="76"/>
      <c r="EQ164" s="76"/>
      <c r="ER164" s="48"/>
      <c r="ES164" s="76"/>
      <c r="ET164" s="76"/>
      <c r="EU164" s="48"/>
      <c r="EV164" s="76"/>
      <c r="EW164" s="76"/>
      <c r="EX164" s="48"/>
      <c r="EY164" s="76"/>
      <c r="EZ164" s="76"/>
      <c r="FA164" s="48"/>
      <c r="FB164" s="76"/>
      <c r="FC164" s="76"/>
      <c r="FD164" s="48"/>
    </row>
    <row r="165" spans="1:160" ht="15.75" x14ac:dyDescent="0.25">
      <c r="A165" s="28" t="s">
        <v>334</v>
      </c>
      <c r="B165" s="56">
        <f t="shared" si="1507"/>
        <v>0</v>
      </c>
      <c r="C165" s="56">
        <f t="shared" si="1508"/>
        <v>0</v>
      </c>
      <c r="D165" s="56"/>
      <c r="E165" s="56"/>
      <c r="F165" s="56"/>
      <c r="G165" s="56"/>
      <c r="H165" s="117"/>
      <c r="I165" s="117"/>
      <c r="J165" s="117"/>
      <c r="K165" s="117"/>
      <c r="L165" s="117"/>
      <c r="M165" s="117"/>
      <c r="N165" s="117"/>
      <c r="O165" s="117"/>
      <c r="P165" s="48"/>
      <c r="Q165" s="76"/>
      <c r="R165" s="76"/>
      <c r="S165" s="48"/>
      <c r="T165" s="76"/>
      <c r="U165" s="76"/>
      <c r="V165" s="48"/>
      <c r="W165" s="76"/>
      <c r="X165" s="76"/>
      <c r="Y165" s="48"/>
      <c r="Z165" s="117"/>
      <c r="AA165" s="117"/>
      <c r="AB165" s="117"/>
      <c r="AC165" s="117"/>
      <c r="AD165" s="117"/>
      <c r="AE165" s="117"/>
      <c r="AF165" s="117"/>
      <c r="AG165" s="117"/>
      <c r="AH165" s="117"/>
      <c r="AI165" s="76"/>
      <c r="AJ165" s="76"/>
      <c r="AK165" s="48"/>
      <c r="AL165" s="76"/>
      <c r="AM165" s="76"/>
      <c r="AN165" s="48"/>
      <c r="AO165" s="76"/>
      <c r="AP165" s="76"/>
      <c r="AQ165" s="48"/>
      <c r="AR165" s="76"/>
      <c r="AS165" s="76"/>
      <c r="AT165" s="48"/>
      <c r="AU165" s="76"/>
      <c r="AV165" s="76"/>
      <c r="AW165" s="48"/>
      <c r="AX165" s="76"/>
      <c r="AY165" s="76"/>
      <c r="AZ165" s="198"/>
      <c r="BA165" s="76"/>
      <c r="BB165" s="76"/>
      <c r="BC165" s="48"/>
      <c r="BD165" s="76"/>
      <c r="BE165" s="76"/>
      <c r="BF165" s="48"/>
      <c r="BG165" s="76"/>
      <c r="BH165" s="76"/>
      <c r="BI165" s="48"/>
      <c r="BJ165" s="76"/>
      <c r="BK165" s="76"/>
      <c r="BL165" s="48"/>
      <c r="BM165" s="76"/>
      <c r="BN165" s="76"/>
      <c r="BO165" s="48"/>
      <c r="BP165" s="76"/>
      <c r="BQ165" s="76"/>
      <c r="BR165" s="48"/>
      <c r="BS165" s="76"/>
      <c r="BT165" s="76"/>
      <c r="BU165" s="48"/>
      <c r="BV165" s="76"/>
      <c r="BW165" s="76"/>
      <c r="BX165" s="48"/>
      <c r="BY165" s="76"/>
      <c r="BZ165" s="76"/>
      <c r="CA165" s="48"/>
      <c r="CB165" s="76"/>
      <c r="CC165" s="76"/>
      <c r="CD165" s="48"/>
      <c r="CE165" s="76"/>
      <c r="CF165" s="76"/>
      <c r="CG165" s="48"/>
      <c r="CH165" s="76"/>
      <c r="CI165" s="76"/>
      <c r="CJ165" s="48"/>
      <c r="CK165" s="76"/>
      <c r="CL165" s="76"/>
      <c r="CM165" s="48"/>
      <c r="CN165" s="76"/>
      <c r="CO165" s="76"/>
      <c r="CP165" s="48"/>
      <c r="CQ165" s="76"/>
      <c r="CR165" s="76"/>
      <c r="CS165" s="48"/>
      <c r="CT165" s="76"/>
      <c r="CU165" s="76"/>
      <c r="CV165" s="48"/>
      <c r="CW165" s="76"/>
      <c r="CX165" s="76"/>
      <c r="CY165" s="198"/>
      <c r="CZ165" s="76"/>
      <c r="DA165" s="76"/>
      <c r="DB165" s="48"/>
      <c r="DC165" s="76"/>
      <c r="DD165" s="76"/>
      <c r="DE165" s="48"/>
      <c r="DF165" s="76"/>
      <c r="DG165" s="76"/>
      <c r="DH165" s="48"/>
      <c r="DI165" s="76"/>
      <c r="DJ165" s="76"/>
      <c r="DK165" s="48"/>
      <c r="DL165" s="76"/>
      <c r="DM165" s="76"/>
      <c r="DN165" s="48"/>
      <c r="DO165" s="76"/>
      <c r="DP165" s="76"/>
      <c r="DQ165" s="48"/>
      <c r="DR165" s="76"/>
      <c r="DS165" s="76"/>
      <c r="DT165" s="48"/>
      <c r="DU165" s="76"/>
      <c r="DV165" s="76"/>
      <c r="DW165" s="48"/>
      <c r="DX165" s="76"/>
      <c r="DY165" s="76"/>
      <c r="DZ165" s="48"/>
      <c r="EA165" s="76"/>
      <c r="EB165" s="76"/>
      <c r="EC165" s="48"/>
      <c r="ED165" s="76"/>
      <c r="EE165" s="76"/>
      <c r="EF165" s="48"/>
      <c r="EG165" s="76"/>
      <c r="EH165" s="76"/>
      <c r="EI165" s="48"/>
      <c r="EJ165" s="76"/>
      <c r="EK165" s="76"/>
      <c r="EL165" s="48"/>
      <c r="EM165" s="76"/>
      <c r="EN165" s="76"/>
      <c r="EO165" s="48"/>
      <c r="EP165" s="76"/>
      <c r="EQ165" s="76"/>
      <c r="ER165" s="48"/>
      <c r="ES165" s="76"/>
      <c r="ET165" s="76"/>
      <c r="EU165" s="48"/>
      <c r="EV165" s="76"/>
      <c r="EW165" s="76"/>
      <c r="EX165" s="48"/>
      <c r="EY165" s="76"/>
      <c r="EZ165" s="76"/>
      <c r="FA165" s="48"/>
      <c r="FB165" s="76"/>
      <c r="FC165" s="76"/>
      <c r="FD165" s="48"/>
    </row>
    <row r="166" spans="1:160" s="59" customFormat="1" ht="31.5" x14ac:dyDescent="0.25">
      <c r="A166" s="185" t="s">
        <v>331</v>
      </c>
      <c r="B166" s="73">
        <f t="shared" si="1507"/>
        <v>11315.1</v>
      </c>
      <c r="C166" s="73">
        <f t="shared" si="1508"/>
        <v>7546.3071999999993</v>
      </c>
      <c r="D166" s="55">
        <f t="shared" ref="D166" si="1807">C166/B166*100</f>
        <v>66.692359767036962</v>
      </c>
      <c r="E166" s="55">
        <f t="shared" ref="E166:AD166" si="1808">E167+E168+E170</f>
        <v>0</v>
      </c>
      <c r="F166" s="55">
        <f t="shared" ref="F166" si="1809">F167+F168+F170</f>
        <v>0</v>
      </c>
      <c r="G166" s="55">
        <f t="shared" si="1808"/>
        <v>0</v>
      </c>
      <c r="H166" s="55">
        <f t="shared" si="1808"/>
        <v>0</v>
      </c>
      <c r="I166" s="55">
        <f t="shared" si="1808"/>
        <v>0</v>
      </c>
      <c r="J166" s="55">
        <f t="shared" si="1808"/>
        <v>0</v>
      </c>
      <c r="K166" s="55">
        <f t="shared" si="1808"/>
        <v>669.8</v>
      </c>
      <c r="L166" s="55">
        <f t="shared" ref="L166" si="1810">L167+L168+L170</f>
        <v>669.8</v>
      </c>
      <c r="M166" s="54">
        <f t="shared" si="197"/>
        <v>100</v>
      </c>
      <c r="N166" s="55">
        <f t="shared" si="1808"/>
        <v>385</v>
      </c>
      <c r="O166" s="55">
        <f t="shared" si="1808"/>
        <v>246.4</v>
      </c>
      <c r="P166" s="54">
        <f t="shared" si="1617"/>
        <v>64</v>
      </c>
      <c r="Q166" s="55">
        <f t="shared" ref="Q166:R166" si="1811">Q167+Q168+Q170</f>
        <v>1608</v>
      </c>
      <c r="R166" s="55">
        <f t="shared" si="1811"/>
        <v>982.9</v>
      </c>
      <c r="S166" s="54">
        <f t="shared" ref="S166:S167" si="1812">R166/Q166*100</f>
        <v>61.125621890547265</v>
      </c>
      <c r="T166" s="55">
        <f t="shared" ref="T166" si="1813">T167+T168+T170</f>
        <v>140</v>
      </c>
      <c r="U166" s="55">
        <f t="shared" ref="U166" si="1814">U167+U168+U170</f>
        <v>89.6</v>
      </c>
      <c r="V166" s="54">
        <f t="shared" ref="V166:V167" si="1815">U166/T166*100</f>
        <v>64</v>
      </c>
      <c r="W166" s="55">
        <f t="shared" ref="W166" si="1816">W167+W168+W170</f>
        <v>0</v>
      </c>
      <c r="X166" s="55">
        <f t="shared" ref="X166" si="1817">X167+X168+X170</f>
        <v>0</v>
      </c>
      <c r="Y166" s="54"/>
      <c r="Z166" s="55">
        <f t="shared" si="1808"/>
        <v>0</v>
      </c>
      <c r="AA166" s="55">
        <f t="shared" ref="AA166" si="1818">AA167+AA168+AA170</f>
        <v>0</v>
      </c>
      <c r="AB166" s="55">
        <f t="shared" si="1808"/>
        <v>0</v>
      </c>
      <c r="AC166" s="55">
        <f t="shared" si="1808"/>
        <v>0</v>
      </c>
      <c r="AD166" s="55">
        <f t="shared" si="1808"/>
        <v>0</v>
      </c>
      <c r="AE166" s="55">
        <f t="shared" ref="AE166:AG166" si="1819">AE167+AE168+AE170</f>
        <v>0</v>
      </c>
      <c r="AF166" s="55">
        <f t="shared" si="1819"/>
        <v>0</v>
      </c>
      <c r="AG166" s="55">
        <f t="shared" si="1819"/>
        <v>0</v>
      </c>
      <c r="AH166" s="54"/>
      <c r="AI166" s="55">
        <f t="shared" ref="AI166:AJ166" si="1820">AI167+AI168+AI170</f>
        <v>1000</v>
      </c>
      <c r="AJ166" s="55">
        <f t="shared" si="1820"/>
        <v>1000</v>
      </c>
      <c r="AK166" s="54">
        <f t="shared" ref="AK166:AK167" si="1821">AJ166/AI166*100</f>
        <v>100</v>
      </c>
      <c r="AL166" s="55">
        <f t="shared" ref="AL166:AM166" si="1822">AL167+AL168+AL170</f>
        <v>0</v>
      </c>
      <c r="AM166" s="55">
        <f t="shared" si="1822"/>
        <v>0</v>
      </c>
      <c r="AN166" s="54"/>
      <c r="AO166" s="55">
        <f t="shared" ref="AO166:AP166" si="1823">AO167+AO168+AO170</f>
        <v>0</v>
      </c>
      <c r="AP166" s="55">
        <f t="shared" si="1823"/>
        <v>0</v>
      </c>
      <c r="AQ166" s="54"/>
      <c r="AR166" s="55">
        <f t="shared" ref="AR166:AS166" si="1824">AR167+AR168+AR170</f>
        <v>0</v>
      </c>
      <c r="AS166" s="55">
        <f t="shared" si="1824"/>
        <v>0</v>
      </c>
      <c r="AT166" s="54"/>
      <c r="AU166" s="55">
        <f t="shared" ref="AU166:AV166" si="1825">AU167+AU168+AU170</f>
        <v>0</v>
      </c>
      <c r="AV166" s="55">
        <f t="shared" si="1825"/>
        <v>0</v>
      </c>
      <c r="AW166" s="54"/>
      <c r="AX166" s="55">
        <f t="shared" ref="AX166:AY166" si="1826">AX167+AX168+AX170</f>
        <v>100</v>
      </c>
      <c r="AY166" s="55">
        <f t="shared" si="1826"/>
        <v>100</v>
      </c>
      <c r="AZ166" s="201">
        <f t="shared" si="1529"/>
        <v>100</v>
      </c>
      <c r="BA166" s="55"/>
      <c r="BB166" s="55"/>
      <c r="BC166" s="54"/>
      <c r="BD166" s="55"/>
      <c r="BE166" s="55"/>
      <c r="BF166" s="54"/>
      <c r="BG166" s="55"/>
      <c r="BH166" s="55"/>
      <c r="BI166" s="54"/>
      <c r="BJ166" s="55">
        <f t="shared" ref="BJ166:BK166" si="1827">BJ167+BJ168+BJ170</f>
        <v>1532.8</v>
      </c>
      <c r="BK166" s="55">
        <f t="shared" si="1827"/>
        <v>795.60719999999992</v>
      </c>
      <c r="BL166" s="54">
        <f t="shared" ref="BL166:BL167" si="1828">BK166/BJ166*100</f>
        <v>51.905480167014609</v>
      </c>
      <c r="BM166" s="55"/>
      <c r="BN166" s="55"/>
      <c r="BO166" s="54"/>
      <c r="BP166" s="55"/>
      <c r="BQ166" s="55"/>
      <c r="BR166" s="54"/>
      <c r="BS166" s="55"/>
      <c r="BT166" s="55"/>
      <c r="BU166" s="54"/>
      <c r="BV166" s="55"/>
      <c r="BW166" s="55"/>
      <c r="BX166" s="54"/>
      <c r="BY166" s="55"/>
      <c r="BZ166" s="55"/>
      <c r="CA166" s="54"/>
      <c r="CB166" s="55">
        <f t="shared" ref="CB166:CC166" si="1829">CB167+CB168+CB170</f>
        <v>2217.5</v>
      </c>
      <c r="CC166" s="55">
        <f t="shared" si="1829"/>
        <v>0</v>
      </c>
      <c r="CD166" s="54">
        <f t="shared" ref="CD166:CD167" si="1830">CC166/CB166*100</f>
        <v>0</v>
      </c>
      <c r="CE166" s="55">
        <f t="shared" ref="CE166:CF166" si="1831">CE167+CE168+CE170</f>
        <v>0</v>
      </c>
      <c r="CF166" s="55">
        <f t="shared" si="1831"/>
        <v>0</v>
      </c>
      <c r="CG166" s="54"/>
      <c r="CH166" s="55">
        <f t="shared" ref="CH166:CI166" si="1832">CH167+CH168+CH170</f>
        <v>0</v>
      </c>
      <c r="CI166" s="55">
        <f t="shared" si="1832"/>
        <v>0</v>
      </c>
      <c r="CJ166" s="54"/>
      <c r="CK166" s="55">
        <f t="shared" ref="CK166:CL166" si="1833">CK167+CK168+CK170</f>
        <v>0</v>
      </c>
      <c r="CL166" s="55">
        <f t="shared" si="1833"/>
        <v>0</v>
      </c>
      <c r="CM166" s="54"/>
      <c r="CN166" s="55">
        <f t="shared" ref="CN166:CO166" si="1834">CN167+CN168+CN170</f>
        <v>0</v>
      </c>
      <c r="CO166" s="55">
        <f t="shared" si="1834"/>
        <v>0</v>
      </c>
      <c r="CP166" s="54"/>
      <c r="CQ166" s="55">
        <f t="shared" ref="CQ166:CR166" si="1835">CQ167+CQ168+CQ170</f>
        <v>0</v>
      </c>
      <c r="CR166" s="55">
        <f t="shared" si="1835"/>
        <v>0</v>
      </c>
      <c r="CS166" s="54"/>
      <c r="CT166" s="55">
        <f t="shared" ref="CT166:CU166" si="1836">CT167+CT168+CT170</f>
        <v>0</v>
      </c>
      <c r="CU166" s="55">
        <f t="shared" si="1836"/>
        <v>0</v>
      </c>
      <c r="CV166" s="54"/>
      <c r="CW166" s="55">
        <f t="shared" ref="CW166:CX166" si="1837">CW167+CW168+CW170</f>
        <v>0</v>
      </c>
      <c r="CX166" s="55">
        <f t="shared" si="1837"/>
        <v>0</v>
      </c>
      <c r="CY166" s="201"/>
      <c r="CZ166" s="55">
        <f t="shared" ref="CZ166:DA166" si="1838">CZ167+CZ168+CZ170</f>
        <v>0</v>
      </c>
      <c r="DA166" s="55">
        <f t="shared" si="1838"/>
        <v>0</v>
      </c>
      <c r="DB166" s="54"/>
      <c r="DC166" s="55">
        <f t="shared" ref="DC166:DD166" si="1839">DC167+DC168+DC170</f>
        <v>0</v>
      </c>
      <c r="DD166" s="55">
        <f t="shared" si="1839"/>
        <v>0</v>
      </c>
      <c r="DE166" s="54"/>
      <c r="DF166" s="55">
        <f t="shared" ref="DF166:DG166" si="1840">DF167+DF168+DF170</f>
        <v>0</v>
      </c>
      <c r="DG166" s="55">
        <f t="shared" si="1840"/>
        <v>0</v>
      </c>
      <c r="DH166" s="54"/>
      <c r="DI166" s="55">
        <f t="shared" ref="DI166:DJ166" si="1841">DI167+DI168+DI170</f>
        <v>0</v>
      </c>
      <c r="DJ166" s="55">
        <f t="shared" si="1841"/>
        <v>0</v>
      </c>
      <c r="DK166" s="54"/>
      <c r="DL166" s="55">
        <f t="shared" ref="DL166:DM166" si="1842">DL167+DL168+DL170</f>
        <v>0</v>
      </c>
      <c r="DM166" s="55">
        <f t="shared" si="1842"/>
        <v>0</v>
      </c>
      <c r="DN166" s="54"/>
      <c r="DO166" s="55">
        <f t="shared" ref="DO166:DP166" si="1843">DO167+DO168+DO170</f>
        <v>0</v>
      </c>
      <c r="DP166" s="55">
        <f t="shared" si="1843"/>
        <v>0</v>
      </c>
      <c r="DQ166" s="54"/>
      <c r="DR166" s="55">
        <f t="shared" ref="DR166:DS166" si="1844">DR167+DR168+DR170</f>
        <v>0</v>
      </c>
      <c r="DS166" s="55">
        <f t="shared" si="1844"/>
        <v>0</v>
      </c>
      <c r="DT166" s="54"/>
      <c r="DU166" s="55">
        <f t="shared" ref="DU166:DV166" si="1845">DU167+DU168+DU170</f>
        <v>0</v>
      </c>
      <c r="DV166" s="55">
        <f t="shared" si="1845"/>
        <v>0</v>
      </c>
      <c r="DW166" s="54"/>
      <c r="DX166" s="55">
        <f t="shared" ref="DX166:DY166" si="1846">DX167+DX168+DX170</f>
        <v>0</v>
      </c>
      <c r="DY166" s="55">
        <f t="shared" si="1846"/>
        <v>0</v>
      </c>
      <c r="DZ166" s="54"/>
      <c r="EA166" s="55">
        <f t="shared" ref="EA166:EB166" si="1847">EA167+EA168+EA170</f>
        <v>0</v>
      </c>
      <c r="EB166" s="55">
        <f t="shared" si="1847"/>
        <v>0</v>
      </c>
      <c r="EC166" s="54"/>
      <c r="ED166" s="55">
        <f t="shared" ref="ED166:EE166" si="1848">ED167+ED168+ED170</f>
        <v>0</v>
      </c>
      <c r="EE166" s="55">
        <f t="shared" si="1848"/>
        <v>0</v>
      </c>
      <c r="EF166" s="54"/>
      <c r="EG166" s="55">
        <f t="shared" ref="EG166:EH166" si="1849">EG167+EG168+EG170</f>
        <v>260</v>
      </c>
      <c r="EH166" s="55">
        <f t="shared" si="1849"/>
        <v>260</v>
      </c>
      <c r="EI166" s="54">
        <f t="shared" ref="EI166:EI167" si="1850">EH166/EG166*100</f>
        <v>100</v>
      </c>
      <c r="EJ166" s="55">
        <f t="shared" ref="EJ166:EK166" si="1851">EJ167+EJ168+EJ170</f>
        <v>160</v>
      </c>
      <c r="EK166" s="55">
        <f t="shared" si="1851"/>
        <v>160</v>
      </c>
      <c r="EL166" s="54">
        <f t="shared" ref="EL166:EL167" si="1852">EK166/EJ166*100</f>
        <v>100</v>
      </c>
      <c r="EM166" s="55">
        <f t="shared" ref="EM166:EN166" si="1853">EM167+EM168+EM170</f>
        <v>0</v>
      </c>
      <c r="EN166" s="55">
        <f t="shared" si="1853"/>
        <v>0</v>
      </c>
      <c r="EO166" s="54"/>
      <c r="EP166" s="55">
        <f t="shared" ref="EP166:EQ166" si="1854">EP167+EP168+EP170</f>
        <v>0</v>
      </c>
      <c r="EQ166" s="55">
        <f t="shared" si="1854"/>
        <v>0</v>
      </c>
      <c r="ER166" s="54"/>
      <c r="ES166" s="55">
        <f t="shared" ref="ES166:ET166" si="1855">ES167+ES168+ES170</f>
        <v>3242</v>
      </c>
      <c r="ET166" s="55">
        <f t="shared" si="1855"/>
        <v>3242</v>
      </c>
      <c r="EU166" s="54">
        <f t="shared" ref="EU166:EU167" si="1856">ET166/ES166*100</f>
        <v>100</v>
      </c>
      <c r="EV166" s="55">
        <f t="shared" ref="EV166:EW166" si="1857">EV167+EV168+EV170</f>
        <v>0</v>
      </c>
      <c r="EW166" s="55">
        <f t="shared" si="1857"/>
        <v>0</v>
      </c>
      <c r="EX166" s="54"/>
      <c r="EY166" s="55">
        <f t="shared" ref="EY166:EZ166" si="1858">EY167+EY168+EY170</f>
        <v>0</v>
      </c>
      <c r="EZ166" s="55">
        <f t="shared" si="1858"/>
        <v>0</v>
      </c>
      <c r="FA166" s="54"/>
      <c r="FB166" s="55">
        <f t="shared" ref="FB166:FC166" si="1859">FB167+FB168+FB170</f>
        <v>0</v>
      </c>
      <c r="FC166" s="55">
        <f t="shared" si="1859"/>
        <v>0</v>
      </c>
      <c r="FD166" s="54"/>
    </row>
    <row r="167" spans="1:160" ht="31.5" x14ac:dyDescent="0.25">
      <c r="A167" s="186" t="s">
        <v>275</v>
      </c>
      <c r="B167" s="56">
        <f t="shared" si="1507"/>
        <v>10760.1</v>
      </c>
      <c r="C167" s="56">
        <f t="shared" si="1508"/>
        <v>7546.3071999999993</v>
      </c>
      <c r="D167" s="52">
        <f t="shared" si="31"/>
        <v>70.132314755439069</v>
      </c>
      <c r="E167" s="52"/>
      <c r="F167" s="52"/>
      <c r="G167" s="52"/>
      <c r="H167" s="52"/>
      <c r="I167" s="52"/>
      <c r="J167" s="48"/>
      <c r="K167" s="52">
        <v>669.8</v>
      </c>
      <c r="L167" s="52">
        <v>669.8</v>
      </c>
      <c r="M167" s="48">
        <f t="shared" si="197"/>
        <v>100</v>
      </c>
      <c r="N167" s="52">
        <v>385</v>
      </c>
      <c r="O167" s="52">
        <v>246.4</v>
      </c>
      <c r="P167" s="48">
        <f t="shared" si="1617"/>
        <v>64</v>
      </c>
      <c r="Q167" s="199">
        <v>1608</v>
      </c>
      <c r="R167" s="199">
        <v>982.9</v>
      </c>
      <c r="S167" s="48">
        <f t="shared" si="1812"/>
        <v>61.125621890547265</v>
      </c>
      <c r="T167" s="198">
        <v>140</v>
      </c>
      <c r="U167" s="198">
        <v>89.6</v>
      </c>
      <c r="V167" s="48">
        <f t="shared" si="1815"/>
        <v>64</v>
      </c>
      <c r="W167" s="198"/>
      <c r="X167" s="198"/>
      <c r="Y167" s="48"/>
      <c r="Z167" s="52"/>
      <c r="AA167" s="52"/>
      <c r="AB167" s="48"/>
      <c r="AC167" s="52"/>
      <c r="AD167" s="52"/>
      <c r="AE167" s="48"/>
      <c r="AF167" s="52"/>
      <c r="AG167" s="52"/>
      <c r="AH167" s="48"/>
      <c r="AI167" s="198">
        <v>1000</v>
      </c>
      <c r="AJ167" s="198">
        <v>1000</v>
      </c>
      <c r="AK167" s="48">
        <f t="shared" si="1821"/>
        <v>100</v>
      </c>
      <c r="AL167" s="198"/>
      <c r="AM167" s="198"/>
      <c r="AN167" s="48"/>
      <c r="AO167" s="198"/>
      <c r="AP167" s="198"/>
      <c r="AQ167" s="48"/>
      <c r="AR167" s="198"/>
      <c r="AS167" s="200"/>
      <c r="AT167" s="48"/>
      <c r="AU167" s="198"/>
      <c r="AV167" s="198"/>
      <c r="AW167" s="48"/>
      <c r="AX167" s="198">
        <v>100</v>
      </c>
      <c r="AY167" s="198">
        <v>100</v>
      </c>
      <c r="AZ167" s="198">
        <f t="shared" si="1529"/>
        <v>100</v>
      </c>
      <c r="BA167" s="198"/>
      <c r="BB167" s="198"/>
      <c r="BC167" s="48"/>
      <c r="BD167" s="198"/>
      <c r="BE167" s="198"/>
      <c r="BF167" s="48"/>
      <c r="BG167" s="198"/>
      <c r="BH167" s="198"/>
      <c r="BI167" s="48"/>
      <c r="BJ167" s="198">
        <v>1532.8</v>
      </c>
      <c r="BK167" s="198">
        <v>795.60719999999992</v>
      </c>
      <c r="BL167" s="48">
        <f t="shared" si="1828"/>
        <v>51.905480167014609</v>
      </c>
      <c r="BM167" s="198"/>
      <c r="BN167" s="198"/>
      <c r="BO167" s="48"/>
      <c r="BP167" s="198"/>
      <c r="BQ167" s="198"/>
      <c r="BR167" s="48"/>
      <c r="BS167" s="198"/>
      <c r="BT167" s="198"/>
      <c r="BU167" s="48"/>
      <c r="BV167" s="198"/>
      <c r="BW167" s="198"/>
      <c r="BX167" s="48"/>
      <c r="BY167" s="198"/>
      <c r="BZ167" s="198"/>
      <c r="CA167" s="48"/>
      <c r="CB167" s="198">
        <v>1662.5</v>
      </c>
      <c r="CC167" s="198"/>
      <c r="CD167" s="48">
        <f t="shared" si="1830"/>
        <v>0</v>
      </c>
      <c r="CE167" s="198"/>
      <c r="CF167" s="198"/>
      <c r="CG167" s="48"/>
      <c r="CH167" s="198"/>
      <c r="CI167" s="198"/>
      <c r="CJ167" s="48"/>
      <c r="CK167" s="198"/>
      <c r="CL167" s="198"/>
      <c r="CM167" s="48"/>
      <c r="CN167" s="198"/>
      <c r="CO167" s="198"/>
      <c r="CP167" s="48"/>
      <c r="CQ167" s="198"/>
      <c r="CR167" s="198"/>
      <c r="CS167" s="48"/>
      <c r="CT167" s="198"/>
      <c r="CU167" s="198"/>
      <c r="CV167" s="48"/>
      <c r="CW167" s="198"/>
      <c r="CX167" s="198"/>
      <c r="CY167" s="198"/>
      <c r="CZ167" s="198"/>
      <c r="DA167" s="198"/>
      <c r="DB167" s="48"/>
      <c r="DC167" s="198"/>
      <c r="DD167" s="198"/>
      <c r="DE167" s="48"/>
      <c r="DF167" s="198"/>
      <c r="DG167" s="198"/>
      <c r="DH167" s="48"/>
      <c r="DI167" s="198"/>
      <c r="DJ167" s="198"/>
      <c r="DK167" s="48"/>
      <c r="DL167" s="198"/>
      <c r="DM167" s="198"/>
      <c r="DN167" s="48"/>
      <c r="DO167" s="198"/>
      <c r="DP167" s="198"/>
      <c r="DQ167" s="48"/>
      <c r="DR167" s="198"/>
      <c r="DS167" s="198"/>
      <c r="DT167" s="48"/>
      <c r="DU167" s="198"/>
      <c r="DV167" s="198"/>
      <c r="DW167" s="48"/>
      <c r="DX167" s="198"/>
      <c r="DY167" s="198"/>
      <c r="DZ167" s="48"/>
      <c r="EA167" s="198"/>
      <c r="EB167" s="198"/>
      <c r="EC167" s="48"/>
      <c r="ED167" s="198"/>
      <c r="EE167" s="198"/>
      <c r="EF167" s="48"/>
      <c r="EG167" s="198">
        <v>260</v>
      </c>
      <c r="EH167" s="198">
        <v>260</v>
      </c>
      <c r="EI167" s="48">
        <f t="shared" si="1850"/>
        <v>100</v>
      </c>
      <c r="EJ167" s="198">
        <v>160</v>
      </c>
      <c r="EK167" s="198">
        <v>160</v>
      </c>
      <c r="EL167" s="48">
        <f t="shared" si="1852"/>
        <v>100</v>
      </c>
      <c r="EM167" s="198"/>
      <c r="EN167" s="198"/>
      <c r="EO167" s="48"/>
      <c r="EP167" s="198"/>
      <c r="EQ167" s="198"/>
      <c r="ER167" s="48"/>
      <c r="ES167" s="198">
        <v>3242</v>
      </c>
      <c r="ET167" s="198">
        <v>3242</v>
      </c>
      <c r="EU167" s="48">
        <f t="shared" si="1856"/>
        <v>100</v>
      </c>
      <c r="EV167" s="198"/>
      <c r="EW167" s="198"/>
      <c r="EX167" s="48"/>
      <c r="EY167" s="198"/>
      <c r="EZ167" s="198"/>
      <c r="FA167" s="48"/>
      <c r="FB167" s="198"/>
      <c r="FC167" s="198"/>
      <c r="FD167" s="48"/>
    </row>
    <row r="168" spans="1:160" ht="15.75" x14ac:dyDescent="0.25">
      <c r="A168" s="28" t="s">
        <v>329</v>
      </c>
      <c r="B168" s="56">
        <f t="shared" si="1507"/>
        <v>555</v>
      </c>
      <c r="C168" s="56">
        <f t="shared" si="1508"/>
        <v>0</v>
      </c>
      <c r="D168" s="52"/>
      <c r="E168" s="56"/>
      <c r="F168" s="56"/>
      <c r="G168" s="56"/>
      <c r="H168" s="117"/>
      <c r="I168" s="117"/>
      <c r="J168" s="117"/>
      <c r="K168" s="117"/>
      <c r="L168" s="117"/>
      <c r="M168" s="117"/>
      <c r="N168" s="117"/>
      <c r="O168" s="117"/>
      <c r="P168" s="48"/>
      <c r="Q168" s="76"/>
      <c r="R168" s="76"/>
      <c r="S168" s="48"/>
      <c r="T168" s="76"/>
      <c r="U168" s="76"/>
      <c r="V168" s="48"/>
      <c r="W168" s="76"/>
      <c r="X168" s="76"/>
      <c r="Y168" s="48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76"/>
      <c r="AJ168" s="76"/>
      <c r="AK168" s="48"/>
      <c r="AL168" s="76"/>
      <c r="AM168" s="76"/>
      <c r="AN168" s="48"/>
      <c r="AO168" s="76"/>
      <c r="AP168" s="76"/>
      <c r="AQ168" s="48"/>
      <c r="AR168" s="76"/>
      <c r="AS168" s="76"/>
      <c r="AT168" s="48"/>
      <c r="AU168" s="76"/>
      <c r="AV168" s="76"/>
      <c r="AW168" s="48"/>
      <c r="AX168" s="76"/>
      <c r="AY168" s="76"/>
      <c r="AZ168" s="198"/>
      <c r="BA168" s="76"/>
      <c r="BB168" s="76"/>
      <c r="BC168" s="48"/>
      <c r="BD168" s="76"/>
      <c r="BE168" s="76"/>
      <c r="BF168" s="48"/>
      <c r="BG168" s="76"/>
      <c r="BH168" s="76"/>
      <c r="BI168" s="48"/>
      <c r="BJ168" s="76"/>
      <c r="BK168" s="76"/>
      <c r="BL168" s="48"/>
      <c r="BM168" s="76"/>
      <c r="BN168" s="76"/>
      <c r="BO168" s="48"/>
      <c r="BP168" s="76"/>
      <c r="BQ168" s="76"/>
      <c r="BR168" s="48"/>
      <c r="BS168" s="76"/>
      <c r="BT168" s="76"/>
      <c r="BU168" s="48"/>
      <c r="BV168" s="76"/>
      <c r="BW168" s="76"/>
      <c r="BX168" s="48"/>
      <c r="BY168" s="76"/>
      <c r="BZ168" s="76"/>
      <c r="CA168" s="48"/>
      <c r="CB168" s="198">
        <v>555</v>
      </c>
      <c r="CC168" s="76"/>
      <c r="CD168" s="48"/>
      <c r="CE168" s="76"/>
      <c r="CF168" s="76"/>
      <c r="CG168" s="48"/>
      <c r="CH168" s="76"/>
      <c r="CI168" s="76"/>
      <c r="CJ168" s="48"/>
      <c r="CK168" s="76"/>
      <c r="CL168" s="76"/>
      <c r="CM168" s="48"/>
      <c r="CN168" s="76"/>
      <c r="CO168" s="76"/>
      <c r="CP168" s="48"/>
      <c r="CQ168" s="76"/>
      <c r="CR168" s="76"/>
      <c r="CS168" s="48"/>
      <c r="CT168" s="198"/>
      <c r="CU168" s="76"/>
      <c r="CV168" s="48"/>
      <c r="CW168" s="76"/>
      <c r="CX168" s="76"/>
      <c r="CY168" s="198"/>
      <c r="CZ168" s="76"/>
      <c r="DA168" s="76"/>
      <c r="DB168" s="48"/>
      <c r="DC168" s="198"/>
      <c r="DD168" s="76"/>
      <c r="DE168" s="48"/>
      <c r="DF168" s="76"/>
      <c r="DG168" s="76"/>
      <c r="DH168" s="48"/>
      <c r="DI168" s="198"/>
      <c r="DJ168" s="76"/>
      <c r="DK168" s="48"/>
      <c r="DL168" s="76"/>
      <c r="DM168" s="76"/>
      <c r="DN168" s="48"/>
      <c r="DO168" s="198"/>
      <c r="DP168" s="76"/>
      <c r="DQ168" s="48"/>
      <c r="DR168" s="198"/>
      <c r="DS168" s="76"/>
      <c r="DT168" s="48"/>
      <c r="DU168" s="198"/>
      <c r="DV168" s="76"/>
      <c r="DW168" s="48"/>
      <c r="DX168" s="198"/>
      <c r="DY168" s="76"/>
      <c r="DZ168" s="48"/>
      <c r="EA168" s="198"/>
      <c r="EB168" s="76"/>
      <c r="EC168" s="48"/>
      <c r="ED168" s="198"/>
      <c r="EE168" s="76"/>
      <c r="EF168" s="48"/>
      <c r="EG168" s="198"/>
      <c r="EH168" s="76"/>
      <c r="EI168" s="48"/>
      <c r="EJ168" s="198"/>
      <c r="EK168" s="76"/>
      <c r="EL168" s="48"/>
      <c r="EM168" s="198"/>
      <c r="EN168" s="76"/>
      <c r="EO168" s="48"/>
      <c r="EP168" s="198"/>
      <c r="EQ168" s="76"/>
      <c r="ER168" s="48"/>
      <c r="ES168" s="198"/>
      <c r="ET168" s="76"/>
      <c r="EU168" s="48"/>
      <c r="EV168" s="198"/>
      <c r="EW168" s="76"/>
      <c r="EX168" s="48"/>
      <c r="EY168" s="198"/>
      <c r="EZ168" s="76"/>
      <c r="FA168" s="48"/>
      <c r="FB168" s="76"/>
      <c r="FC168" s="76"/>
      <c r="FD168" s="48"/>
    </row>
    <row r="169" spans="1:160" ht="15.75" x14ac:dyDescent="0.25">
      <c r="A169" s="189" t="s">
        <v>587</v>
      </c>
      <c r="B169" s="56">
        <f t="shared" si="1507"/>
        <v>0</v>
      </c>
      <c r="C169" s="56">
        <f t="shared" si="1508"/>
        <v>0</v>
      </c>
      <c r="D169" s="52"/>
      <c r="E169" s="56"/>
      <c r="F169" s="56"/>
      <c r="G169" s="56"/>
      <c r="H169" s="117"/>
      <c r="I169" s="117"/>
      <c r="J169" s="117"/>
      <c r="K169" s="117"/>
      <c r="L169" s="117"/>
      <c r="M169" s="117"/>
      <c r="N169" s="117"/>
      <c r="O169" s="117"/>
      <c r="P169" s="48"/>
      <c r="Q169" s="76"/>
      <c r="R169" s="76"/>
      <c r="S169" s="48"/>
      <c r="T169" s="76"/>
      <c r="U169" s="76"/>
      <c r="V169" s="48"/>
      <c r="W169" s="76"/>
      <c r="X169" s="76"/>
      <c r="Y169" s="48"/>
      <c r="Z169" s="117"/>
      <c r="AA169" s="117"/>
      <c r="AB169" s="117"/>
      <c r="AC169" s="117"/>
      <c r="AD169" s="117"/>
      <c r="AE169" s="117"/>
      <c r="AF169" s="117"/>
      <c r="AG169" s="117"/>
      <c r="AH169" s="117"/>
      <c r="AI169" s="76"/>
      <c r="AJ169" s="76"/>
      <c r="AK169" s="48"/>
      <c r="AL169" s="76"/>
      <c r="AM169" s="76"/>
      <c r="AN169" s="48"/>
      <c r="AO169" s="76"/>
      <c r="AP169" s="76"/>
      <c r="AQ169" s="48"/>
      <c r="AR169" s="76"/>
      <c r="AS169" s="76"/>
      <c r="AT169" s="48"/>
      <c r="AU169" s="76"/>
      <c r="AV169" s="76"/>
      <c r="AW169" s="48"/>
      <c r="AX169" s="76"/>
      <c r="AY169" s="76"/>
      <c r="AZ169" s="198"/>
      <c r="BA169" s="76"/>
      <c r="BB169" s="76"/>
      <c r="BC169" s="48"/>
      <c r="BD169" s="76"/>
      <c r="BE169" s="76"/>
      <c r="BF169" s="48"/>
      <c r="BG169" s="76"/>
      <c r="BH169" s="76"/>
      <c r="BI169" s="48"/>
      <c r="BJ169" s="76"/>
      <c r="BK169" s="76"/>
      <c r="BL169" s="48"/>
      <c r="BM169" s="76"/>
      <c r="BN169" s="76"/>
      <c r="BO169" s="48"/>
      <c r="BP169" s="76"/>
      <c r="BQ169" s="76"/>
      <c r="BR169" s="48"/>
      <c r="BS169" s="76"/>
      <c r="BT169" s="76"/>
      <c r="BU169" s="48"/>
      <c r="BV169" s="76"/>
      <c r="BW169" s="76"/>
      <c r="BX169" s="48"/>
      <c r="BY169" s="76"/>
      <c r="BZ169" s="76"/>
      <c r="CA169" s="48"/>
      <c r="CB169" s="76"/>
      <c r="CC169" s="76"/>
      <c r="CD169" s="48"/>
      <c r="CE169" s="76"/>
      <c r="CF169" s="76"/>
      <c r="CG169" s="48"/>
      <c r="CH169" s="76"/>
      <c r="CI169" s="76"/>
      <c r="CJ169" s="48"/>
      <c r="CK169" s="76"/>
      <c r="CL169" s="76"/>
      <c r="CM169" s="48"/>
      <c r="CN169" s="76"/>
      <c r="CO169" s="76"/>
      <c r="CP169" s="48"/>
      <c r="CQ169" s="76"/>
      <c r="CR169" s="76"/>
      <c r="CS169" s="48"/>
      <c r="CT169" s="76"/>
      <c r="CU169" s="76"/>
      <c r="CV169" s="48"/>
      <c r="CW169" s="76"/>
      <c r="CX169" s="76"/>
      <c r="CY169" s="198"/>
      <c r="CZ169" s="76"/>
      <c r="DA169" s="76"/>
      <c r="DB169" s="48"/>
      <c r="DC169" s="76"/>
      <c r="DD169" s="76"/>
      <c r="DE169" s="48"/>
      <c r="DF169" s="76"/>
      <c r="DG169" s="76"/>
      <c r="DH169" s="48"/>
      <c r="DI169" s="76"/>
      <c r="DJ169" s="76"/>
      <c r="DK169" s="48"/>
      <c r="DL169" s="76"/>
      <c r="DM169" s="76"/>
      <c r="DN169" s="48"/>
      <c r="DO169" s="76"/>
      <c r="DP169" s="76"/>
      <c r="DQ169" s="48"/>
      <c r="DR169" s="76"/>
      <c r="DS169" s="76"/>
      <c r="DT169" s="48"/>
      <c r="DU169" s="76"/>
      <c r="DV169" s="76"/>
      <c r="DW169" s="48"/>
      <c r="DX169" s="76"/>
      <c r="DY169" s="76"/>
      <c r="DZ169" s="48"/>
      <c r="EA169" s="76"/>
      <c r="EB169" s="76"/>
      <c r="EC169" s="48"/>
      <c r="ED169" s="76"/>
      <c r="EE169" s="76"/>
      <c r="EF169" s="48"/>
      <c r="EG169" s="76"/>
      <c r="EH169" s="76"/>
      <c r="EI169" s="48"/>
      <c r="EJ169" s="76"/>
      <c r="EK169" s="76"/>
      <c r="EL169" s="48"/>
      <c r="EM169" s="76"/>
      <c r="EN169" s="76"/>
      <c r="EO169" s="48"/>
      <c r="EP169" s="76"/>
      <c r="EQ169" s="76"/>
      <c r="ER169" s="48"/>
      <c r="ES169" s="76"/>
      <c r="ET169" s="76"/>
      <c r="EU169" s="48"/>
      <c r="EV169" s="76"/>
      <c r="EW169" s="76"/>
      <c r="EX169" s="48"/>
      <c r="EY169" s="76"/>
      <c r="EZ169" s="76"/>
      <c r="FA169" s="48"/>
      <c r="FB169" s="76"/>
      <c r="FC169" s="76"/>
      <c r="FD169" s="48"/>
    </row>
    <row r="170" spans="1:160" ht="15.75" x14ac:dyDescent="0.25">
      <c r="A170" s="28" t="s">
        <v>330</v>
      </c>
      <c r="B170" s="56">
        <f t="shared" si="1507"/>
        <v>0</v>
      </c>
      <c r="C170" s="56">
        <f t="shared" si="1508"/>
        <v>0</v>
      </c>
      <c r="D170" s="56"/>
      <c r="E170" s="56"/>
      <c r="F170" s="56"/>
      <c r="G170" s="56"/>
      <c r="H170" s="117"/>
      <c r="I170" s="117"/>
      <c r="J170" s="117"/>
      <c r="K170" s="117"/>
      <c r="L170" s="117"/>
      <c r="M170" s="117"/>
      <c r="N170" s="117"/>
      <c r="O170" s="117"/>
      <c r="P170" s="48"/>
      <c r="Q170" s="76"/>
      <c r="R170" s="76"/>
      <c r="S170" s="48"/>
      <c r="T170" s="76"/>
      <c r="U170" s="76"/>
      <c r="V170" s="48"/>
      <c r="W170" s="76"/>
      <c r="X170" s="76"/>
      <c r="Y170" s="48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76"/>
      <c r="AJ170" s="76"/>
      <c r="AK170" s="48"/>
      <c r="AL170" s="76"/>
      <c r="AM170" s="76"/>
      <c r="AN170" s="48"/>
      <c r="AO170" s="76"/>
      <c r="AP170" s="76"/>
      <c r="AQ170" s="48"/>
      <c r="AR170" s="76"/>
      <c r="AS170" s="76"/>
      <c r="AT170" s="48"/>
      <c r="AU170" s="76"/>
      <c r="AV170" s="76"/>
      <c r="AW170" s="48"/>
      <c r="AX170" s="76"/>
      <c r="AY170" s="76"/>
      <c r="AZ170" s="198"/>
      <c r="BA170" s="76"/>
      <c r="BB170" s="76"/>
      <c r="BC170" s="48"/>
      <c r="BD170" s="76"/>
      <c r="BE170" s="76"/>
      <c r="BF170" s="48"/>
      <c r="BG170" s="76"/>
      <c r="BH170" s="76"/>
      <c r="BI170" s="48"/>
      <c r="BJ170" s="76"/>
      <c r="BK170" s="76"/>
      <c r="BL170" s="48"/>
      <c r="BM170" s="76"/>
      <c r="BN170" s="76"/>
      <c r="BO170" s="48"/>
      <c r="BP170" s="76"/>
      <c r="BQ170" s="76"/>
      <c r="BR170" s="48"/>
      <c r="BS170" s="76"/>
      <c r="BT170" s="76"/>
      <c r="BU170" s="48"/>
      <c r="BV170" s="76"/>
      <c r="BW170" s="76"/>
      <c r="BX170" s="48"/>
      <c r="BY170" s="76"/>
      <c r="BZ170" s="76"/>
      <c r="CA170" s="48"/>
      <c r="CB170" s="76"/>
      <c r="CC170" s="76"/>
      <c r="CD170" s="48"/>
      <c r="CE170" s="76"/>
      <c r="CF170" s="76"/>
      <c r="CG170" s="48"/>
      <c r="CH170" s="76"/>
      <c r="CI170" s="76"/>
      <c r="CJ170" s="48"/>
      <c r="CK170" s="76"/>
      <c r="CL170" s="76"/>
      <c r="CM170" s="48"/>
      <c r="CN170" s="76"/>
      <c r="CO170" s="76"/>
      <c r="CP170" s="48"/>
      <c r="CQ170" s="76"/>
      <c r="CR170" s="76"/>
      <c r="CS170" s="48"/>
      <c r="CT170" s="76"/>
      <c r="CU170" s="76"/>
      <c r="CV170" s="48"/>
      <c r="CW170" s="76"/>
      <c r="CX170" s="76"/>
      <c r="CY170" s="198"/>
      <c r="CZ170" s="76"/>
      <c r="DA170" s="76"/>
      <c r="DB170" s="48"/>
      <c r="DC170" s="76"/>
      <c r="DD170" s="76"/>
      <c r="DE170" s="48"/>
      <c r="DF170" s="76"/>
      <c r="DG170" s="76"/>
      <c r="DH170" s="48"/>
      <c r="DI170" s="76"/>
      <c r="DJ170" s="76"/>
      <c r="DK170" s="48"/>
      <c r="DL170" s="76"/>
      <c r="DM170" s="76"/>
      <c r="DN170" s="48"/>
      <c r="DO170" s="76"/>
      <c r="DP170" s="76"/>
      <c r="DQ170" s="48"/>
      <c r="DR170" s="76"/>
      <c r="DS170" s="76"/>
      <c r="DT170" s="48"/>
      <c r="DU170" s="76"/>
      <c r="DV170" s="76"/>
      <c r="DW170" s="48"/>
      <c r="DX170" s="76"/>
      <c r="DY170" s="76"/>
      <c r="DZ170" s="48"/>
      <c r="EA170" s="76"/>
      <c r="EB170" s="76"/>
      <c r="EC170" s="48"/>
      <c r="ED170" s="76"/>
      <c r="EE170" s="76"/>
      <c r="EF170" s="48"/>
      <c r="EG170" s="76"/>
      <c r="EH170" s="76"/>
      <c r="EI170" s="48"/>
      <c r="EJ170" s="76"/>
      <c r="EK170" s="76"/>
      <c r="EL170" s="48"/>
      <c r="EM170" s="76"/>
      <c r="EN170" s="76"/>
      <c r="EO170" s="48"/>
      <c r="EP170" s="76"/>
      <c r="EQ170" s="76"/>
      <c r="ER170" s="48"/>
      <c r="ES170" s="76"/>
      <c r="ET170" s="76"/>
      <c r="EU170" s="48"/>
      <c r="EV170" s="76"/>
      <c r="EW170" s="76"/>
      <c r="EX170" s="48"/>
      <c r="EY170" s="76"/>
      <c r="EZ170" s="76"/>
      <c r="FA170" s="48"/>
      <c r="FB170" s="76"/>
      <c r="FC170" s="76"/>
      <c r="FD170" s="48"/>
    </row>
    <row r="171" spans="1:160" s="59" customFormat="1" ht="31.5" x14ac:dyDescent="0.25">
      <c r="A171" s="185" t="s">
        <v>328</v>
      </c>
      <c r="B171" s="73">
        <f t="shared" si="1507"/>
        <v>91021.1</v>
      </c>
      <c r="C171" s="73">
        <f t="shared" si="1508"/>
        <v>84894.392890000017</v>
      </c>
      <c r="D171" s="55">
        <f t="shared" ref="D171" si="1860">C171/B171*100</f>
        <v>93.268915548153132</v>
      </c>
      <c r="E171" s="55">
        <f t="shared" ref="E171:AD171" si="1861">E172+E173+E174</f>
        <v>0</v>
      </c>
      <c r="F171" s="55">
        <f t="shared" ref="F171" si="1862">F172+F173+F174</f>
        <v>0</v>
      </c>
      <c r="G171" s="55"/>
      <c r="H171" s="55">
        <f t="shared" si="1861"/>
        <v>80000</v>
      </c>
      <c r="I171" s="55">
        <f t="shared" si="1861"/>
        <v>80000</v>
      </c>
      <c r="J171" s="73">
        <f t="shared" ref="J171" si="1863">I171/H171*100</f>
        <v>100</v>
      </c>
      <c r="K171" s="55">
        <f t="shared" si="1861"/>
        <v>877</v>
      </c>
      <c r="L171" s="55">
        <f t="shared" ref="L171" si="1864">L172+L173+L174</f>
        <v>877</v>
      </c>
      <c r="M171" s="54">
        <f t="shared" si="197"/>
        <v>100</v>
      </c>
      <c r="N171" s="55">
        <f t="shared" si="1861"/>
        <v>513</v>
      </c>
      <c r="O171" s="55">
        <f t="shared" si="1861"/>
        <v>173.49529999999999</v>
      </c>
      <c r="P171" s="54">
        <f t="shared" si="1617"/>
        <v>33.819746588693953</v>
      </c>
      <c r="Q171" s="55">
        <f t="shared" ref="Q171:R171" si="1865">Q172+Q173+Q174</f>
        <v>1977</v>
      </c>
      <c r="R171" s="55">
        <f t="shared" si="1865"/>
        <v>591.06127000000004</v>
      </c>
      <c r="S171" s="54">
        <f t="shared" ref="S171:S172" si="1866">R171/Q171*100</f>
        <v>29.896877592311583</v>
      </c>
      <c r="T171" s="55">
        <f t="shared" ref="T171" si="1867">T172+T173+T174</f>
        <v>710</v>
      </c>
      <c r="U171" s="55">
        <f t="shared" ref="U171" si="1868">U172+U173+U174</f>
        <v>337.81784999999996</v>
      </c>
      <c r="V171" s="54">
        <f t="shared" ref="V171:V172" si="1869">U171/T171*100</f>
        <v>47.579978873239433</v>
      </c>
      <c r="W171" s="55">
        <f t="shared" ref="W171" si="1870">W172+W173+W174</f>
        <v>0</v>
      </c>
      <c r="X171" s="55">
        <f t="shared" ref="X171" si="1871">X172+X173+X174</f>
        <v>0</v>
      </c>
      <c r="Y171" s="54"/>
      <c r="Z171" s="55">
        <f t="shared" si="1861"/>
        <v>0</v>
      </c>
      <c r="AA171" s="55">
        <f t="shared" ref="AA171" si="1872">AA172+AA173+AA174</f>
        <v>0</v>
      </c>
      <c r="AB171" s="55">
        <f t="shared" si="1861"/>
        <v>0</v>
      </c>
      <c r="AC171" s="55">
        <f t="shared" si="1861"/>
        <v>0</v>
      </c>
      <c r="AD171" s="55">
        <f t="shared" si="1861"/>
        <v>0</v>
      </c>
      <c r="AE171" s="55">
        <f t="shared" ref="AE171:AG171" si="1873">AE172+AE173+AE174</f>
        <v>0</v>
      </c>
      <c r="AF171" s="55">
        <f t="shared" si="1873"/>
        <v>0</v>
      </c>
      <c r="AG171" s="55">
        <f t="shared" si="1873"/>
        <v>0</v>
      </c>
      <c r="AH171" s="54"/>
      <c r="AI171" s="55">
        <f t="shared" ref="AI171:AJ171" si="1874">AI172+AI173+AI174</f>
        <v>1100</v>
      </c>
      <c r="AJ171" s="55">
        <f t="shared" si="1874"/>
        <v>550</v>
      </c>
      <c r="AK171" s="54">
        <f t="shared" ref="AK171:AK172" si="1875">AJ171/AI171*100</f>
        <v>50</v>
      </c>
      <c r="AL171" s="55">
        <f t="shared" ref="AL171:AM171" si="1876">AL172+AL173+AL174</f>
        <v>0</v>
      </c>
      <c r="AM171" s="55">
        <f t="shared" si="1876"/>
        <v>0</v>
      </c>
      <c r="AN171" s="54"/>
      <c r="AO171" s="55">
        <f t="shared" ref="AO171:AP171" si="1877">AO172+AO173+AO174</f>
        <v>0</v>
      </c>
      <c r="AP171" s="55">
        <f t="shared" si="1877"/>
        <v>0</v>
      </c>
      <c r="AQ171" s="54"/>
      <c r="AR171" s="55">
        <f t="shared" ref="AR171:AS171" si="1878">AR172+AR173+AR174</f>
        <v>0</v>
      </c>
      <c r="AS171" s="55">
        <f t="shared" si="1878"/>
        <v>0</v>
      </c>
      <c r="AT171" s="54"/>
      <c r="AU171" s="55">
        <f t="shared" ref="AU171:AV171" si="1879">AU172+AU173+AU174</f>
        <v>0</v>
      </c>
      <c r="AV171" s="55">
        <f t="shared" si="1879"/>
        <v>0</v>
      </c>
      <c r="AW171" s="54"/>
      <c r="AX171" s="55">
        <f t="shared" ref="AX171:AY171" si="1880">AX172+AX173+AX174</f>
        <v>100</v>
      </c>
      <c r="AY171" s="55">
        <f t="shared" si="1880"/>
        <v>100</v>
      </c>
      <c r="AZ171" s="201">
        <f t="shared" si="1529"/>
        <v>100</v>
      </c>
      <c r="BA171" s="55"/>
      <c r="BB171" s="55"/>
      <c r="BC171" s="54"/>
      <c r="BD171" s="55"/>
      <c r="BE171" s="55"/>
      <c r="BF171" s="54"/>
      <c r="BG171" s="55"/>
      <c r="BH171" s="55"/>
      <c r="BI171" s="54"/>
      <c r="BJ171" s="55">
        <f t="shared" ref="BJ171:BK171" si="1881">BJ172+BJ173+BJ174</f>
        <v>2299.1</v>
      </c>
      <c r="BK171" s="55">
        <f t="shared" si="1881"/>
        <v>1149.55</v>
      </c>
      <c r="BL171" s="54">
        <f t="shared" ref="BL171:BL172" si="1882">BK171/BJ171*100</f>
        <v>50</v>
      </c>
      <c r="BM171" s="55"/>
      <c r="BN171" s="55"/>
      <c r="BO171" s="54"/>
      <c r="BP171" s="55">
        <f t="shared" ref="BP171:BQ171" si="1883">BP172+BP173+BP174</f>
        <v>0</v>
      </c>
      <c r="BQ171" s="55">
        <f t="shared" si="1883"/>
        <v>0</v>
      </c>
      <c r="BR171" s="54"/>
      <c r="BS171" s="55">
        <f t="shared" ref="BS171:BT171" si="1884">BS172+BS173+BS174</f>
        <v>0</v>
      </c>
      <c r="BT171" s="55">
        <f t="shared" si="1884"/>
        <v>0</v>
      </c>
      <c r="BU171" s="54"/>
      <c r="BV171" s="55">
        <f t="shared" ref="BV171:BW171" si="1885">BV172+BV173+BV174</f>
        <v>0</v>
      </c>
      <c r="BW171" s="55">
        <f t="shared" si="1885"/>
        <v>0</v>
      </c>
      <c r="BX171" s="54"/>
      <c r="BY171" s="55">
        <f t="shared" ref="BY171:BZ171" si="1886">BY172+BY173+BY174</f>
        <v>0</v>
      </c>
      <c r="BZ171" s="55">
        <f t="shared" si="1886"/>
        <v>0</v>
      </c>
      <c r="CA171" s="54"/>
      <c r="CB171" s="55">
        <f t="shared" ref="CB171:CC171" si="1887">CB172+CB173+CB174</f>
        <v>3185</v>
      </c>
      <c r="CC171" s="55">
        <f t="shared" si="1887"/>
        <v>955.46847000000002</v>
      </c>
      <c r="CD171" s="54">
        <f t="shared" ref="CD171:CD172" si="1888">CC171/CB171*100</f>
        <v>29.999010047095766</v>
      </c>
      <c r="CE171" s="55">
        <f t="shared" ref="CE171:CF171" si="1889">CE172+CE173+CE174</f>
        <v>0</v>
      </c>
      <c r="CF171" s="55">
        <f t="shared" si="1889"/>
        <v>0</v>
      </c>
      <c r="CG171" s="54"/>
      <c r="CH171" s="55">
        <f t="shared" ref="CH171:CI171" si="1890">CH172+CH173+CH174</f>
        <v>0</v>
      </c>
      <c r="CI171" s="55">
        <f t="shared" si="1890"/>
        <v>0</v>
      </c>
      <c r="CJ171" s="54"/>
      <c r="CK171" s="55">
        <f t="shared" ref="CK171:CL171" si="1891">CK172+CK173+CK174</f>
        <v>0</v>
      </c>
      <c r="CL171" s="55">
        <f t="shared" si="1891"/>
        <v>0</v>
      </c>
      <c r="CM171" s="54"/>
      <c r="CN171" s="55">
        <f t="shared" ref="CN171:CO171" si="1892">CN172+CN173+CN174</f>
        <v>0</v>
      </c>
      <c r="CO171" s="55">
        <f t="shared" si="1892"/>
        <v>0</v>
      </c>
      <c r="CP171" s="54"/>
      <c r="CQ171" s="55">
        <f t="shared" ref="CQ171:CR171" si="1893">CQ172+CQ173+CQ174</f>
        <v>0</v>
      </c>
      <c r="CR171" s="55">
        <f t="shared" si="1893"/>
        <v>0</v>
      </c>
      <c r="CS171" s="54"/>
      <c r="CT171" s="55">
        <f t="shared" ref="CT171:CU171" si="1894">CT172+CT173+CT174</f>
        <v>0</v>
      </c>
      <c r="CU171" s="55">
        <f t="shared" si="1894"/>
        <v>0</v>
      </c>
      <c r="CV171" s="54"/>
      <c r="CW171" s="55">
        <f t="shared" ref="CW171:CX171" si="1895">CW172+CW173+CW174</f>
        <v>0</v>
      </c>
      <c r="CX171" s="55">
        <f t="shared" si="1895"/>
        <v>0</v>
      </c>
      <c r="CY171" s="201"/>
      <c r="CZ171" s="55">
        <f t="shared" ref="CZ171:DA171" si="1896">CZ172+CZ173+CZ174</f>
        <v>0</v>
      </c>
      <c r="DA171" s="55">
        <f t="shared" si="1896"/>
        <v>0</v>
      </c>
      <c r="DB171" s="54"/>
      <c r="DC171" s="55">
        <f t="shared" ref="DC171:DD171" si="1897">DC172+DC173+DC174</f>
        <v>0</v>
      </c>
      <c r="DD171" s="55">
        <f t="shared" si="1897"/>
        <v>0</v>
      </c>
      <c r="DE171" s="54"/>
      <c r="DF171" s="55">
        <f t="shared" ref="DF171:DG171" si="1898">DF172+DF173+DF174</f>
        <v>0</v>
      </c>
      <c r="DG171" s="55">
        <f t="shared" si="1898"/>
        <v>0</v>
      </c>
      <c r="DH171" s="54"/>
      <c r="DI171" s="55">
        <f t="shared" ref="DI171:DJ171" si="1899">DI172+DI173+DI174</f>
        <v>0</v>
      </c>
      <c r="DJ171" s="55">
        <f t="shared" si="1899"/>
        <v>0</v>
      </c>
      <c r="DK171" s="54"/>
      <c r="DL171" s="55">
        <f t="shared" ref="DL171:DM171" si="1900">DL172+DL173+DL174</f>
        <v>0</v>
      </c>
      <c r="DM171" s="55">
        <f t="shared" si="1900"/>
        <v>0</v>
      </c>
      <c r="DN171" s="54"/>
      <c r="DO171" s="55">
        <f t="shared" ref="DO171:DP171" si="1901">DO172+DO173+DO174</f>
        <v>0</v>
      </c>
      <c r="DP171" s="55">
        <f t="shared" si="1901"/>
        <v>0</v>
      </c>
      <c r="DQ171" s="54"/>
      <c r="DR171" s="55">
        <f t="shared" ref="DR171:DS171" si="1902">DR172+DR173+DR174</f>
        <v>0</v>
      </c>
      <c r="DS171" s="55">
        <f t="shared" si="1902"/>
        <v>0</v>
      </c>
      <c r="DT171" s="54"/>
      <c r="DU171" s="55">
        <f t="shared" ref="DU171:DV171" si="1903">DU172+DU173+DU174</f>
        <v>0</v>
      </c>
      <c r="DV171" s="55">
        <f t="shared" si="1903"/>
        <v>0</v>
      </c>
      <c r="DW171" s="54"/>
      <c r="DX171" s="55">
        <f t="shared" ref="DX171:DY171" si="1904">DX172+DX173+DX174</f>
        <v>0</v>
      </c>
      <c r="DY171" s="55">
        <f t="shared" si="1904"/>
        <v>0</v>
      </c>
      <c r="DZ171" s="54"/>
      <c r="EA171" s="55">
        <f t="shared" ref="EA171:EB171" si="1905">EA172+EA173+EA174</f>
        <v>0</v>
      </c>
      <c r="EB171" s="55">
        <f t="shared" si="1905"/>
        <v>0</v>
      </c>
      <c r="EC171" s="54"/>
      <c r="ED171" s="55">
        <f t="shared" ref="ED171:EE171" si="1906">ED172+ED173+ED174</f>
        <v>0</v>
      </c>
      <c r="EE171" s="55">
        <f t="shared" si="1906"/>
        <v>0</v>
      </c>
      <c r="EF171" s="54"/>
      <c r="EG171" s="55">
        <f t="shared" ref="EG171:EH171" si="1907">EG172+EG173+EG174</f>
        <v>100</v>
      </c>
      <c r="EH171" s="55">
        <f t="shared" si="1907"/>
        <v>100</v>
      </c>
      <c r="EI171" s="54">
        <f t="shared" ref="EI171:EI181" si="1908">EH171/EG171*100</f>
        <v>100</v>
      </c>
      <c r="EJ171" s="55">
        <f t="shared" ref="EJ171:EK171" si="1909">EJ172+EJ173+EJ174</f>
        <v>60</v>
      </c>
      <c r="EK171" s="55">
        <f t="shared" si="1909"/>
        <v>60</v>
      </c>
      <c r="EL171" s="54">
        <f t="shared" ref="EL171:EL181" si="1910">EK171/EJ171*100</f>
        <v>100</v>
      </c>
      <c r="EM171" s="55">
        <f t="shared" ref="EM171:EN171" si="1911">EM172+EM173+EM174</f>
        <v>0</v>
      </c>
      <c r="EN171" s="55">
        <f t="shared" si="1911"/>
        <v>0</v>
      </c>
      <c r="EO171" s="54"/>
      <c r="EP171" s="55">
        <f t="shared" ref="EP171:EQ171" si="1912">EP172+EP173+EP174</f>
        <v>0</v>
      </c>
      <c r="EQ171" s="55">
        <f t="shared" si="1912"/>
        <v>0</v>
      </c>
      <c r="ER171" s="54"/>
      <c r="ES171" s="55">
        <f t="shared" ref="ES171:ET171" si="1913">ES172+ES173+ES174</f>
        <v>0</v>
      </c>
      <c r="ET171" s="55">
        <f t="shared" si="1913"/>
        <v>0</v>
      </c>
      <c r="EU171" s="54"/>
      <c r="EV171" s="55">
        <f t="shared" ref="EV171:EW171" si="1914">EV172+EV173+EV174</f>
        <v>0</v>
      </c>
      <c r="EW171" s="55">
        <f t="shared" si="1914"/>
        <v>0</v>
      </c>
      <c r="EX171" s="54"/>
      <c r="EY171" s="55">
        <f t="shared" ref="EY171:EZ171" si="1915">EY172+EY173+EY174</f>
        <v>100</v>
      </c>
      <c r="EZ171" s="55">
        <f t="shared" si="1915"/>
        <v>0</v>
      </c>
      <c r="FA171" s="54">
        <f t="shared" ref="FA170:FA175" si="1916">EZ171/EY171*100</f>
        <v>0</v>
      </c>
      <c r="FB171" s="55">
        <f t="shared" ref="FB171:FC171" si="1917">FB172+FB173+FB174</f>
        <v>0</v>
      </c>
      <c r="FC171" s="55">
        <f t="shared" si="1917"/>
        <v>0</v>
      </c>
      <c r="FD171" s="54"/>
    </row>
    <row r="172" spans="1:160" ht="31.5" x14ac:dyDescent="0.25">
      <c r="A172" s="186" t="s">
        <v>274</v>
      </c>
      <c r="B172" s="56">
        <f t="shared" si="1507"/>
        <v>11021.1</v>
      </c>
      <c r="C172" s="56">
        <f t="shared" si="1508"/>
        <v>4894.3928900000001</v>
      </c>
      <c r="D172" s="52">
        <f t="shared" si="31"/>
        <v>44.409295714583841</v>
      </c>
      <c r="E172" s="52"/>
      <c r="F172" s="52"/>
      <c r="G172" s="52"/>
      <c r="H172" s="52"/>
      <c r="I172" s="52"/>
      <c r="J172" s="56"/>
      <c r="K172" s="52">
        <v>877</v>
      </c>
      <c r="L172" s="52">
        <v>877</v>
      </c>
      <c r="M172" s="48">
        <f t="shared" si="197"/>
        <v>100</v>
      </c>
      <c r="N172" s="52">
        <v>513</v>
      </c>
      <c r="O172" s="52">
        <v>173.49529999999999</v>
      </c>
      <c r="P172" s="48">
        <f t="shared" si="1617"/>
        <v>33.819746588693953</v>
      </c>
      <c r="Q172" s="199">
        <v>1977</v>
      </c>
      <c r="R172" s="199">
        <v>591.06127000000004</v>
      </c>
      <c r="S172" s="48">
        <f t="shared" si="1866"/>
        <v>29.896877592311583</v>
      </c>
      <c r="T172" s="198">
        <v>710</v>
      </c>
      <c r="U172" s="198">
        <v>337.81784999999996</v>
      </c>
      <c r="V172" s="48">
        <f t="shared" si="1869"/>
        <v>47.579978873239433</v>
      </c>
      <c r="W172" s="198"/>
      <c r="X172" s="198"/>
      <c r="Y172" s="48"/>
      <c r="Z172" s="52"/>
      <c r="AA172" s="52"/>
      <c r="AB172" s="48"/>
      <c r="AC172" s="52"/>
      <c r="AD172" s="52"/>
      <c r="AE172" s="48"/>
      <c r="AF172" s="52"/>
      <c r="AG172" s="52"/>
      <c r="AH172" s="48"/>
      <c r="AI172" s="198">
        <v>1100</v>
      </c>
      <c r="AJ172" s="198">
        <v>550</v>
      </c>
      <c r="AK172" s="48">
        <f t="shared" si="1875"/>
        <v>50</v>
      </c>
      <c r="AL172" s="198"/>
      <c r="AM172" s="198"/>
      <c r="AN172" s="48"/>
      <c r="AO172" s="198"/>
      <c r="AP172" s="198"/>
      <c r="AQ172" s="48"/>
      <c r="AR172" s="198"/>
      <c r="AS172" s="200"/>
      <c r="AT172" s="48"/>
      <c r="AU172" s="198"/>
      <c r="AV172" s="198"/>
      <c r="AW172" s="48"/>
      <c r="AX172" s="198">
        <v>100</v>
      </c>
      <c r="AY172" s="198">
        <v>100</v>
      </c>
      <c r="AZ172" s="198">
        <f t="shared" si="1529"/>
        <v>100</v>
      </c>
      <c r="BA172" s="198"/>
      <c r="BB172" s="198"/>
      <c r="BC172" s="48"/>
      <c r="BD172" s="198"/>
      <c r="BE172" s="198"/>
      <c r="BF172" s="48"/>
      <c r="BG172" s="198"/>
      <c r="BH172" s="198"/>
      <c r="BI172" s="48"/>
      <c r="BJ172" s="198">
        <v>2299.1</v>
      </c>
      <c r="BK172" s="198">
        <v>1149.55</v>
      </c>
      <c r="BL172" s="48">
        <f t="shared" si="1882"/>
        <v>50</v>
      </c>
      <c r="BM172" s="198"/>
      <c r="BN172" s="198"/>
      <c r="BO172" s="48"/>
      <c r="BP172" s="198"/>
      <c r="BQ172" s="198"/>
      <c r="BR172" s="48"/>
      <c r="BS172" s="198"/>
      <c r="BT172" s="198"/>
      <c r="BU172" s="48"/>
      <c r="BV172" s="198"/>
      <c r="BW172" s="198"/>
      <c r="BX172" s="48"/>
      <c r="BY172" s="198"/>
      <c r="BZ172" s="198"/>
      <c r="CA172" s="48"/>
      <c r="CB172" s="198">
        <v>3185</v>
      </c>
      <c r="CC172" s="198">
        <v>955.46847000000002</v>
      </c>
      <c r="CD172" s="48">
        <f t="shared" si="1888"/>
        <v>29.999010047095766</v>
      </c>
      <c r="CE172" s="198"/>
      <c r="CF172" s="198"/>
      <c r="CG172" s="48"/>
      <c r="CH172" s="198"/>
      <c r="CI172" s="198"/>
      <c r="CJ172" s="48"/>
      <c r="CK172" s="198"/>
      <c r="CL172" s="198"/>
      <c r="CM172" s="48"/>
      <c r="CN172" s="198"/>
      <c r="CO172" s="198"/>
      <c r="CP172" s="48"/>
      <c r="CQ172" s="198"/>
      <c r="CR172" s="198"/>
      <c r="CS172" s="48"/>
      <c r="CT172" s="198"/>
      <c r="CU172" s="198"/>
      <c r="CV172" s="48"/>
      <c r="CW172" s="198"/>
      <c r="CX172" s="198"/>
      <c r="CY172" s="198"/>
      <c r="CZ172" s="198"/>
      <c r="DA172" s="198"/>
      <c r="DB172" s="48"/>
      <c r="DC172" s="198"/>
      <c r="DD172" s="198"/>
      <c r="DE172" s="48"/>
      <c r="DF172" s="198"/>
      <c r="DG172" s="198"/>
      <c r="DH172" s="48"/>
      <c r="DI172" s="198"/>
      <c r="DJ172" s="198"/>
      <c r="DK172" s="48"/>
      <c r="DL172" s="198"/>
      <c r="DM172" s="198"/>
      <c r="DN172" s="48"/>
      <c r="DO172" s="198"/>
      <c r="DP172" s="198"/>
      <c r="DQ172" s="48"/>
      <c r="DR172" s="198"/>
      <c r="DS172" s="198"/>
      <c r="DT172" s="48"/>
      <c r="DU172" s="198"/>
      <c r="DV172" s="198"/>
      <c r="DW172" s="48"/>
      <c r="DX172" s="198"/>
      <c r="DY172" s="198"/>
      <c r="DZ172" s="48"/>
      <c r="EA172" s="198"/>
      <c r="EB172" s="198"/>
      <c r="EC172" s="48"/>
      <c r="ED172" s="198"/>
      <c r="EE172" s="198"/>
      <c r="EF172" s="48"/>
      <c r="EG172" s="198">
        <v>100</v>
      </c>
      <c r="EH172" s="198">
        <v>100</v>
      </c>
      <c r="EI172" s="48">
        <f t="shared" si="1908"/>
        <v>100</v>
      </c>
      <c r="EJ172" s="198">
        <v>60</v>
      </c>
      <c r="EK172" s="198">
        <v>60</v>
      </c>
      <c r="EL172" s="48">
        <f t="shared" si="1910"/>
        <v>100</v>
      </c>
      <c r="EM172" s="198"/>
      <c r="EN172" s="198"/>
      <c r="EO172" s="48"/>
      <c r="EP172" s="198"/>
      <c r="EQ172" s="198"/>
      <c r="ER172" s="48"/>
      <c r="ES172" s="198"/>
      <c r="ET172" s="198"/>
      <c r="EU172" s="48"/>
      <c r="EV172" s="198"/>
      <c r="EW172" s="198"/>
      <c r="EX172" s="48"/>
      <c r="EY172" s="198">
        <v>100</v>
      </c>
      <c r="EZ172" s="198">
        <v>0</v>
      </c>
      <c r="FA172" s="48">
        <f t="shared" si="1916"/>
        <v>0</v>
      </c>
      <c r="FB172" s="198"/>
      <c r="FC172" s="198"/>
      <c r="FD172" s="48"/>
    </row>
    <row r="173" spans="1:160" ht="15.75" x14ac:dyDescent="0.25">
      <c r="A173" s="28" t="s">
        <v>326</v>
      </c>
      <c r="B173" s="56">
        <f t="shared" si="1507"/>
        <v>80000</v>
      </c>
      <c r="C173" s="56">
        <f t="shared" si="1508"/>
        <v>80000</v>
      </c>
      <c r="D173" s="56">
        <f>C173/B173*100</f>
        <v>100</v>
      </c>
      <c r="E173" s="56"/>
      <c r="F173" s="56"/>
      <c r="G173" s="52"/>
      <c r="H173" s="52">
        <v>80000</v>
      </c>
      <c r="I173" s="52">
        <v>80000</v>
      </c>
      <c r="J173" s="56">
        <f>I173/H173*100</f>
        <v>100</v>
      </c>
      <c r="K173" s="56"/>
      <c r="L173" s="56"/>
      <c r="M173" s="117"/>
      <c r="N173" s="56"/>
      <c r="O173" s="117"/>
      <c r="P173" s="48"/>
      <c r="Q173" s="56"/>
      <c r="R173" s="76"/>
      <c r="S173" s="48"/>
      <c r="T173" s="56"/>
      <c r="U173" s="56"/>
      <c r="V173" s="48"/>
      <c r="W173" s="56"/>
      <c r="X173" s="56"/>
      <c r="Y173" s="48"/>
      <c r="Z173" s="56"/>
      <c r="AA173" s="56"/>
      <c r="AB173" s="117"/>
      <c r="AC173" s="56"/>
      <c r="AD173" s="117"/>
      <c r="AE173" s="117"/>
      <c r="AF173" s="56"/>
      <c r="AG173" s="117"/>
      <c r="AH173" s="117"/>
      <c r="AI173" s="56"/>
      <c r="AJ173" s="76"/>
      <c r="AK173" s="48"/>
      <c r="AL173" s="56"/>
      <c r="AM173" s="76"/>
      <c r="AN173" s="48"/>
      <c r="AO173" s="56"/>
      <c r="AP173" s="76"/>
      <c r="AQ173" s="48"/>
      <c r="AR173" s="56"/>
      <c r="AS173" s="76"/>
      <c r="AT173" s="48"/>
      <c r="AU173" s="56"/>
      <c r="AV173" s="76"/>
      <c r="AW173" s="48"/>
      <c r="AX173" s="56"/>
      <c r="AY173" s="56"/>
      <c r="AZ173" s="198"/>
      <c r="BA173" s="56"/>
      <c r="BB173" s="76"/>
      <c r="BC173" s="48"/>
      <c r="BD173" s="56"/>
      <c r="BE173" s="76"/>
      <c r="BF173" s="48"/>
      <c r="BG173" s="56"/>
      <c r="BH173" s="76"/>
      <c r="BI173" s="48"/>
      <c r="BJ173" s="56"/>
      <c r="BK173" s="76"/>
      <c r="BL173" s="48"/>
      <c r="BM173" s="56"/>
      <c r="BN173" s="76"/>
      <c r="BO173" s="48"/>
      <c r="BP173" s="56"/>
      <c r="BQ173" s="76"/>
      <c r="BR173" s="48"/>
      <c r="BS173" s="56"/>
      <c r="BT173" s="76"/>
      <c r="BU173" s="48"/>
      <c r="BV173" s="56"/>
      <c r="BW173" s="76"/>
      <c r="BX173" s="48"/>
      <c r="BY173" s="56"/>
      <c r="BZ173" s="76"/>
      <c r="CA173" s="48"/>
      <c r="CB173" s="56"/>
      <c r="CC173" s="76"/>
      <c r="CD173" s="48"/>
      <c r="CE173" s="56"/>
      <c r="CF173" s="76"/>
      <c r="CG173" s="48"/>
      <c r="CH173" s="56"/>
      <c r="CI173" s="76"/>
      <c r="CJ173" s="48"/>
      <c r="CK173" s="56"/>
      <c r="CL173" s="76"/>
      <c r="CM173" s="48"/>
      <c r="CN173" s="56"/>
      <c r="CO173" s="76"/>
      <c r="CP173" s="48"/>
      <c r="CQ173" s="56"/>
      <c r="CR173" s="76"/>
      <c r="CS173" s="48"/>
      <c r="CT173" s="56"/>
      <c r="CU173" s="76"/>
      <c r="CV173" s="48"/>
      <c r="CW173" s="56"/>
      <c r="CX173" s="56"/>
      <c r="CY173" s="198"/>
      <c r="CZ173" s="56"/>
      <c r="DA173" s="76"/>
      <c r="DB173" s="48"/>
      <c r="DC173" s="56"/>
      <c r="DD173" s="76"/>
      <c r="DE173" s="48"/>
      <c r="DF173" s="56"/>
      <c r="DG173" s="76"/>
      <c r="DH173" s="48"/>
      <c r="DI173" s="56"/>
      <c r="DJ173" s="76"/>
      <c r="DK173" s="48"/>
      <c r="DL173" s="56"/>
      <c r="DM173" s="76"/>
      <c r="DN173" s="48"/>
      <c r="DO173" s="56"/>
      <c r="DP173" s="76"/>
      <c r="DQ173" s="48"/>
      <c r="DR173" s="56"/>
      <c r="DS173" s="76"/>
      <c r="DT173" s="48"/>
      <c r="DU173" s="56"/>
      <c r="DV173" s="76"/>
      <c r="DW173" s="48"/>
      <c r="DX173" s="56"/>
      <c r="DY173" s="76"/>
      <c r="DZ173" s="48"/>
      <c r="EA173" s="56"/>
      <c r="EB173" s="76"/>
      <c r="EC173" s="48"/>
      <c r="ED173" s="56"/>
      <c r="EE173" s="76"/>
      <c r="EF173" s="48"/>
      <c r="EG173" s="56"/>
      <c r="EH173" s="76"/>
      <c r="EI173" s="48"/>
      <c r="EJ173" s="56"/>
      <c r="EK173" s="76"/>
      <c r="EL173" s="48"/>
      <c r="EM173" s="56"/>
      <c r="EN173" s="76"/>
      <c r="EO173" s="48"/>
      <c r="EP173" s="56"/>
      <c r="EQ173" s="76"/>
      <c r="ER173" s="48"/>
      <c r="ES173" s="56"/>
      <c r="ET173" s="76"/>
      <c r="EU173" s="48"/>
      <c r="EV173" s="56"/>
      <c r="EW173" s="76"/>
      <c r="EX173" s="48"/>
      <c r="EY173" s="56"/>
      <c r="EZ173" s="76"/>
      <c r="FA173" s="48"/>
      <c r="FB173" s="56"/>
      <c r="FC173" s="76"/>
      <c r="FD173" s="48"/>
    </row>
    <row r="174" spans="1:160" ht="15.75" x14ac:dyDescent="0.25">
      <c r="A174" s="28" t="s">
        <v>327</v>
      </c>
      <c r="B174" s="56">
        <f t="shared" si="1507"/>
        <v>0</v>
      </c>
      <c r="C174" s="56">
        <f t="shared" si="1508"/>
        <v>0</v>
      </c>
      <c r="D174" s="56"/>
      <c r="E174" s="56"/>
      <c r="F174" s="56"/>
      <c r="G174" s="52"/>
      <c r="H174" s="56"/>
      <c r="I174" s="117"/>
      <c r="J174" s="117"/>
      <c r="K174" s="56"/>
      <c r="L174" s="56"/>
      <c r="M174" s="117"/>
      <c r="N174" s="56"/>
      <c r="O174" s="117"/>
      <c r="P174" s="48"/>
      <c r="Q174" s="56"/>
      <c r="R174" s="76"/>
      <c r="S174" s="48"/>
      <c r="T174" s="56"/>
      <c r="U174" s="56"/>
      <c r="V174" s="48"/>
      <c r="W174" s="56"/>
      <c r="X174" s="56"/>
      <c r="Y174" s="48"/>
      <c r="Z174" s="56"/>
      <c r="AA174" s="56"/>
      <c r="AB174" s="117"/>
      <c r="AC174" s="56"/>
      <c r="AD174" s="117"/>
      <c r="AE174" s="117"/>
      <c r="AF174" s="56"/>
      <c r="AG174" s="117"/>
      <c r="AH174" s="117"/>
      <c r="AI174" s="56"/>
      <c r="AJ174" s="76"/>
      <c r="AK174" s="48"/>
      <c r="AL174" s="56"/>
      <c r="AM174" s="76"/>
      <c r="AN174" s="48"/>
      <c r="AO174" s="56"/>
      <c r="AP174" s="76"/>
      <c r="AQ174" s="48"/>
      <c r="AR174" s="56"/>
      <c r="AS174" s="76"/>
      <c r="AT174" s="48"/>
      <c r="AU174" s="56"/>
      <c r="AV174" s="76"/>
      <c r="AW174" s="48"/>
      <c r="AX174" s="56"/>
      <c r="AY174" s="76"/>
      <c r="AZ174" s="198"/>
      <c r="BA174" s="56"/>
      <c r="BB174" s="76"/>
      <c r="BC174" s="48"/>
      <c r="BD174" s="56"/>
      <c r="BE174" s="76"/>
      <c r="BF174" s="48"/>
      <c r="BG174" s="56"/>
      <c r="BH174" s="76"/>
      <c r="BI174" s="48"/>
      <c r="BJ174" s="56"/>
      <c r="BK174" s="76"/>
      <c r="BL174" s="48"/>
      <c r="BM174" s="56"/>
      <c r="BN174" s="76"/>
      <c r="BO174" s="48"/>
      <c r="BP174" s="56"/>
      <c r="BQ174" s="76"/>
      <c r="BR174" s="48"/>
      <c r="BS174" s="56"/>
      <c r="BT174" s="76"/>
      <c r="BU174" s="48"/>
      <c r="BV174" s="56"/>
      <c r="BW174" s="76"/>
      <c r="BX174" s="48"/>
      <c r="BY174" s="56"/>
      <c r="BZ174" s="76"/>
      <c r="CA174" s="48"/>
      <c r="CB174" s="56"/>
      <c r="CC174" s="76"/>
      <c r="CD174" s="48"/>
      <c r="CE174" s="56"/>
      <c r="CF174" s="76"/>
      <c r="CG174" s="48"/>
      <c r="CH174" s="56"/>
      <c r="CI174" s="76"/>
      <c r="CJ174" s="48"/>
      <c r="CK174" s="56"/>
      <c r="CL174" s="76"/>
      <c r="CM174" s="48"/>
      <c r="CN174" s="56"/>
      <c r="CO174" s="76"/>
      <c r="CP174" s="48"/>
      <c r="CQ174" s="56"/>
      <c r="CR174" s="76"/>
      <c r="CS174" s="48"/>
      <c r="CT174" s="56"/>
      <c r="CU174" s="76"/>
      <c r="CV174" s="48"/>
      <c r="CW174" s="56"/>
      <c r="CX174" s="76"/>
      <c r="CY174" s="198"/>
      <c r="CZ174" s="56"/>
      <c r="DA174" s="76"/>
      <c r="DB174" s="48"/>
      <c r="DC174" s="56"/>
      <c r="DD174" s="76"/>
      <c r="DE174" s="48"/>
      <c r="DF174" s="56"/>
      <c r="DG174" s="76"/>
      <c r="DH174" s="48"/>
      <c r="DI174" s="56"/>
      <c r="DJ174" s="76"/>
      <c r="DK174" s="48"/>
      <c r="DL174" s="56"/>
      <c r="DM174" s="76"/>
      <c r="DN174" s="48"/>
      <c r="DO174" s="56"/>
      <c r="DP174" s="76"/>
      <c r="DQ174" s="48"/>
      <c r="DR174" s="56"/>
      <c r="DS174" s="76"/>
      <c r="DT174" s="48"/>
      <c r="DU174" s="56"/>
      <c r="DV174" s="76"/>
      <c r="DW174" s="48"/>
      <c r="DX174" s="56"/>
      <c r="DY174" s="76"/>
      <c r="DZ174" s="48"/>
      <c r="EA174" s="56"/>
      <c r="EB174" s="76"/>
      <c r="EC174" s="48"/>
      <c r="ED174" s="56"/>
      <c r="EE174" s="76"/>
      <c r="EF174" s="48"/>
      <c r="EG174" s="56"/>
      <c r="EH174" s="76"/>
      <c r="EI174" s="48"/>
      <c r="EJ174" s="56"/>
      <c r="EK174" s="76"/>
      <c r="EL174" s="48"/>
      <c r="EM174" s="56"/>
      <c r="EN174" s="76"/>
      <c r="EO174" s="48"/>
      <c r="EP174" s="56"/>
      <c r="EQ174" s="76"/>
      <c r="ER174" s="48"/>
      <c r="ES174" s="56"/>
      <c r="ET174" s="76"/>
      <c r="EU174" s="48"/>
      <c r="EV174" s="56"/>
      <c r="EW174" s="76"/>
      <c r="EX174" s="48"/>
      <c r="EY174" s="56"/>
      <c r="EZ174" s="76"/>
      <c r="FA174" s="48"/>
      <c r="FB174" s="56"/>
      <c r="FC174" s="76"/>
      <c r="FD174" s="48"/>
    </row>
    <row r="175" spans="1:160" s="59" customFormat="1" ht="31.5" x14ac:dyDescent="0.25">
      <c r="A175" s="185" t="s">
        <v>268</v>
      </c>
      <c r="B175" s="73">
        <f t="shared" si="1507"/>
        <v>267619.53930999996</v>
      </c>
      <c r="C175" s="73">
        <f t="shared" si="1508"/>
        <v>108066.91528999999</v>
      </c>
      <c r="D175" s="55">
        <f t="shared" si="31"/>
        <v>40.380801629293408</v>
      </c>
      <c r="E175" s="55">
        <f>E176+E177+E178+E180+E181</f>
        <v>0</v>
      </c>
      <c r="F175" s="55">
        <f>F176+F177+F178+F180+F181</f>
        <v>0</v>
      </c>
      <c r="G175" s="55"/>
      <c r="H175" s="55">
        <f t="shared" ref="H175:K175" si="1918">H176+H177+H178+H180+H181</f>
        <v>0</v>
      </c>
      <c r="I175" s="55">
        <f t="shared" si="1918"/>
        <v>0</v>
      </c>
      <c r="J175" s="55">
        <f t="shared" si="1918"/>
        <v>0</v>
      </c>
      <c r="K175" s="55">
        <f t="shared" si="1918"/>
        <v>559.1</v>
      </c>
      <c r="L175" s="55">
        <f t="shared" ref="L175" si="1919">L176+L177+L178+L180+L181</f>
        <v>0</v>
      </c>
      <c r="M175" s="54">
        <f t="shared" si="197"/>
        <v>0</v>
      </c>
      <c r="N175" s="55">
        <f>N176+N177+N178+N180+N181</f>
        <v>12255</v>
      </c>
      <c r="O175" s="55">
        <f>O176+O177+O178+O180+O181</f>
        <v>5589.1816900000003</v>
      </c>
      <c r="P175" s="54">
        <f t="shared" si="1617"/>
        <v>45.607357731538151</v>
      </c>
      <c r="Q175" s="55">
        <f>Q176+Q177+Q178+Q180+Q181</f>
        <v>32850</v>
      </c>
      <c r="R175" s="55">
        <f>R176+R177+R178+R180+R181</f>
        <v>8522.6591700000008</v>
      </c>
      <c r="S175" s="54">
        <f t="shared" ref="S175:S176" si="1920">R175/Q175*100</f>
        <v>25.944167945205482</v>
      </c>
      <c r="T175" s="55">
        <f>T176+T177+T178+T180+T181</f>
        <v>1400</v>
      </c>
      <c r="U175" s="55">
        <f>U176+U177+U178+U180+U181</f>
        <v>1384.57906</v>
      </c>
      <c r="V175" s="54">
        <f t="shared" ref="V175:V176" si="1921">U175/T175*100</f>
        <v>98.898504285714282</v>
      </c>
      <c r="W175" s="55">
        <f>W176+W177+W178+W180+W181</f>
        <v>4945</v>
      </c>
      <c r="X175" s="55">
        <f>X176+X177+X178+X180+X181</f>
        <v>2271.663</v>
      </c>
      <c r="Y175" s="54">
        <f t="shared" ref="Y175:Y176" si="1922">X175/W175*100</f>
        <v>45.93858442871587</v>
      </c>
      <c r="Z175" s="55">
        <f t="shared" ref="Z175:AG175" si="1923">Z176+Z177+Z178+Z180+Z181</f>
        <v>0</v>
      </c>
      <c r="AA175" s="55">
        <f t="shared" ref="AA175" si="1924">AA176+AA177+AA178+AA180+AA181</f>
        <v>0</v>
      </c>
      <c r="AB175" s="55">
        <f t="shared" si="1923"/>
        <v>0</v>
      </c>
      <c r="AC175" s="55">
        <f t="shared" si="1923"/>
        <v>0</v>
      </c>
      <c r="AD175" s="55">
        <f t="shared" si="1923"/>
        <v>0</v>
      </c>
      <c r="AE175" s="55">
        <f t="shared" si="1923"/>
        <v>0</v>
      </c>
      <c r="AF175" s="55">
        <f t="shared" si="1923"/>
        <v>0</v>
      </c>
      <c r="AG175" s="55">
        <f t="shared" si="1923"/>
        <v>0</v>
      </c>
      <c r="AH175" s="54"/>
      <c r="AI175" s="55">
        <f>AI176+AI177+AI178+AI180+AI181</f>
        <v>9184.4979999999996</v>
      </c>
      <c r="AJ175" s="55">
        <f>AJ176+AJ177+AJ178+AJ180+AJ181</f>
        <v>3900</v>
      </c>
      <c r="AK175" s="54">
        <f t="shared" ref="AK175:AK181" si="1925">AJ175/AI175*100</f>
        <v>42.462854257249553</v>
      </c>
      <c r="AL175" s="55">
        <f>AL176+AL177+AL178+AL180+AL181</f>
        <v>0</v>
      </c>
      <c r="AM175" s="55">
        <f>AM176+AM177+AM178+AM180+AM181</f>
        <v>0</v>
      </c>
      <c r="AN175" s="54"/>
      <c r="AO175" s="55">
        <f>AO176+AO177+AO178+AO180+AO181</f>
        <v>142925.07465</v>
      </c>
      <c r="AP175" s="55">
        <f>AP176+AP177+AP178+AP180+AP181</f>
        <v>39421.432369999995</v>
      </c>
      <c r="AQ175" s="54">
        <f>AP175/AO175*100</f>
        <v>27.581886849831356</v>
      </c>
      <c r="AR175" s="55">
        <f>SUM(AR176:AR181)</f>
        <v>365</v>
      </c>
      <c r="AS175" s="55">
        <f>SUM(AS176:AS181)</f>
        <v>365</v>
      </c>
      <c r="AT175" s="54">
        <f t="shared" ref="AT175" si="1926">AS175/AR175*100</f>
        <v>100</v>
      </c>
      <c r="AU175" s="55">
        <f>AU176+AU177+AU178+AU180+AU181</f>
        <v>0</v>
      </c>
      <c r="AV175" s="55">
        <f>AV176+AV177+AV178+AV180+AV181</f>
        <v>0</v>
      </c>
      <c r="AW175" s="54"/>
      <c r="AX175" s="55">
        <f>AX176+AX177+AX178+AX180+AX181</f>
        <v>100</v>
      </c>
      <c r="AY175" s="55">
        <f>AY176+AY177+AY178+AY180+AY181</f>
        <v>100</v>
      </c>
      <c r="AZ175" s="201">
        <f t="shared" si="1529"/>
        <v>100</v>
      </c>
      <c r="BA175" s="55"/>
      <c r="BB175" s="55"/>
      <c r="BC175" s="54"/>
      <c r="BD175" s="55"/>
      <c r="BE175" s="55"/>
      <c r="BF175" s="54"/>
      <c r="BG175" s="55"/>
      <c r="BH175" s="55"/>
      <c r="BI175" s="54"/>
      <c r="BJ175" s="55">
        <f>BJ176+BJ177+BJ178+BJ180+BJ181</f>
        <v>18010</v>
      </c>
      <c r="BK175" s="55">
        <f>BK176+BK177+BK178+BK180+BK181</f>
        <v>10005</v>
      </c>
      <c r="BL175" s="54">
        <f t="shared" ref="BL175:BL176" si="1927">BK175/BJ175*100</f>
        <v>55.552470849528035</v>
      </c>
      <c r="BM175" s="55"/>
      <c r="BN175" s="55"/>
      <c r="BO175" s="54"/>
      <c r="BP175" s="55"/>
      <c r="BQ175" s="55"/>
      <c r="BR175" s="54"/>
      <c r="BS175" s="55">
        <f>SUM(BS176:BS181)</f>
        <v>31867.899999999998</v>
      </c>
      <c r="BT175" s="55">
        <f>SUM(BT176:BT181)</f>
        <v>31867.899999999998</v>
      </c>
      <c r="BU175" s="54">
        <f t="shared" ref="BU175:BU180" si="1928">BT175/BS175*100</f>
        <v>100</v>
      </c>
      <c r="BV175" s="55"/>
      <c r="BW175" s="55"/>
      <c r="BX175" s="54"/>
      <c r="BY175" s="55"/>
      <c r="BZ175" s="55"/>
      <c r="CA175" s="54"/>
      <c r="CB175" s="55">
        <f>CB176+CB177+CB178+CB180+CB181</f>
        <v>0</v>
      </c>
      <c r="CC175" s="55">
        <f>CC176+CC177+CC178+CC180+CC181</f>
        <v>0</v>
      </c>
      <c r="CD175" s="54"/>
      <c r="CE175" s="55">
        <f>CE176+CE177+CE178+CE180+CE181</f>
        <v>0</v>
      </c>
      <c r="CF175" s="55">
        <f>CF176+CF177+CF178+CF180+CF181</f>
        <v>0</v>
      </c>
      <c r="CG175" s="54"/>
      <c r="CH175" s="55">
        <f>CH176+CH177+CH178+CH180+CH181</f>
        <v>0</v>
      </c>
      <c r="CI175" s="55">
        <f>CI176+CI177+CI178+CI180+CI181</f>
        <v>0</v>
      </c>
      <c r="CJ175" s="54"/>
      <c r="CK175" s="55">
        <f>CK176+CK177+CK178+CK180+CK181</f>
        <v>0</v>
      </c>
      <c r="CL175" s="55">
        <f>CL176+CL177+CL178+CL180+CL181</f>
        <v>0</v>
      </c>
      <c r="CM175" s="54"/>
      <c r="CN175" s="55">
        <f>CN176+CN177+CN178+CN180+CN181</f>
        <v>0</v>
      </c>
      <c r="CO175" s="55">
        <f>CO176+CO177+CO178+CO180+CO181</f>
        <v>0</v>
      </c>
      <c r="CP175" s="54"/>
      <c r="CQ175" s="55">
        <f>CQ176+CQ177+CQ178+CQ180+CQ181</f>
        <v>0</v>
      </c>
      <c r="CR175" s="55">
        <f>CR176+CR177+CR178+CR180+CR181</f>
        <v>0</v>
      </c>
      <c r="CS175" s="54"/>
      <c r="CT175" s="55">
        <f>CT176+CT177+CT178+CT180+CT181</f>
        <v>0</v>
      </c>
      <c r="CU175" s="55">
        <f>CU176+CU177+CU178+CU180+CU181</f>
        <v>0</v>
      </c>
      <c r="CV175" s="54"/>
      <c r="CW175" s="55">
        <f>CW176+CW177+CW178+CW180+CW181</f>
        <v>0</v>
      </c>
      <c r="CX175" s="55">
        <f>CX176+CX177+CX178+CX180+CX181</f>
        <v>0</v>
      </c>
      <c r="CY175" s="201"/>
      <c r="CZ175" s="55">
        <f>CZ176+CZ177+CZ178+CZ180+CZ181</f>
        <v>0</v>
      </c>
      <c r="DA175" s="55">
        <f>DA176+DA177+DA178+DA180+DA181</f>
        <v>0</v>
      </c>
      <c r="DB175" s="54"/>
      <c r="DC175" s="55">
        <f>DC176+DC177+DC178+DC180+DC181</f>
        <v>0</v>
      </c>
      <c r="DD175" s="55">
        <f>DD176+DD177+DD178+DD180+DD181</f>
        <v>0</v>
      </c>
      <c r="DE175" s="54"/>
      <c r="DF175" s="55">
        <f>DF176+DF177+DF178+DF180+DF181</f>
        <v>0</v>
      </c>
      <c r="DG175" s="55">
        <f>DG176+DG177+DG178+DG180+DG181</f>
        <v>0</v>
      </c>
      <c r="DH175" s="54"/>
      <c r="DI175" s="55">
        <f>DI176+DI177+DI178+DI180+DI181</f>
        <v>0</v>
      </c>
      <c r="DJ175" s="55">
        <f>DJ176+DJ177+DJ178+DJ180+DJ181</f>
        <v>0</v>
      </c>
      <c r="DK175" s="54"/>
      <c r="DL175" s="55">
        <f>DL176+DL177+DL178+DL180+DL181</f>
        <v>8227</v>
      </c>
      <c r="DM175" s="55">
        <f>DM176+DM177+DM178+DM180+DM181</f>
        <v>0</v>
      </c>
      <c r="DN175" s="54">
        <f t="shared" ref="DN175:DN176" si="1929">DM175/DL175*100</f>
        <v>0</v>
      </c>
      <c r="DO175" s="55">
        <f>DO176+DO177+DO178+DO180+DO181</f>
        <v>0</v>
      </c>
      <c r="DP175" s="55">
        <f>DP176+DP177+DP178+DP180+DP181</f>
        <v>0</v>
      </c>
      <c r="DQ175" s="54"/>
      <c r="DR175" s="55">
        <f>DR176+DR177+DR178+DR180+DR181</f>
        <v>0</v>
      </c>
      <c r="DS175" s="55">
        <f>DS176+DS177+DS178+DS180+DS181</f>
        <v>0</v>
      </c>
      <c r="DT175" s="54"/>
      <c r="DU175" s="55">
        <f>DU176+DU177+DU178+DU180+DU181</f>
        <v>0</v>
      </c>
      <c r="DV175" s="55">
        <f>DV176+DV177+DV178+DV180+DV181</f>
        <v>0</v>
      </c>
      <c r="DW175" s="54"/>
      <c r="DX175" s="55">
        <f>DX176+DX177+DX178+DX180+DX181</f>
        <v>291.46665999999999</v>
      </c>
      <c r="DY175" s="55">
        <f>DY176+DY177+DY178+DY180+DY181</f>
        <v>0</v>
      </c>
      <c r="DZ175" s="54"/>
      <c r="EA175" s="55">
        <f>EA176+EA177+EA178+EA180+EA181</f>
        <v>0</v>
      </c>
      <c r="EB175" s="55">
        <f>EB176+EB177+EB178+EB180+EB181</f>
        <v>0</v>
      </c>
      <c r="EC175" s="54"/>
      <c r="ED175" s="55">
        <f>ED176+ED177+ED178+ED180+ED181</f>
        <v>0</v>
      </c>
      <c r="EE175" s="55">
        <f>EE176+EE177+EE178+EE180+EE181</f>
        <v>0</v>
      </c>
      <c r="EF175" s="54"/>
      <c r="EG175" s="55">
        <f>EG176+EG177+EG178+EG180+EG181</f>
        <v>845</v>
      </c>
      <c r="EH175" s="55">
        <f>EH176+EH177+EH178+EH180+EH181</f>
        <v>845</v>
      </c>
      <c r="EI175" s="54">
        <f t="shared" si="1908"/>
        <v>100</v>
      </c>
      <c r="EJ175" s="55">
        <f>EJ176+EJ177+EJ178+EJ180+EJ181</f>
        <v>1010</v>
      </c>
      <c r="EK175" s="55">
        <f>EK176+EK177+EK178+EK180+EK181</f>
        <v>1010</v>
      </c>
      <c r="EL175" s="54">
        <f t="shared" ref="EL175:EL185" si="1930">EK175/EJ175*100</f>
        <v>100</v>
      </c>
      <c r="EM175" s="55">
        <f>EM176+EM177+EM178+EM180+EM181</f>
        <v>0</v>
      </c>
      <c r="EN175" s="55">
        <f>EN176+EN177+EN178+EN180+EN181</f>
        <v>0</v>
      </c>
      <c r="EO175" s="54"/>
      <c r="EP175" s="55">
        <f>EP176+EP177+EP178+EP180+EP181</f>
        <v>2184.5</v>
      </c>
      <c r="EQ175" s="55">
        <f>EQ176+EQ177+EQ178+EQ180+EQ181</f>
        <v>2184.5</v>
      </c>
      <c r="ER175" s="54">
        <f t="shared" ref="ER175:ER185" si="1931">EQ175/EP175*100</f>
        <v>100</v>
      </c>
      <c r="ES175" s="55"/>
      <c r="ET175" s="55"/>
      <c r="EU175" s="54"/>
      <c r="EV175" s="55"/>
      <c r="EW175" s="55"/>
      <c r="EX175" s="54"/>
      <c r="EY175" s="55">
        <f>EY176+EY177+EY178+EY180+EY181</f>
        <v>600</v>
      </c>
      <c r="EZ175" s="55">
        <f>EZ176+EZ177+EZ178+EZ180+EZ181</f>
        <v>600</v>
      </c>
      <c r="FA175" s="54">
        <f t="shared" si="1916"/>
        <v>100</v>
      </c>
      <c r="FB175" s="55">
        <f>FB176+FB177+FB178+FB180+FB181</f>
        <v>0</v>
      </c>
      <c r="FC175" s="55">
        <f>FC176+FC177+FC178+FC180+FC181</f>
        <v>0</v>
      </c>
      <c r="FD175" s="54"/>
    </row>
    <row r="176" spans="1:160" ht="31.5" x14ac:dyDescent="0.25">
      <c r="A176" s="186" t="s">
        <v>267</v>
      </c>
      <c r="B176" s="56">
        <f t="shared" si="1507"/>
        <v>228402.14131000001</v>
      </c>
      <c r="C176" s="56">
        <f t="shared" si="1508"/>
        <v>74134.015289999996</v>
      </c>
      <c r="D176" s="52">
        <f t="shared" si="31"/>
        <v>32.457670871562108</v>
      </c>
      <c r="E176" s="52"/>
      <c r="F176" s="52"/>
      <c r="G176" s="52"/>
      <c r="H176" s="52"/>
      <c r="I176" s="52"/>
      <c r="J176" s="48"/>
      <c r="K176" s="52">
        <v>559.1</v>
      </c>
      <c r="L176" s="52"/>
      <c r="M176" s="48">
        <f t="shared" si="197"/>
        <v>0</v>
      </c>
      <c r="N176" s="52">
        <v>12255</v>
      </c>
      <c r="O176" s="52">
        <v>5589.1816900000003</v>
      </c>
      <c r="P176" s="48">
        <f t="shared" si="1617"/>
        <v>45.607357731538151</v>
      </c>
      <c r="Q176" s="199">
        <v>32850</v>
      </c>
      <c r="R176" s="199">
        <v>8522.6591700000008</v>
      </c>
      <c r="S176" s="48">
        <f t="shared" si="1920"/>
        <v>25.944167945205482</v>
      </c>
      <c r="T176" s="198">
        <v>1400</v>
      </c>
      <c r="U176" s="198">
        <v>1384.57906</v>
      </c>
      <c r="V176" s="48">
        <f t="shared" si="1921"/>
        <v>98.898504285714282</v>
      </c>
      <c r="W176" s="198">
        <v>4945</v>
      </c>
      <c r="X176" s="198">
        <v>2271.663</v>
      </c>
      <c r="Y176" s="48">
        <f t="shared" si="1922"/>
        <v>45.93858442871587</v>
      </c>
      <c r="Z176" s="52"/>
      <c r="AA176" s="52"/>
      <c r="AB176" s="48"/>
      <c r="AC176" s="52"/>
      <c r="AD176" s="52"/>
      <c r="AE176" s="48"/>
      <c r="AF176" s="52"/>
      <c r="AG176" s="52"/>
      <c r="AH176" s="48"/>
      <c r="AI176" s="198">
        <v>2900</v>
      </c>
      <c r="AJ176" s="198">
        <v>2900</v>
      </c>
      <c r="AK176" s="48">
        <f t="shared" si="1925"/>
        <v>100</v>
      </c>
      <c r="AL176" s="198"/>
      <c r="AM176" s="198"/>
      <c r="AN176" s="48"/>
      <c r="AO176" s="198">
        <v>142925.07465</v>
      </c>
      <c r="AP176" s="198">
        <v>39421.432369999995</v>
      </c>
      <c r="AQ176" s="48">
        <f>AP176/AO176*100</f>
        <v>27.581886849831356</v>
      </c>
      <c r="AR176" s="198"/>
      <c r="AS176" s="200"/>
      <c r="AT176" s="48"/>
      <c r="AU176" s="198"/>
      <c r="AV176" s="198"/>
      <c r="AW176" s="48"/>
      <c r="AX176" s="198">
        <v>100</v>
      </c>
      <c r="AY176" s="198">
        <v>100</v>
      </c>
      <c r="AZ176" s="198">
        <f t="shared" si="1529"/>
        <v>100</v>
      </c>
      <c r="BA176" s="198"/>
      <c r="BB176" s="198"/>
      <c r="BC176" s="48"/>
      <c r="BD176" s="198"/>
      <c r="BE176" s="198"/>
      <c r="BF176" s="48"/>
      <c r="BG176" s="198"/>
      <c r="BH176" s="198"/>
      <c r="BI176" s="48"/>
      <c r="BJ176" s="198">
        <v>18010</v>
      </c>
      <c r="BK176" s="198">
        <v>10005</v>
      </c>
      <c r="BL176" s="48">
        <f t="shared" si="1927"/>
        <v>55.552470849528035</v>
      </c>
      <c r="BM176" s="198"/>
      <c r="BN176" s="198"/>
      <c r="BO176" s="48"/>
      <c r="BP176" s="198"/>
      <c r="BQ176" s="198"/>
      <c r="BR176" s="48"/>
      <c r="BS176" s="198"/>
      <c r="BT176" s="198"/>
      <c r="BU176" s="48"/>
      <c r="BV176" s="198"/>
      <c r="BW176" s="198"/>
      <c r="BX176" s="48"/>
      <c r="BY176" s="198"/>
      <c r="BZ176" s="198"/>
      <c r="CA176" s="48"/>
      <c r="CB176" s="198"/>
      <c r="CC176" s="198"/>
      <c r="CD176" s="48"/>
      <c r="CE176" s="198"/>
      <c r="CF176" s="198"/>
      <c r="CG176" s="48"/>
      <c r="CH176" s="198"/>
      <c r="CI176" s="198"/>
      <c r="CJ176" s="48"/>
      <c r="CK176" s="198"/>
      <c r="CL176" s="198"/>
      <c r="CM176" s="48"/>
      <c r="CN176" s="198"/>
      <c r="CO176" s="198"/>
      <c r="CP176" s="48"/>
      <c r="CQ176" s="198"/>
      <c r="CR176" s="198"/>
      <c r="CS176" s="48"/>
      <c r="CT176" s="198"/>
      <c r="CU176" s="198"/>
      <c r="CV176" s="48"/>
      <c r="CW176" s="198"/>
      <c r="CX176" s="198"/>
      <c r="CY176" s="198"/>
      <c r="CZ176" s="198"/>
      <c r="DA176" s="198"/>
      <c r="DB176" s="48"/>
      <c r="DC176" s="198"/>
      <c r="DD176" s="198"/>
      <c r="DE176" s="48"/>
      <c r="DF176" s="198"/>
      <c r="DG176" s="198"/>
      <c r="DH176" s="48"/>
      <c r="DI176" s="198"/>
      <c r="DJ176" s="198"/>
      <c r="DK176" s="48"/>
      <c r="DL176" s="198">
        <v>8227</v>
      </c>
      <c r="DM176" s="198"/>
      <c r="DN176" s="48">
        <f t="shared" si="1929"/>
        <v>0</v>
      </c>
      <c r="DO176" s="198"/>
      <c r="DP176" s="198"/>
      <c r="DQ176" s="48"/>
      <c r="DR176" s="198"/>
      <c r="DS176" s="198"/>
      <c r="DT176" s="48"/>
      <c r="DU176" s="198"/>
      <c r="DV176" s="198"/>
      <c r="DW176" s="48"/>
      <c r="DX176" s="198">
        <v>291.46665999999999</v>
      </c>
      <c r="DY176" s="198"/>
      <c r="DZ176" s="48"/>
      <c r="EA176" s="198"/>
      <c r="EB176" s="198"/>
      <c r="EC176" s="48"/>
      <c r="ED176" s="198"/>
      <c r="EE176" s="198"/>
      <c r="EF176" s="48"/>
      <c r="EG176" s="198">
        <v>745</v>
      </c>
      <c r="EH176" s="198">
        <v>745</v>
      </c>
      <c r="EI176" s="48">
        <f t="shared" si="1908"/>
        <v>100</v>
      </c>
      <c r="EJ176" s="198">
        <v>1010</v>
      </c>
      <c r="EK176" s="198">
        <v>1010</v>
      </c>
      <c r="EL176" s="48">
        <f t="shared" si="1930"/>
        <v>100</v>
      </c>
      <c r="EM176" s="198"/>
      <c r="EN176" s="198"/>
      <c r="EO176" s="48"/>
      <c r="EP176" s="198">
        <v>2184.5</v>
      </c>
      <c r="EQ176" s="198">
        <v>2184.5</v>
      </c>
      <c r="ER176" s="48">
        <f t="shared" si="1931"/>
        <v>100</v>
      </c>
      <c r="ES176" s="198"/>
      <c r="ET176" s="198"/>
      <c r="EU176" s="48"/>
      <c r="EV176" s="198"/>
      <c r="EW176" s="198"/>
      <c r="EX176" s="48"/>
      <c r="EY176" s="198"/>
      <c r="EZ176" s="198"/>
      <c r="FA176" s="48"/>
      <c r="FB176" s="198"/>
      <c r="FC176" s="198"/>
      <c r="FD176" s="48"/>
    </row>
    <row r="177" spans="1:160" ht="15.75" x14ac:dyDescent="0.25">
      <c r="A177" s="28" t="s">
        <v>222</v>
      </c>
      <c r="B177" s="56">
        <f t="shared" si="1507"/>
        <v>6993</v>
      </c>
      <c r="C177" s="56">
        <f t="shared" si="1508"/>
        <v>6993</v>
      </c>
      <c r="D177" s="56"/>
      <c r="E177" s="56"/>
      <c r="F177" s="56"/>
      <c r="G177" s="56"/>
      <c r="H177" s="117"/>
      <c r="I177" s="117"/>
      <c r="J177" s="117"/>
      <c r="K177" s="117"/>
      <c r="L177" s="117"/>
      <c r="M177" s="117"/>
      <c r="N177" s="117"/>
      <c r="O177" s="117"/>
      <c r="P177" s="48"/>
      <c r="Q177" s="76"/>
      <c r="R177" s="76"/>
      <c r="S177" s="48"/>
      <c r="T177" s="76"/>
      <c r="U177" s="76"/>
      <c r="V177" s="48"/>
      <c r="W177" s="76"/>
      <c r="X177" s="76"/>
      <c r="Y177" s="48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76"/>
      <c r="AJ177" s="76"/>
      <c r="AK177" s="48"/>
      <c r="AL177" s="76"/>
      <c r="AM177" s="76"/>
      <c r="AN177" s="48"/>
      <c r="AO177" s="76"/>
      <c r="AP177" s="76"/>
      <c r="AQ177" s="48"/>
      <c r="AR177" s="76"/>
      <c r="AS177" s="76"/>
      <c r="AT177" s="48"/>
      <c r="AU177" s="76"/>
      <c r="AV177" s="76"/>
      <c r="AW177" s="48"/>
      <c r="AX177" s="76"/>
      <c r="AY177" s="76"/>
      <c r="AZ177" s="48"/>
      <c r="BA177" s="76"/>
      <c r="BB177" s="76"/>
      <c r="BC177" s="48"/>
      <c r="BD177" s="76"/>
      <c r="BE177" s="76"/>
      <c r="BF177" s="48"/>
      <c r="BG177" s="76"/>
      <c r="BH177" s="76"/>
      <c r="BI177" s="48"/>
      <c r="BJ177" s="76"/>
      <c r="BK177" s="76"/>
      <c r="BL177" s="48"/>
      <c r="BM177" s="76"/>
      <c r="BN177" s="76"/>
      <c r="BO177" s="48"/>
      <c r="BP177" s="76"/>
      <c r="BQ177" s="76"/>
      <c r="BR177" s="48"/>
      <c r="BS177" s="198">
        <v>6993</v>
      </c>
      <c r="BT177" s="198">
        <v>6993</v>
      </c>
      <c r="BU177" s="48">
        <f t="shared" si="1928"/>
        <v>100</v>
      </c>
      <c r="BV177" s="76"/>
      <c r="BW177" s="76"/>
      <c r="BX177" s="48"/>
      <c r="BY177" s="76"/>
      <c r="BZ177" s="76"/>
      <c r="CA177" s="48"/>
      <c r="CB177" s="76"/>
      <c r="CC177" s="76"/>
      <c r="CD177" s="48"/>
      <c r="CE177" s="76"/>
      <c r="CF177" s="76"/>
      <c r="CG177" s="48"/>
      <c r="CH177" s="76"/>
      <c r="CI177" s="76"/>
      <c r="CJ177" s="48"/>
      <c r="CK177" s="76"/>
      <c r="CL177" s="76"/>
      <c r="CM177" s="48"/>
      <c r="CN177" s="76"/>
      <c r="CO177" s="76"/>
      <c r="CP177" s="48"/>
      <c r="CQ177" s="76"/>
      <c r="CR177" s="76"/>
      <c r="CS177" s="48"/>
      <c r="CT177" s="76"/>
      <c r="CU177" s="76"/>
      <c r="CV177" s="48"/>
      <c r="CW177" s="76"/>
      <c r="CX177" s="76"/>
      <c r="CY177" s="48"/>
      <c r="CZ177" s="76"/>
      <c r="DA177" s="76"/>
      <c r="DB177" s="48"/>
      <c r="DC177" s="76"/>
      <c r="DD177" s="76"/>
      <c r="DE177" s="48"/>
      <c r="DF177" s="76"/>
      <c r="DG177" s="76"/>
      <c r="DH177" s="48"/>
      <c r="DI177" s="76"/>
      <c r="DJ177" s="76"/>
      <c r="DK177" s="48"/>
      <c r="DL177" s="76"/>
      <c r="DM177" s="76"/>
      <c r="DN177" s="48"/>
      <c r="DO177" s="76"/>
      <c r="DP177" s="76"/>
      <c r="DQ177" s="48"/>
      <c r="DR177" s="76"/>
      <c r="DS177" s="76"/>
      <c r="DT177" s="48"/>
      <c r="DU177" s="76"/>
      <c r="DV177" s="76"/>
      <c r="DW177" s="48"/>
      <c r="DX177" s="76"/>
      <c r="DY177" s="76"/>
      <c r="DZ177" s="48"/>
      <c r="EA177" s="76"/>
      <c r="EB177" s="76"/>
      <c r="EC177" s="48"/>
      <c r="ED177" s="76"/>
      <c r="EE177" s="76"/>
      <c r="EF177" s="48"/>
      <c r="EG177" s="76"/>
      <c r="EH177" s="76"/>
      <c r="EI177" s="48"/>
      <c r="EJ177" s="76"/>
      <c r="EK177" s="76"/>
      <c r="EL177" s="48"/>
      <c r="EM177" s="76"/>
      <c r="EN177" s="76"/>
      <c r="EO177" s="48"/>
      <c r="EP177" s="76"/>
      <c r="EQ177" s="76"/>
      <c r="ER177" s="48"/>
      <c r="ES177" s="76"/>
      <c r="ET177" s="76"/>
      <c r="EU177" s="48"/>
      <c r="EV177" s="76"/>
      <c r="EW177" s="76"/>
      <c r="EX177" s="48"/>
      <c r="EY177" s="76"/>
      <c r="EZ177" s="76"/>
      <c r="FA177" s="48"/>
      <c r="FB177" s="76"/>
      <c r="FC177" s="76"/>
      <c r="FD177" s="48"/>
    </row>
    <row r="178" spans="1:160" ht="15.75" x14ac:dyDescent="0.25">
      <c r="A178" s="28" t="s">
        <v>264</v>
      </c>
      <c r="B178" s="56">
        <f t="shared" si="1507"/>
        <v>2795.8</v>
      </c>
      <c r="C178" s="56">
        <f t="shared" si="1508"/>
        <v>2795.8</v>
      </c>
      <c r="D178" s="56"/>
      <c r="E178" s="56"/>
      <c r="F178" s="56"/>
      <c r="G178" s="56"/>
      <c r="H178" s="117"/>
      <c r="I178" s="117"/>
      <c r="J178" s="117"/>
      <c r="K178" s="117"/>
      <c r="L178" s="117"/>
      <c r="M178" s="117"/>
      <c r="N178" s="117"/>
      <c r="O178" s="117"/>
      <c r="P178" s="48"/>
      <c r="Q178" s="76"/>
      <c r="R178" s="76"/>
      <c r="S178" s="48"/>
      <c r="T178" s="76"/>
      <c r="U178" s="76"/>
      <c r="V178" s="48"/>
      <c r="W178" s="76"/>
      <c r="X178" s="76"/>
      <c r="Y178" s="48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76"/>
      <c r="AJ178" s="76"/>
      <c r="AK178" s="48"/>
      <c r="AL178" s="76"/>
      <c r="AM178" s="76"/>
      <c r="AN178" s="48"/>
      <c r="AO178" s="76"/>
      <c r="AP178" s="76"/>
      <c r="AQ178" s="48"/>
      <c r="AR178" s="76"/>
      <c r="AS178" s="76"/>
      <c r="AT178" s="48"/>
      <c r="AU178" s="76"/>
      <c r="AV178" s="76"/>
      <c r="AW178" s="48"/>
      <c r="AX178" s="76"/>
      <c r="AY178" s="76"/>
      <c r="AZ178" s="48"/>
      <c r="BA178" s="76"/>
      <c r="BB178" s="76"/>
      <c r="BC178" s="48"/>
      <c r="BD178" s="76"/>
      <c r="BE178" s="76"/>
      <c r="BF178" s="48"/>
      <c r="BG178" s="76"/>
      <c r="BH178" s="76"/>
      <c r="BI178" s="48"/>
      <c r="BJ178" s="76"/>
      <c r="BK178" s="76"/>
      <c r="BL178" s="48"/>
      <c r="BM178" s="76"/>
      <c r="BN178" s="76"/>
      <c r="BO178" s="48"/>
      <c r="BP178" s="76"/>
      <c r="BQ178" s="76"/>
      <c r="BR178" s="48"/>
      <c r="BS178" s="198">
        <v>2795.8</v>
      </c>
      <c r="BT178" s="198">
        <v>2795.8</v>
      </c>
      <c r="BU178" s="48">
        <f t="shared" si="1928"/>
        <v>100</v>
      </c>
      <c r="BV178" s="76"/>
      <c r="BW178" s="76"/>
      <c r="BX178" s="48"/>
      <c r="BY178" s="76"/>
      <c r="BZ178" s="76"/>
      <c r="CA178" s="48"/>
      <c r="CB178" s="76"/>
      <c r="CC178" s="76"/>
      <c r="CD178" s="48"/>
      <c r="CE178" s="76"/>
      <c r="CF178" s="76"/>
      <c r="CG178" s="48"/>
      <c r="CH178" s="76"/>
      <c r="CI178" s="76"/>
      <c r="CJ178" s="48"/>
      <c r="CK178" s="76"/>
      <c r="CL178" s="76"/>
      <c r="CM178" s="48"/>
      <c r="CN178" s="76"/>
      <c r="CO178" s="76"/>
      <c r="CP178" s="48"/>
      <c r="CQ178" s="76"/>
      <c r="CR178" s="76"/>
      <c r="CS178" s="48"/>
      <c r="CT178" s="76"/>
      <c r="CU178" s="76"/>
      <c r="CV178" s="48"/>
      <c r="CW178" s="76"/>
      <c r="CX178" s="76"/>
      <c r="CY178" s="48"/>
      <c r="CZ178" s="76"/>
      <c r="DA178" s="76"/>
      <c r="DB178" s="48"/>
      <c r="DC178" s="76"/>
      <c r="DD178" s="76"/>
      <c r="DE178" s="48"/>
      <c r="DF178" s="76"/>
      <c r="DG178" s="76"/>
      <c r="DH178" s="48"/>
      <c r="DI178" s="76"/>
      <c r="DJ178" s="76"/>
      <c r="DK178" s="48"/>
      <c r="DL178" s="76"/>
      <c r="DM178" s="76"/>
      <c r="DN178" s="48"/>
      <c r="DO178" s="76"/>
      <c r="DP178" s="76"/>
      <c r="DQ178" s="48"/>
      <c r="DR178" s="76"/>
      <c r="DS178" s="76"/>
      <c r="DT178" s="48"/>
      <c r="DU178" s="76"/>
      <c r="DV178" s="76"/>
      <c r="DW178" s="48"/>
      <c r="DX178" s="76"/>
      <c r="DY178" s="76"/>
      <c r="DZ178" s="48"/>
      <c r="EA178" s="76"/>
      <c r="EB178" s="76"/>
      <c r="EC178" s="48"/>
      <c r="ED178" s="76"/>
      <c r="EE178" s="76"/>
      <c r="EF178" s="48"/>
      <c r="EG178" s="76"/>
      <c r="EH178" s="76"/>
      <c r="EI178" s="48"/>
      <c r="EJ178" s="76"/>
      <c r="EK178" s="76"/>
      <c r="EL178" s="48"/>
      <c r="EM178" s="76"/>
      <c r="EN178" s="76"/>
      <c r="EO178" s="48"/>
      <c r="EP178" s="76"/>
      <c r="EQ178" s="76"/>
      <c r="ER178" s="48"/>
      <c r="ES178" s="76"/>
      <c r="ET178" s="76"/>
      <c r="EU178" s="48"/>
      <c r="EV178" s="76"/>
      <c r="EW178" s="76"/>
      <c r="EX178" s="48"/>
      <c r="EY178" s="76"/>
      <c r="EZ178" s="76"/>
      <c r="FA178" s="48"/>
      <c r="FB178" s="76"/>
      <c r="FC178" s="76"/>
      <c r="FD178" s="48"/>
    </row>
    <row r="179" spans="1:160" ht="15.75" x14ac:dyDescent="0.25">
      <c r="A179" s="189" t="s">
        <v>556</v>
      </c>
      <c r="B179" s="56">
        <f t="shared" si="1507"/>
        <v>6721.05</v>
      </c>
      <c r="C179" s="56">
        <f t="shared" si="1508"/>
        <v>6721.05</v>
      </c>
      <c r="D179" s="56">
        <f t="shared" ref="D179:D181" si="1932">C179/B179*100</f>
        <v>100</v>
      </c>
      <c r="E179" s="56"/>
      <c r="F179" s="56"/>
      <c r="G179" s="56"/>
      <c r="H179" s="117"/>
      <c r="I179" s="117"/>
      <c r="J179" s="117"/>
      <c r="K179" s="117"/>
      <c r="L179" s="117"/>
      <c r="M179" s="117"/>
      <c r="N179" s="117"/>
      <c r="O179" s="117"/>
      <c r="P179" s="48"/>
      <c r="Q179" s="76"/>
      <c r="R179" s="76"/>
      <c r="S179" s="48"/>
      <c r="T179" s="76"/>
      <c r="U179" s="76"/>
      <c r="V179" s="48"/>
      <c r="W179" s="76"/>
      <c r="X179" s="76"/>
      <c r="Y179" s="48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76"/>
      <c r="AJ179" s="76"/>
      <c r="AK179" s="48"/>
      <c r="AL179" s="76"/>
      <c r="AM179" s="76"/>
      <c r="AN179" s="48"/>
      <c r="AO179" s="76"/>
      <c r="AP179" s="76"/>
      <c r="AQ179" s="48"/>
      <c r="AR179" s="198"/>
      <c r="AS179" s="198"/>
      <c r="AT179" s="48"/>
      <c r="AU179" s="76"/>
      <c r="AV179" s="76"/>
      <c r="AW179" s="48"/>
      <c r="AX179" s="76"/>
      <c r="AY179" s="76"/>
      <c r="AZ179" s="48"/>
      <c r="BA179" s="76"/>
      <c r="BB179" s="76"/>
      <c r="BC179" s="48"/>
      <c r="BD179" s="76"/>
      <c r="BE179" s="76"/>
      <c r="BF179" s="48"/>
      <c r="BG179" s="76"/>
      <c r="BH179" s="76"/>
      <c r="BI179" s="48"/>
      <c r="BJ179" s="76"/>
      <c r="BK179" s="76"/>
      <c r="BL179" s="48"/>
      <c r="BM179" s="76"/>
      <c r="BN179" s="76"/>
      <c r="BO179" s="48"/>
      <c r="BP179" s="76"/>
      <c r="BQ179" s="76"/>
      <c r="BR179" s="48"/>
      <c r="BS179" s="198">
        <v>6721.05</v>
      </c>
      <c r="BT179" s="198">
        <v>6721.05</v>
      </c>
      <c r="BU179" s="48">
        <f t="shared" si="1928"/>
        <v>100</v>
      </c>
      <c r="BV179" s="76"/>
      <c r="BW179" s="76"/>
      <c r="BX179" s="48"/>
      <c r="BY179" s="76"/>
      <c r="BZ179" s="76"/>
      <c r="CA179" s="48"/>
      <c r="CB179" s="76"/>
      <c r="CC179" s="76"/>
      <c r="CD179" s="48"/>
      <c r="CE179" s="76"/>
      <c r="CF179" s="76"/>
      <c r="CG179" s="48"/>
      <c r="CH179" s="76"/>
      <c r="CI179" s="76"/>
      <c r="CJ179" s="48"/>
      <c r="CK179" s="76"/>
      <c r="CL179" s="76"/>
      <c r="CM179" s="48"/>
      <c r="CN179" s="76"/>
      <c r="CO179" s="76"/>
      <c r="CP179" s="48"/>
      <c r="CQ179" s="76"/>
      <c r="CR179" s="76"/>
      <c r="CS179" s="48"/>
      <c r="CT179" s="76"/>
      <c r="CU179" s="76"/>
      <c r="CV179" s="48"/>
      <c r="CW179" s="76"/>
      <c r="CX179" s="76"/>
      <c r="CY179" s="48"/>
      <c r="CZ179" s="76"/>
      <c r="DA179" s="76"/>
      <c r="DB179" s="48"/>
      <c r="DC179" s="76"/>
      <c r="DD179" s="76"/>
      <c r="DE179" s="48"/>
      <c r="DF179" s="76"/>
      <c r="DG179" s="76"/>
      <c r="DH179" s="48"/>
      <c r="DI179" s="76"/>
      <c r="DJ179" s="76"/>
      <c r="DK179" s="48"/>
      <c r="DL179" s="76"/>
      <c r="DM179" s="76"/>
      <c r="DN179" s="48"/>
      <c r="DO179" s="76"/>
      <c r="DP179" s="76"/>
      <c r="DQ179" s="48"/>
      <c r="DR179" s="76"/>
      <c r="DS179" s="76"/>
      <c r="DT179" s="48"/>
      <c r="DU179" s="76"/>
      <c r="DV179" s="76"/>
      <c r="DW179" s="48"/>
      <c r="DX179" s="76"/>
      <c r="DY179" s="76"/>
      <c r="DZ179" s="48"/>
      <c r="EA179" s="76"/>
      <c r="EB179" s="76"/>
      <c r="EC179" s="48"/>
      <c r="ED179" s="76"/>
      <c r="EE179" s="76"/>
      <c r="EF179" s="48"/>
      <c r="EG179" s="76"/>
      <c r="EH179" s="76"/>
      <c r="EI179" s="48"/>
      <c r="EJ179" s="76"/>
      <c r="EK179" s="76"/>
      <c r="EL179" s="48"/>
      <c r="EM179" s="76"/>
      <c r="EN179" s="76"/>
      <c r="EO179" s="48"/>
      <c r="EP179" s="76"/>
      <c r="EQ179" s="76"/>
      <c r="ER179" s="48"/>
      <c r="ES179" s="76"/>
      <c r="ET179" s="76"/>
      <c r="EU179" s="48"/>
      <c r="EV179" s="76"/>
      <c r="EW179" s="76"/>
      <c r="EX179" s="48"/>
      <c r="EY179" s="76"/>
      <c r="EZ179" s="76"/>
      <c r="FA179" s="48"/>
      <c r="FB179" s="76"/>
      <c r="FC179" s="76"/>
      <c r="FD179" s="48"/>
    </row>
    <row r="180" spans="1:160" ht="15.75" x14ac:dyDescent="0.25">
      <c r="A180" s="26" t="s">
        <v>265</v>
      </c>
      <c r="B180" s="56">
        <f t="shared" si="1507"/>
        <v>2858.05</v>
      </c>
      <c r="C180" s="56">
        <f t="shared" si="1508"/>
        <v>2858.05</v>
      </c>
      <c r="D180" s="56">
        <f t="shared" si="1932"/>
        <v>100</v>
      </c>
      <c r="E180" s="56"/>
      <c r="F180" s="56"/>
      <c r="G180" s="56"/>
      <c r="H180" s="117"/>
      <c r="I180" s="117"/>
      <c r="J180" s="117"/>
      <c r="K180" s="117"/>
      <c r="L180" s="117"/>
      <c r="M180" s="117"/>
      <c r="N180" s="117"/>
      <c r="O180" s="117"/>
      <c r="P180" s="48"/>
      <c r="Q180" s="76"/>
      <c r="R180" s="76"/>
      <c r="S180" s="48"/>
      <c r="T180" s="76"/>
      <c r="U180" s="76"/>
      <c r="V180" s="48"/>
      <c r="W180" s="76"/>
      <c r="X180" s="76"/>
      <c r="Y180" s="48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76"/>
      <c r="AJ180" s="76"/>
      <c r="AK180" s="48"/>
      <c r="AL180" s="76"/>
      <c r="AM180" s="76"/>
      <c r="AN180" s="48"/>
      <c r="AO180" s="76"/>
      <c r="AP180" s="76"/>
      <c r="AQ180" s="48"/>
      <c r="AR180" s="76"/>
      <c r="AS180" s="76"/>
      <c r="AT180" s="48"/>
      <c r="AU180" s="76"/>
      <c r="AV180" s="76"/>
      <c r="AW180" s="48"/>
      <c r="AX180" s="76"/>
      <c r="AY180" s="76"/>
      <c r="AZ180" s="48"/>
      <c r="BA180" s="76"/>
      <c r="BB180" s="76"/>
      <c r="BC180" s="48"/>
      <c r="BD180" s="76"/>
      <c r="BE180" s="76"/>
      <c r="BF180" s="48"/>
      <c r="BG180" s="76"/>
      <c r="BH180" s="76"/>
      <c r="BI180" s="48"/>
      <c r="BJ180" s="76"/>
      <c r="BK180" s="76"/>
      <c r="BL180" s="48"/>
      <c r="BM180" s="76"/>
      <c r="BN180" s="76"/>
      <c r="BO180" s="48"/>
      <c r="BP180" s="76"/>
      <c r="BQ180" s="76"/>
      <c r="BR180" s="48"/>
      <c r="BS180" s="198">
        <v>2858.05</v>
      </c>
      <c r="BT180" s="198">
        <v>2858.05</v>
      </c>
      <c r="BU180" s="48">
        <f t="shared" si="1928"/>
        <v>100</v>
      </c>
      <c r="BV180" s="76"/>
      <c r="BW180" s="76"/>
      <c r="BX180" s="48"/>
      <c r="BY180" s="76"/>
      <c r="BZ180" s="76"/>
      <c r="CA180" s="48"/>
      <c r="CB180" s="76"/>
      <c r="CC180" s="76"/>
      <c r="CD180" s="48"/>
      <c r="CE180" s="76"/>
      <c r="CF180" s="76"/>
      <c r="CG180" s="48"/>
      <c r="CH180" s="76"/>
      <c r="CI180" s="76"/>
      <c r="CJ180" s="48"/>
      <c r="CK180" s="76"/>
      <c r="CL180" s="76"/>
      <c r="CM180" s="48"/>
      <c r="CN180" s="76"/>
      <c r="CO180" s="76"/>
      <c r="CP180" s="48"/>
      <c r="CQ180" s="76"/>
      <c r="CR180" s="76"/>
      <c r="CS180" s="48"/>
      <c r="CT180" s="76"/>
      <c r="CU180" s="76"/>
      <c r="CV180" s="48"/>
      <c r="CW180" s="76"/>
      <c r="CX180" s="76"/>
      <c r="CY180" s="48"/>
      <c r="CZ180" s="76"/>
      <c r="DA180" s="76"/>
      <c r="DB180" s="48"/>
      <c r="DC180" s="76"/>
      <c r="DD180" s="76"/>
      <c r="DE180" s="48"/>
      <c r="DF180" s="76"/>
      <c r="DG180" s="76"/>
      <c r="DH180" s="48"/>
      <c r="DI180" s="76"/>
      <c r="DJ180" s="76"/>
      <c r="DK180" s="48"/>
      <c r="DL180" s="76"/>
      <c r="DM180" s="76"/>
      <c r="DN180" s="48"/>
      <c r="DO180" s="76"/>
      <c r="DP180" s="76"/>
      <c r="DQ180" s="48"/>
      <c r="DR180" s="76"/>
      <c r="DS180" s="76"/>
      <c r="DT180" s="48"/>
      <c r="DU180" s="76"/>
      <c r="DV180" s="76"/>
      <c r="DW180" s="48"/>
      <c r="DX180" s="76"/>
      <c r="DY180" s="76"/>
      <c r="DZ180" s="48"/>
      <c r="EA180" s="76"/>
      <c r="EB180" s="76"/>
      <c r="EC180" s="48"/>
      <c r="ED180" s="76"/>
      <c r="EE180" s="76"/>
      <c r="EF180" s="48"/>
      <c r="EG180" s="76"/>
      <c r="EH180" s="76"/>
      <c r="EI180" s="48"/>
      <c r="EJ180" s="76"/>
      <c r="EK180" s="76"/>
      <c r="EL180" s="48"/>
      <c r="EM180" s="76"/>
      <c r="EN180" s="76"/>
      <c r="EO180" s="48"/>
      <c r="EP180" s="76"/>
      <c r="EQ180" s="76"/>
      <c r="ER180" s="48"/>
      <c r="ES180" s="76"/>
      <c r="ET180" s="76"/>
      <c r="EU180" s="48"/>
      <c r="EV180" s="76"/>
      <c r="EW180" s="76"/>
      <c r="EX180" s="48"/>
      <c r="EY180" s="76"/>
      <c r="EZ180" s="76"/>
      <c r="FA180" s="48"/>
      <c r="FB180" s="76"/>
      <c r="FC180" s="76"/>
      <c r="FD180" s="48"/>
    </row>
    <row r="181" spans="1:160" ht="15.75" x14ac:dyDescent="0.25">
      <c r="A181" s="28" t="s">
        <v>266</v>
      </c>
      <c r="B181" s="56">
        <f t="shared" si="1507"/>
        <v>19849.498</v>
      </c>
      <c r="C181" s="56">
        <f t="shared" si="1508"/>
        <v>14565</v>
      </c>
      <c r="D181" s="56">
        <f t="shared" si="1932"/>
        <v>73.377170546076272</v>
      </c>
      <c r="E181" s="56"/>
      <c r="F181" s="56"/>
      <c r="G181" s="56"/>
      <c r="H181" s="52"/>
      <c r="I181" s="52"/>
      <c r="J181" s="52"/>
      <c r="K181" s="52"/>
      <c r="L181" s="52"/>
      <c r="M181" s="52"/>
      <c r="N181" s="52"/>
      <c r="O181" s="52"/>
      <c r="P181" s="48"/>
      <c r="Q181" s="52"/>
      <c r="R181" s="52"/>
      <c r="S181" s="48"/>
      <c r="T181" s="52"/>
      <c r="U181" s="52"/>
      <c r="V181" s="48"/>
      <c r="W181" s="52"/>
      <c r="X181" s="52"/>
      <c r="Y181" s="48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>
        <v>6284.4979999999996</v>
      </c>
      <c r="AJ181" s="52">
        <v>1000</v>
      </c>
      <c r="AK181" s="48">
        <f t="shared" si="1925"/>
        <v>15.912169913969262</v>
      </c>
      <c r="AL181" s="52"/>
      <c r="AM181" s="52"/>
      <c r="AN181" s="48"/>
      <c r="AO181" s="52"/>
      <c r="AP181" s="52"/>
      <c r="AQ181" s="48"/>
      <c r="AR181" s="198">
        <v>365</v>
      </c>
      <c r="AS181" s="198">
        <v>365</v>
      </c>
      <c r="AT181" s="48">
        <f>AS181/AR181*100</f>
        <v>100</v>
      </c>
      <c r="AU181" s="52"/>
      <c r="AV181" s="52"/>
      <c r="AW181" s="48"/>
      <c r="AX181" s="52"/>
      <c r="AY181" s="52"/>
      <c r="AZ181" s="48"/>
      <c r="BA181" s="52"/>
      <c r="BB181" s="52"/>
      <c r="BC181" s="48"/>
      <c r="BD181" s="52"/>
      <c r="BE181" s="52"/>
      <c r="BF181" s="48"/>
      <c r="BG181" s="52"/>
      <c r="BH181" s="52"/>
      <c r="BI181" s="48"/>
      <c r="BJ181" s="52"/>
      <c r="BK181" s="52"/>
      <c r="BL181" s="48"/>
      <c r="BM181" s="52"/>
      <c r="BN181" s="52"/>
      <c r="BO181" s="48"/>
      <c r="BP181" s="52"/>
      <c r="BQ181" s="52"/>
      <c r="BR181" s="48"/>
      <c r="BS181" s="198">
        <v>12500</v>
      </c>
      <c r="BT181" s="198">
        <v>12500</v>
      </c>
      <c r="BU181" s="48">
        <f>BT181/BS181*100</f>
        <v>100</v>
      </c>
      <c r="BV181" s="52"/>
      <c r="BW181" s="52"/>
      <c r="BX181" s="48"/>
      <c r="BY181" s="52"/>
      <c r="BZ181" s="52"/>
      <c r="CA181" s="48"/>
      <c r="CB181" s="52"/>
      <c r="CC181" s="52"/>
      <c r="CD181" s="48"/>
      <c r="CE181" s="52"/>
      <c r="CF181" s="52"/>
      <c r="CG181" s="48"/>
      <c r="CH181" s="52"/>
      <c r="CI181" s="52"/>
      <c r="CJ181" s="48"/>
      <c r="CK181" s="52"/>
      <c r="CL181" s="52"/>
      <c r="CM181" s="48"/>
      <c r="CN181" s="52"/>
      <c r="CO181" s="52"/>
      <c r="CP181" s="48"/>
      <c r="CQ181" s="52"/>
      <c r="CR181" s="52"/>
      <c r="CS181" s="48"/>
      <c r="CT181" s="52"/>
      <c r="CU181" s="52"/>
      <c r="CV181" s="48"/>
      <c r="CW181" s="52"/>
      <c r="CX181" s="52"/>
      <c r="CY181" s="48"/>
      <c r="CZ181" s="52"/>
      <c r="DA181" s="52"/>
      <c r="DB181" s="48"/>
      <c r="DC181" s="52"/>
      <c r="DD181" s="52"/>
      <c r="DE181" s="48"/>
      <c r="DF181" s="52"/>
      <c r="DG181" s="52"/>
      <c r="DH181" s="48"/>
      <c r="DI181" s="52"/>
      <c r="DJ181" s="52"/>
      <c r="DK181" s="48"/>
      <c r="DL181" s="52"/>
      <c r="DM181" s="52"/>
      <c r="DN181" s="48"/>
      <c r="DO181" s="52"/>
      <c r="DP181" s="52"/>
      <c r="DQ181" s="48"/>
      <c r="DR181" s="52"/>
      <c r="DS181" s="52"/>
      <c r="DT181" s="48"/>
      <c r="DU181" s="52"/>
      <c r="DV181" s="52"/>
      <c r="DW181" s="48"/>
      <c r="DX181" s="52"/>
      <c r="DY181" s="52"/>
      <c r="DZ181" s="48"/>
      <c r="EA181" s="52"/>
      <c r="EB181" s="52"/>
      <c r="EC181" s="48"/>
      <c r="ED181" s="52"/>
      <c r="EE181" s="52"/>
      <c r="EF181" s="48"/>
      <c r="EG181" s="52">
        <v>100</v>
      </c>
      <c r="EH181" s="52">
        <v>100</v>
      </c>
      <c r="EI181" s="48">
        <f t="shared" si="1908"/>
        <v>100</v>
      </c>
      <c r="EJ181" s="52"/>
      <c r="EK181" s="52"/>
      <c r="EL181" s="48"/>
      <c r="EM181" s="52"/>
      <c r="EN181" s="52"/>
      <c r="EO181" s="48"/>
      <c r="EP181" s="52"/>
      <c r="EQ181" s="52"/>
      <c r="ER181" s="48"/>
      <c r="ES181" s="52"/>
      <c r="ET181" s="52"/>
      <c r="EU181" s="48"/>
      <c r="EV181" s="52"/>
      <c r="EW181" s="52"/>
      <c r="EX181" s="48"/>
      <c r="EY181" s="52">
        <v>600</v>
      </c>
      <c r="EZ181" s="52">
        <v>600</v>
      </c>
      <c r="FA181" s="48">
        <f t="shared" ref="FA175:FA185" si="1933">EZ181/EY181*100</f>
        <v>100</v>
      </c>
      <c r="FB181" s="52"/>
      <c r="FC181" s="52"/>
      <c r="FD181" s="48"/>
    </row>
    <row r="182" spans="1:160" ht="32.25" customHeight="1" x14ac:dyDescent="0.25">
      <c r="A182" s="184" t="s">
        <v>98</v>
      </c>
      <c r="B182" s="193">
        <f t="shared" si="1507"/>
        <v>2242736.6290200003</v>
      </c>
      <c r="C182" s="193">
        <f t="shared" si="1508"/>
        <v>1254894.2498300001</v>
      </c>
      <c r="D182" s="193">
        <f t="shared" si="31"/>
        <v>55.953705557408504</v>
      </c>
      <c r="E182" s="193">
        <f>SUM(E183:E186)</f>
        <v>0</v>
      </c>
      <c r="F182" s="193">
        <f>SUM(F183:F186)</f>
        <v>0</v>
      </c>
      <c r="G182" s="193"/>
      <c r="H182" s="193">
        <f t="shared" ref="H182:I182" si="1934">SUM(H183:H186)</f>
        <v>70000</v>
      </c>
      <c r="I182" s="193">
        <f t="shared" si="1934"/>
        <v>19498.925299999999</v>
      </c>
      <c r="J182" s="193">
        <f t="shared" ref="J182" si="1935">I182/H182*100</f>
        <v>27.855607571428571</v>
      </c>
      <c r="K182" s="193">
        <f t="shared" ref="K182" si="1936">SUM(K183:K186)</f>
        <v>2127.8000000000002</v>
      </c>
      <c r="L182" s="193">
        <f t="shared" ref="L182" si="1937">SUM(L183:L186)</f>
        <v>368.14368999999999</v>
      </c>
      <c r="M182" s="193">
        <f t="shared" si="197"/>
        <v>17.301611523639437</v>
      </c>
      <c r="N182" s="193">
        <f t="shared" ref="N182:O182" si="1938">SUM(N183:N186)</f>
        <v>38657</v>
      </c>
      <c r="O182" s="193">
        <f t="shared" si="1938"/>
        <v>20856.46</v>
      </c>
      <c r="P182" s="193">
        <f t="shared" si="1617"/>
        <v>53.952608841865633</v>
      </c>
      <c r="Q182" s="193">
        <f t="shared" ref="Q182:R182" si="1939">SUM(Q183:Q186)</f>
        <v>99853.7</v>
      </c>
      <c r="R182" s="193">
        <f t="shared" si="1939"/>
        <v>50933.649699999994</v>
      </c>
      <c r="S182" s="193">
        <f t="shared" ref="S182:S186" si="1940">R182/Q182*100</f>
        <v>51.008274806041229</v>
      </c>
      <c r="T182" s="193">
        <f t="shared" ref="T182" si="1941">SUM(T183:T186)</f>
        <v>27973</v>
      </c>
      <c r="U182" s="193">
        <f t="shared" ref="U182" si="1942">SUM(U183:U186)</f>
        <v>15988.291380000001</v>
      </c>
      <c r="V182" s="193">
        <f t="shared" ref="V182:V186" si="1943">U182/T182*100</f>
        <v>57.15615550709613</v>
      </c>
      <c r="W182" s="193">
        <f t="shared" ref="W182" si="1944">SUM(W183:W186)</f>
        <v>9687</v>
      </c>
      <c r="X182" s="193">
        <f t="shared" ref="X182" si="1945">SUM(X183:X186)</f>
        <v>9315</v>
      </c>
      <c r="Y182" s="193">
        <f t="shared" ref="Y182:Y183" si="1946">X182/W182*100</f>
        <v>96.159801796221743</v>
      </c>
      <c r="Z182" s="193">
        <f t="shared" ref="Z182" si="1947">SUM(Z183:Z186)</f>
        <v>29600</v>
      </c>
      <c r="AA182" s="193">
        <f t="shared" ref="AA182" si="1948">SUM(AA183:AA186)</f>
        <v>28688.749789999998</v>
      </c>
      <c r="AB182" s="193">
        <f>AA182/Z182*100</f>
        <v>96.921451993243238</v>
      </c>
      <c r="AC182" s="193">
        <f t="shared" ref="AC182:AD182" si="1949">SUM(AC183:AC186)</f>
        <v>175411.4</v>
      </c>
      <c r="AD182" s="193">
        <f t="shared" si="1949"/>
        <v>142426.698</v>
      </c>
      <c r="AE182" s="193">
        <f>AD182/AC182*100</f>
        <v>81.195804833665321</v>
      </c>
      <c r="AF182" s="193">
        <f t="shared" ref="AF182:AG182" si="1950">SUM(AF183:AF186)</f>
        <v>5000</v>
      </c>
      <c r="AG182" s="193">
        <f t="shared" si="1950"/>
        <v>5000</v>
      </c>
      <c r="AH182" s="193">
        <f>AG182/AF182*100</f>
        <v>100</v>
      </c>
      <c r="AI182" s="193">
        <f t="shared" ref="AI182:AJ182" si="1951">SUM(AI183:AI186)</f>
        <v>187795.09986000002</v>
      </c>
      <c r="AJ182" s="193">
        <f t="shared" si="1951"/>
        <v>52407.558779999999</v>
      </c>
      <c r="AK182" s="193">
        <f t="shared" ref="AK182:AK185" si="1952">AJ182/AI182*100</f>
        <v>27.9067764915429</v>
      </c>
      <c r="AL182" s="193">
        <f t="shared" ref="AL182:AM182" si="1953">SUM(AL183:AL186)</f>
        <v>310000</v>
      </c>
      <c r="AM182" s="193">
        <f t="shared" si="1953"/>
        <v>310000</v>
      </c>
      <c r="AN182" s="193">
        <f>AM182/AL182*100</f>
        <v>100</v>
      </c>
      <c r="AO182" s="193">
        <f t="shared" ref="AO182:AP182" si="1954">SUM(AO183:AO186)</f>
        <v>86000</v>
      </c>
      <c r="AP182" s="193">
        <f t="shared" si="1954"/>
        <v>24977.538670000002</v>
      </c>
      <c r="AQ182" s="193">
        <f>AP182/AO182*100</f>
        <v>29.043649616279072</v>
      </c>
      <c r="AR182" s="193">
        <f>SUM(AR183:AR186)</f>
        <v>0</v>
      </c>
      <c r="AS182" s="193">
        <f t="shared" ref="AS182" si="1955">SUM(AS183:AS186)</f>
        <v>0</v>
      </c>
      <c r="AT182" s="193"/>
      <c r="AU182" s="193">
        <f t="shared" ref="AU182:AV182" si="1956">SUM(AU183:AU186)</f>
        <v>52032</v>
      </c>
      <c r="AV182" s="193">
        <f t="shared" si="1956"/>
        <v>42000</v>
      </c>
      <c r="AW182" s="193">
        <f>AV182/AU182*100</f>
        <v>80.719557195571952</v>
      </c>
      <c r="AX182" s="193">
        <f t="shared" ref="AX182" si="1957">SUM(AX183:AX186)</f>
        <v>300</v>
      </c>
      <c r="AY182" s="193">
        <f>SUM(AY183:AY186)</f>
        <v>300</v>
      </c>
      <c r="AZ182" s="193">
        <f>AY182/AX182*100</f>
        <v>100</v>
      </c>
      <c r="BA182" s="193">
        <f t="shared" ref="BA182:BB182" si="1958">SUM(BA183:BA186)</f>
        <v>679463.3</v>
      </c>
      <c r="BB182" s="193">
        <f t="shared" si="1958"/>
        <v>271748.28638999996</v>
      </c>
      <c r="BC182" s="193">
        <f t="shared" ref="BC182:BC183" si="1959">BB182/BA182*100</f>
        <v>39.994549579057463</v>
      </c>
      <c r="BD182" s="193">
        <f t="shared" ref="BD182:BE182" si="1960">SUM(BD183:BD186)</f>
        <v>44000</v>
      </c>
      <c r="BE182" s="193">
        <f t="shared" si="1960"/>
        <v>0</v>
      </c>
      <c r="BF182" s="193">
        <f t="shared" ref="BF182:BF183" si="1961">BE182/BD182*100</f>
        <v>0</v>
      </c>
      <c r="BG182" s="193">
        <f t="shared" ref="BG182:BH182" si="1962">SUM(BG183:BG186)</f>
        <v>80000</v>
      </c>
      <c r="BH182" s="193">
        <f t="shared" si="1962"/>
        <v>61675.518520000005</v>
      </c>
      <c r="BI182" s="193">
        <f t="shared" ref="BI182:BI183" si="1963">BH182/BG182*100</f>
        <v>77.094398150000004</v>
      </c>
      <c r="BJ182" s="193">
        <f t="shared" ref="BJ182:BK182" si="1964">SUM(BJ183:BJ186)</f>
        <v>72023.134559999991</v>
      </c>
      <c r="BK182" s="193">
        <f t="shared" si="1964"/>
        <v>40872.371679999997</v>
      </c>
      <c r="BL182" s="193">
        <f t="shared" ref="BL182:BL186" si="1965">BK182/BJ182*100</f>
        <v>56.74894869502053</v>
      </c>
      <c r="BM182" s="193">
        <f t="shared" ref="BM182:BN182" si="1966">SUM(BM183:BM186)</f>
        <v>0</v>
      </c>
      <c r="BN182" s="193">
        <f t="shared" si="1966"/>
        <v>0</v>
      </c>
      <c r="BO182" s="193"/>
      <c r="BP182" s="193">
        <f t="shared" ref="BP182:BQ182" si="1967">SUM(BP183:BP186)</f>
        <v>0</v>
      </c>
      <c r="BQ182" s="193">
        <f t="shared" si="1967"/>
        <v>0</v>
      </c>
      <c r="BR182" s="193"/>
      <c r="BS182" s="193">
        <f t="shared" ref="BS182:BT182" si="1968">SUM(BS183:BS186)</f>
        <v>27593.4</v>
      </c>
      <c r="BT182" s="193">
        <f t="shared" si="1968"/>
        <v>0</v>
      </c>
      <c r="BU182" s="193">
        <f t="shared" ref="BU182" si="1969">BT182/BS182*100</f>
        <v>0</v>
      </c>
      <c r="BV182" s="193">
        <f t="shared" ref="BV182:BW182" si="1970">SUM(BV183:BV186)</f>
        <v>0</v>
      </c>
      <c r="BW182" s="193">
        <f t="shared" si="1970"/>
        <v>0</v>
      </c>
      <c r="BX182" s="193"/>
      <c r="BY182" s="193">
        <f t="shared" ref="BY182:BZ182" si="1971">SUM(BY183:BY186)</f>
        <v>0</v>
      </c>
      <c r="BZ182" s="193">
        <f t="shared" si="1971"/>
        <v>0</v>
      </c>
      <c r="CA182" s="193"/>
      <c r="CB182" s="193">
        <f t="shared" ref="CB182:CC182" si="1972">SUM(CB183:CB186)</f>
        <v>370</v>
      </c>
      <c r="CC182" s="193">
        <f t="shared" si="1972"/>
        <v>107.99726</v>
      </c>
      <c r="CD182" s="193">
        <f t="shared" ref="CD182:CD186" si="1973">CC182/CB182*100</f>
        <v>29.188448648648645</v>
      </c>
      <c r="CE182" s="193">
        <f t="shared" ref="CE182:CF182" si="1974">SUM(CE183:CE186)</f>
        <v>150150.99259000001</v>
      </c>
      <c r="CF182" s="193">
        <f t="shared" si="1974"/>
        <v>113571.06067000001</v>
      </c>
      <c r="CG182" s="193">
        <f t="shared" ref="CG182:CG183" si="1975">CF182/CE182*100</f>
        <v>75.637902028470378</v>
      </c>
      <c r="CH182" s="193">
        <f t="shared" ref="CH182:CI182" si="1976">SUM(CH183:CH186)</f>
        <v>0</v>
      </c>
      <c r="CI182" s="193">
        <f t="shared" si="1976"/>
        <v>0</v>
      </c>
      <c r="CJ182" s="193"/>
      <c r="CK182" s="193">
        <f t="shared" ref="CK182:CL182" si="1977">SUM(CK183:CK186)</f>
        <v>0</v>
      </c>
      <c r="CL182" s="193">
        <f t="shared" si="1977"/>
        <v>0</v>
      </c>
      <c r="CM182" s="193"/>
      <c r="CN182" s="193">
        <f t="shared" ref="CN182:CO182" si="1978">SUM(CN183:CN186)</f>
        <v>0</v>
      </c>
      <c r="CO182" s="193">
        <f t="shared" si="1978"/>
        <v>0</v>
      </c>
      <c r="CP182" s="193"/>
      <c r="CQ182" s="193">
        <f t="shared" ref="CQ182:CR182" si="1979">SUM(CQ183:CQ186)</f>
        <v>50000</v>
      </c>
      <c r="CR182" s="193">
        <f t="shared" si="1979"/>
        <v>15000</v>
      </c>
      <c r="CS182" s="193">
        <f t="shared" ref="CS182:CS183" si="1980">CR182/CQ182*100</f>
        <v>30</v>
      </c>
      <c r="CT182" s="193">
        <f t="shared" ref="CT182:CU182" si="1981">SUM(CT183:CT186)</f>
        <v>0</v>
      </c>
      <c r="CU182" s="193">
        <f t="shared" si="1981"/>
        <v>0</v>
      </c>
      <c r="CV182" s="193"/>
      <c r="CW182" s="193">
        <f t="shared" ref="CW182" si="1982">SUM(CW183:CW186)</f>
        <v>0</v>
      </c>
      <c r="CX182" s="193">
        <f>SUM(CX183:CX186)</f>
        <v>0</v>
      </c>
      <c r="CY182" s="193"/>
      <c r="CZ182" s="193">
        <f t="shared" ref="CZ182:DA182" si="1983">SUM(CZ183:CZ186)</f>
        <v>4600</v>
      </c>
      <c r="DA182" s="193">
        <f t="shared" si="1983"/>
        <v>0</v>
      </c>
      <c r="DB182" s="193">
        <f t="shared" ref="DB182:DB183" si="1984">DA182/CZ182*100</f>
        <v>0</v>
      </c>
      <c r="DC182" s="193">
        <f t="shared" ref="DC182:DD182" si="1985">SUM(DC183:DC186)</f>
        <v>0</v>
      </c>
      <c r="DD182" s="193">
        <f t="shared" si="1985"/>
        <v>0</v>
      </c>
      <c r="DE182" s="193"/>
      <c r="DF182" s="193">
        <f t="shared" ref="DF182:DG182" si="1986">SUM(DF183:DF186)</f>
        <v>10000</v>
      </c>
      <c r="DG182" s="193">
        <f t="shared" si="1986"/>
        <v>0</v>
      </c>
      <c r="DH182" s="193">
        <f t="shared" ref="DH182:DH183" si="1987">DG182/DF182*100</f>
        <v>0</v>
      </c>
      <c r="DI182" s="193">
        <f t="shared" ref="DI182:DJ182" si="1988">SUM(DI183:DI186)</f>
        <v>0</v>
      </c>
      <c r="DJ182" s="193">
        <f t="shared" si="1988"/>
        <v>0</v>
      </c>
      <c r="DK182" s="193"/>
      <c r="DL182" s="193">
        <f t="shared" ref="DL182:DM182" si="1989">SUM(DL183:DL186)</f>
        <v>0</v>
      </c>
      <c r="DM182" s="193">
        <f t="shared" si="1989"/>
        <v>0</v>
      </c>
      <c r="DN182" s="193"/>
      <c r="DO182" s="193">
        <f t="shared" ref="DO182:DP182" si="1990">SUM(DO183:DO186)</f>
        <v>0</v>
      </c>
      <c r="DP182" s="193">
        <f t="shared" si="1990"/>
        <v>0</v>
      </c>
      <c r="DQ182" s="193"/>
      <c r="DR182" s="193">
        <f t="shared" ref="DR182:DS182" si="1991">SUM(DR183:DR186)</f>
        <v>0</v>
      </c>
      <c r="DS182" s="193">
        <f t="shared" si="1991"/>
        <v>0</v>
      </c>
      <c r="DT182" s="193"/>
      <c r="DU182" s="193">
        <f t="shared" ref="DU182:DV182" si="1992">SUM(DU183:DU186)</f>
        <v>0</v>
      </c>
      <c r="DV182" s="193">
        <f t="shared" si="1992"/>
        <v>0</v>
      </c>
      <c r="DW182" s="193"/>
      <c r="DX182" s="193">
        <f t="shared" ref="DX182:DY182" si="1993">SUM(DX183:DX186)</f>
        <v>0</v>
      </c>
      <c r="DY182" s="193">
        <f t="shared" si="1993"/>
        <v>0</v>
      </c>
      <c r="DZ182" s="193"/>
      <c r="EA182" s="193">
        <f t="shared" ref="EA182:EB182" si="1994">SUM(EA183:EA186)</f>
        <v>940.80201</v>
      </c>
      <c r="EB182" s="193">
        <f t="shared" si="1994"/>
        <v>0</v>
      </c>
      <c r="EC182" s="193"/>
      <c r="ED182" s="193">
        <f t="shared" ref="ED182:EE182" si="1995">SUM(ED183:ED186)</f>
        <v>0</v>
      </c>
      <c r="EE182" s="193">
        <f t="shared" si="1995"/>
        <v>0</v>
      </c>
      <c r="EF182" s="193"/>
      <c r="EG182" s="193">
        <f t="shared" ref="EG182:EH182" si="1996">SUM(EG183:EG186)</f>
        <v>630</v>
      </c>
      <c r="EH182" s="193">
        <f t="shared" si="1996"/>
        <v>630</v>
      </c>
      <c r="EI182" s="193">
        <f t="shared" ref="EI182:EI183" si="1997">EH182/EG182*100</f>
        <v>100</v>
      </c>
      <c r="EJ182" s="193">
        <f t="shared" ref="EJ182:EK182" si="1998">SUM(EJ183:EJ186)</f>
        <v>8078</v>
      </c>
      <c r="EK182" s="193">
        <f t="shared" si="1998"/>
        <v>8078</v>
      </c>
      <c r="EL182" s="193">
        <f t="shared" ref="EL182:EL186" si="1999">EK182/EJ182*100</f>
        <v>100</v>
      </c>
      <c r="EM182" s="193">
        <f t="shared" ref="EM182:EN182" si="2000">SUM(EM183:EM186)</f>
        <v>0</v>
      </c>
      <c r="EN182" s="193">
        <f t="shared" si="2000"/>
        <v>0</v>
      </c>
      <c r="EO182" s="193"/>
      <c r="EP182" s="193">
        <f t="shared" ref="EP182:EQ182" si="2001">SUM(EP183:EP186)</f>
        <v>0</v>
      </c>
      <c r="EQ182" s="193">
        <f t="shared" si="2001"/>
        <v>0</v>
      </c>
      <c r="ER182" s="193"/>
      <c r="ES182" s="193">
        <f t="shared" ref="ES182:ET182" si="2002">SUM(ES183:ES186)</f>
        <v>0</v>
      </c>
      <c r="ET182" s="193">
        <f t="shared" si="2002"/>
        <v>0</v>
      </c>
      <c r="EU182" s="193"/>
      <c r="EV182" s="193">
        <f t="shared" ref="EV182:EW182" si="2003">SUM(EV183:EV186)</f>
        <v>20000</v>
      </c>
      <c r="EW182" s="193">
        <f t="shared" si="2003"/>
        <v>20000</v>
      </c>
      <c r="EX182" s="193">
        <f t="shared" ref="EX182" si="2004">EW182/EV182*100</f>
        <v>100</v>
      </c>
      <c r="EY182" s="193">
        <f t="shared" ref="EY182:EZ182" si="2005">SUM(EY183:EY186)</f>
        <v>450</v>
      </c>
      <c r="EZ182" s="193">
        <f t="shared" si="2005"/>
        <v>450</v>
      </c>
      <c r="FA182" s="193">
        <f t="shared" si="1933"/>
        <v>100</v>
      </c>
      <c r="FB182" s="193">
        <f t="shared" ref="FB182:FC182" si="2006">SUM(FB183:FB186)</f>
        <v>0</v>
      </c>
      <c r="FC182" s="193">
        <f t="shared" si="2006"/>
        <v>0</v>
      </c>
      <c r="FD182" s="193"/>
    </row>
    <row r="183" spans="1:160" ht="15.75" x14ac:dyDescent="0.25">
      <c r="A183" s="37" t="s">
        <v>99</v>
      </c>
      <c r="B183" s="56">
        <f t="shared" si="1507"/>
        <v>1964448.8271499998</v>
      </c>
      <c r="C183" s="56">
        <f t="shared" si="1508"/>
        <v>1165406.9212400001</v>
      </c>
      <c r="D183" s="52">
        <f t="shared" si="31"/>
        <v>59.324880604335171</v>
      </c>
      <c r="E183" s="52"/>
      <c r="F183" s="52"/>
      <c r="G183" s="52"/>
      <c r="H183" s="52"/>
      <c r="I183" s="52"/>
      <c r="J183" s="52"/>
      <c r="K183" s="52"/>
      <c r="L183" s="52"/>
      <c r="M183" s="48"/>
      <c r="N183" s="52">
        <v>37713</v>
      </c>
      <c r="O183" s="52">
        <v>20682.7</v>
      </c>
      <c r="P183" s="48">
        <f t="shared" si="1617"/>
        <v>54.842362050221418</v>
      </c>
      <c r="Q183" s="199">
        <v>97712.7</v>
      </c>
      <c r="R183" s="199">
        <v>50293.45</v>
      </c>
      <c r="S183" s="48">
        <f t="shared" si="1940"/>
        <v>51.470740241544853</v>
      </c>
      <c r="T183" s="198">
        <v>26483</v>
      </c>
      <c r="U183" s="198">
        <v>15516.7</v>
      </c>
      <c r="V183" s="48">
        <f t="shared" si="1943"/>
        <v>58.59117169504966</v>
      </c>
      <c r="W183" s="198">
        <v>9687</v>
      </c>
      <c r="X183" s="198">
        <v>9315</v>
      </c>
      <c r="Y183" s="48">
        <f t="shared" si="1946"/>
        <v>96.159801796221743</v>
      </c>
      <c r="Z183" s="52">
        <v>29600</v>
      </c>
      <c r="AA183" s="52">
        <v>28688.749789999998</v>
      </c>
      <c r="AB183" s="48">
        <f>AA183/Z183*100</f>
        <v>96.921451993243238</v>
      </c>
      <c r="AC183" s="52">
        <v>175411.4</v>
      </c>
      <c r="AD183" s="52">
        <v>142426.698</v>
      </c>
      <c r="AE183" s="48">
        <f>AD183/AC183*100</f>
        <v>81.195804833665321</v>
      </c>
      <c r="AF183" s="52">
        <v>5000</v>
      </c>
      <c r="AG183" s="52">
        <v>5000</v>
      </c>
      <c r="AH183" s="48">
        <f>AG183/AF183*100</f>
        <v>100</v>
      </c>
      <c r="AI183" s="198">
        <v>9100</v>
      </c>
      <c r="AJ183" s="198">
        <v>5350</v>
      </c>
      <c r="AK183" s="48">
        <f t="shared" si="1952"/>
        <v>58.791208791208796</v>
      </c>
      <c r="AL183" s="198">
        <v>310000</v>
      </c>
      <c r="AM183" s="198">
        <v>310000</v>
      </c>
      <c r="AN183" s="48">
        <f>AM183/AL183*100</f>
        <v>100</v>
      </c>
      <c r="AO183" s="198">
        <v>86000</v>
      </c>
      <c r="AP183" s="198">
        <v>24977.538670000002</v>
      </c>
      <c r="AQ183" s="48">
        <f>AP183/AO183*100</f>
        <v>29.043649616279072</v>
      </c>
      <c r="AR183" s="20"/>
      <c r="AS183" s="198"/>
      <c r="AT183" s="48"/>
      <c r="AU183" s="198">
        <v>52032</v>
      </c>
      <c r="AV183" s="198">
        <v>42000</v>
      </c>
      <c r="AW183" s="48">
        <f>AV183/AU183*100</f>
        <v>80.719557195571952</v>
      </c>
      <c r="AX183" s="198"/>
      <c r="AY183" s="198"/>
      <c r="AZ183" s="48"/>
      <c r="BA183" s="198">
        <v>679463.3</v>
      </c>
      <c r="BB183" s="198">
        <v>271748.28638999996</v>
      </c>
      <c r="BC183" s="48">
        <f t="shared" si="1959"/>
        <v>39.994549579057463</v>
      </c>
      <c r="BD183" s="198">
        <v>44000</v>
      </c>
      <c r="BE183" s="198"/>
      <c r="BF183" s="48">
        <f t="shared" si="1961"/>
        <v>0</v>
      </c>
      <c r="BG183" s="198">
        <v>80000</v>
      </c>
      <c r="BH183" s="198">
        <v>61675.518520000005</v>
      </c>
      <c r="BI183" s="48">
        <f t="shared" si="1963"/>
        <v>77.094398150000004</v>
      </c>
      <c r="BJ183" s="198">
        <v>71129.03456</v>
      </c>
      <c r="BK183" s="198">
        <v>40388.2192</v>
      </c>
      <c r="BL183" s="48">
        <f t="shared" si="1965"/>
        <v>56.781621527466427</v>
      </c>
      <c r="BM183" s="198"/>
      <c r="BN183" s="198"/>
      <c r="BO183" s="48"/>
      <c r="BP183" s="198"/>
      <c r="BQ183" s="198"/>
      <c r="BR183" s="48"/>
      <c r="BS183" s="198">
        <v>27593.4</v>
      </c>
      <c r="BT183" s="198"/>
      <c r="BU183" s="48">
        <f t="shared" ref="BU183" si="2007">BT183/BS183*100</f>
        <v>0</v>
      </c>
      <c r="BV183" s="198"/>
      <c r="BW183" s="198"/>
      <c r="BX183" s="48"/>
      <c r="BY183" s="198"/>
      <c r="BZ183" s="198"/>
      <c r="CA183" s="48"/>
      <c r="CB183" s="198"/>
      <c r="CC183" s="198"/>
      <c r="CD183" s="48"/>
      <c r="CE183" s="198">
        <v>150150.99259000001</v>
      </c>
      <c r="CF183" s="198">
        <v>113571.06067000001</v>
      </c>
      <c r="CG183" s="48">
        <f t="shared" si="1975"/>
        <v>75.637902028470378</v>
      </c>
      <c r="CH183" s="198"/>
      <c r="CI183" s="198"/>
      <c r="CJ183" s="48"/>
      <c r="CK183" s="198"/>
      <c r="CL183" s="198"/>
      <c r="CM183" s="48"/>
      <c r="CN183" s="198"/>
      <c r="CO183" s="198"/>
      <c r="CP183" s="48"/>
      <c r="CQ183" s="198">
        <v>50000</v>
      </c>
      <c r="CR183" s="198">
        <v>15000</v>
      </c>
      <c r="CS183" s="48">
        <f t="shared" si="1980"/>
        <v>30</v>
      </c>
      <c r="CT183" s="198"/>
      <c r="CU183" s="198"/>
      <c r="CV183" s="48"/>
      <c r="CW183" s="198"/>
      <c r="CX183" s="198"/>
      <c r="CY183" s="48"/>
      <c r="CZ183" s="198">
        <v>4600</v>
      </c>
      <c r="DA183" s="198"/>
      <c r="DB183" s="48">
        <f t="shared" si="1984"/>
        <v>0</v>
      </c>
      <c r="DC183" s="198"/>
      <c r="DD183" s="198"/>
      <c r="DE183" s="48"/>
      <c r="DF183" s="198">
        <v>10000</v>
      </c>
      <c r="DG183" s="198"/>
      <c r="DH183" s="48">
        <f t="shared" si="1987"/>
        <v>0</v>
      </c>
      <c r="DI183" s="198"/>
      <c r="DJ183" s="198"/>
      <c r="DK183" s="48"/>
      <c r="DL183" s="198"/>
      <c r="DM183" s="198"/>
      <c r="DN183" s="48"/>
      <c r="DO183" s="198"/>
      <c r="DP183" s="198"/>
      <c r="DQ183" s="48"/>
      <c r="DR183" s="198"/>
      <c r="DS183" s="198"/>
      <c r="DT183" s="48"/>
      <c r="DU183" s="198"/>
      <c r="DV183" s="198"/>
      <c r="DW183" s="48"/>
      <c r="DX183" s="198"/>
      <c r="DY183" s="198"/>
      <c r="DZ183" s="48"/>
      <c r="EA183" s="198"/>
      <c r="EB183" s="198"/>
      <c r="EC183" s="48"/>
      <c r="ED183" s="198"/>
      <c r="EE183" s="198"/>
      <c r="EF183" s="48"/>
      <c r="EG183" s="198">
        <v>630</v>
      </c>
      <c r="EH183" s="198">
        <v>630</v>
      </c>
      <c r="EI183" s="48">
        <f t="shared" si="1997"/>
        <v>100</v>
      </c>
      <c r="EJ183" s="198">
        <v>7693</v>
      </c>
      <c r="EK183" s="198">
        <v>7693</v>
      </c>
      <c r="EL183" s="48">
        <f t="shared" si="1999"/>
        <v>100</v>
      </c>
      <c r="EM183" s="198"/>
      <c r="EN183" s="198"/>
      <c r="EO183" s="48"/>
      <c r="EP183" s="198"/>
      <c r="EQ183" s="198"/>
      <c r="ER183" s="48"/>
      <c r="ES183" s="198"/>
      <c r="ET183" s="198"/>
      <c r="EU183" s="48"/>
      <c r="EV183" s="198"/>
      <c r="EW183" s="198"/>
      <c r="EX183" s="48"/>
      <c r="EY183" s="198">
        <v>450</v>
      </c>
      <c r="EZ183" s="198">
        <v>450</v>
      </c>
      <c r="FA183" s="48">
        <f t="shared" si="1933"/>
        <v>100</v>
      </c>
      <c r="FB183" s="198"/>
      <c r="FC183" s="198"/>
      <c r="FD183" s="48"/>
    </row>
    <row r="184" spans="1:160" ht="15.75" x14ac:dyDescent="0.25">
      <c r="A184" s="37" t="s">
        <v>100</v>
      </c>
      <c r="B184" s="56">
        <f t="shared" si="1507"/>
        <v>21285.7</v>
      </c>
      <c r="C184" s="56">
        <f t="shared" si="1508"/>
        <v>20645.936699999998</v>
      </c>
      <c r="D184" s="52">
        <f t="shared" si="31"/>
        <v>96.994398586844682</v>
      </c>
      <c r="E184" s="52"/>
      <c r="F184" s="52"/>
      <c r="G184" s="52"/>
      <c r="H184" s="52"/>
      <c r="I184" s="52"/>
      <c r="J184" s="52"/>
      <c r="K184" s="52">
        <v>500</v>
      </c>
      <c r="L184" s="52">
        <v>111.37452999999999</v>
      </c>
      <c r="M184" s="48">
        <f t="shared" si="197"/>
        <v>22.274906000000001</v>
      </c>
      <c r="N184" s="52">
        <v>84</v>
      </c>
      <c r="O184" s="52">
        <v>53.76</v>
      </c>
      <c r="P184" s="48">
        <f t="shared" si="1617"/>
        <v>64</v>
      </c>
      <c r="Q184" s="199">
        <v>249</v>
      </c>
      <c r="R184" s="199">
        <v>152.19999999999999</v>
      </c>
      <c r="S184" s="48">
        <f t="shared" si="1940"/>
        <v>61.124497991967864</v>
      </c>
      <c r="T184" s="198">
        <v>145</v>
      </c>
      <c r="U184" s="198">
        <v>68.941380000000009</v>
      </c>
      <c r="V184" s="48">
        <f t="shared" si="1943"/>
        <v>47.545779310344834</v>
      </c>
      <c r="W184" s="52"/>
      <c r="X184" s="52"/>
      <c r="Y184" s="48"/>
      <c r="Z184" s="52"/>
      <c r="AA184" s="52"/>
      <c r="AB184" s="52"/>
      <c r="AC184" s="52"/>
      <c r="AD184" s="52"/>
      <c r="AE184" s="52"/>
      <c r="AF184" s="52"/>
      <c r="AG184" s="52"/>
      <c r="AH184" s="48"/>
      <c r="AI184" s="198"/>
      <c r="AJ184" s="198"/>
      <c r="AK184" s="48"/>
      <c r="AL184" s="198"/>
      <c r="AM184" s="198"/>
      <c r="AN184" s="48"/>
      <c r="AO184" s="198"/>
      <c r="AP184" s="198"/>
      <c r="AQ184" s="48"/>
      <c r="AR184" s="198"/>
      <c r="AS184" s="198"/>
      <c r="AT184" s="48"/>
      <c r="AU184" s="198"/>
      <c r="AV184" s="198"/>
      <c r="AW184" s="48"/>
      <c r="AX184" s="198">
        <v>100</v>
      </c>
      <c r="AY184" s="198">
        <f>([1]Новый_11!AO347-[1]Новый_11!AP347)/1000</f>
        <v>100</v>
      </c>
      <c r="AZ184" s="48">
        <f>AY184/AX184*100</f>
        <v>100</v>
      </c>
      <c r="BA184" s="198"/>
      <c r="BB184" s="198"/>
      <c r="BC184" s="48"/>
      <c r="BD184" s="198"/>
      <c r="BE184" s="198"/>
      <c r="BF184" s="48"/>
      <c r="BG184" s="198"/>
      <c r="BH184" s="198"/>
      <c r="BI184" s="48"/>
      <c r="BJ184" s="198">
        <v>127.7</v>
      </c>
      <c r="BK184" s="198">
        <v>79.660789999999992</v>
      </c>
      <c r="BL184" s="48">
        <f t="shared" si="1965"/>
        <v>62.381198120595137</v>
      </c>
      <c r="BM184" s="198"/>
      <c r="BN184" s="198"/>
      <c r="BO184" s="48"/>
      <c r="BP184" s="198"/>
      <c r="BQ184" s="198"/>
      <c r="BR184" s="48"/>
      <c r="BS184" s="198"/>
      <c r="BT184" s="198"/>
      <c r="BU184" s="48"/>
      <c r="BV184" s="198"/>
      <c r="BW184" s="198"/>
      <c r="BX184" s="48"/>
      <c r="BY184" s="198"/>
      <c r="BZ184" s="198"/>
      <c r="CA184" s="48"/>
      <c r="CB184" s="198"/>
      <c r="CC184" s="198"/>
      <c r="CD184" s="48"/>
      <c r="CE184" s="198"/>
      <c r="CF184" s="198"/>
      <c r="CG184" s="48"/>
      <c r="CH184" s="198"/>
      <c r="CI184" s="198"/>
      <c r="CJ184" s="48"/>
      <c r="CK184" s="198"/>
      <c r="CL184" s="198"/>
      <c r="CM184" s="48"/>
      <c r="CN184" s="198"/>
      <c r="CO184" s="198"/>
      <c r="CP184" s="48"/>
      <c r="CQ184" s="198"/>
      <c r="CR184" s="198"/>
      <c r="CS184" s="48"/>
      <c r="CT184" s="198"/>
      <c r="CU184" s="198"/>
      <c r="CV184" s="48"/>
      <c r="CW184" s="198"/>
      <c r="CX184" s="198">
        <f>([1]Новый_11!CN347-[1]Новый_11!CO347)/1000</f>
        <v>0</v>
      </c>
      <c r="CY184" s="48"/>
      <c r="CZ184" s="198"/>
      <c r="DA184" s="198"/>
      <c r="DB184" s="48"/>
      <c r="DC184" s="198"/>
      <c r="DD184" s="198"/>
      <c r="DE184" s="48"/>
      <c r="DF184" s="198"/>
      <c r="DG184" s="198"/>
      <c r="DH184" s="48"/>
      <c r="DI184" s="198"/>
      <c r="DJ184" s="198"/>
      <c r="DK184" s="48"/>
      <c r="DL184" s="198"/>
      <c r="DM184" s="198"/>
      <c r="DN184" s="48"/>
      <c r="DO184" s="198"/>
      <c r="DP184" s="198"/>
      <c r="DQ184" s="48"/>
      <c r="DR184" s="198"/>
      <c r="DS184" s="198"/>
      <c r="DT184" s="48"/>
      <c r="DU184" s="198"/>
      <c r="DV184" s="198"/>
      <c r="DW184" s="48"/>
      <c r="DX184" s="198"/>
      <c r="DY184" s="198"/>
      <c r="DZ184" s="48"/>
      <c r="EA184" s="198"/>
      <c r="EB184" s="198"/>
      <c r="EC184" s="48"/>
      <c r="ED184" s="198"/>
      <c r="EE184" s="198"/>
      <c r="EF184" s="48"/>
      <c r="EG184" s="198"/>
      <c r="EH184" s="198"/>
      <c r="EI184" s="48"/>
      <c r="EJ184" s="198">
        <v>80</v>
      </c>
      <c r="EK184" s="198">
        <v>80</v>
      </c>
      <c r="EL184" s="48">
        <f t="shared" si="1999"/>
        <v>100</v>
      </c>
      <c r="EM184" s="198"/>
      <c r="EN184" s="198"/>
      <c r="EO184" s="48"/>
      <c r="EP184" s="198"/>
      <c r="EQ184" s="198"/>
      <c r="ER184" s="48"/>
      <c r="ES184" s="198"/>
      <c r="ET184" s="198"/>
      <c r="EU184" s="48"/>
      <c r="EV184" s="198">
        <v>20000</v>
      </c>
      <c r="EW184" s="198">
        <v>20000</v>
      </c>
      <c r="EX184" s="48">
        <f>EW184/EV184*100</f>
        <v>100</v>
      </c>
      <c r="EY184" s="198"/>
      <c r="EZ184" s="198"/>
      <c r="FA184" s="48"/>
      <c r="FB184" s="198"/>
      <c r="FC184" s="198"/>
      <c r="FD184" s="48"/>
    </row>
    <row r="185" spans="1:160" ht="15.75" x14ac:dyDescent="0.25">
      <c r="A185" s="37" t="s">
        <v>101</v>
      </c>
      <c r="B185" s="56">
        <f t="shared" si="1507"/>
        <v>184091.80187000002</v>
      </c>
      <c r="C185" s="56">
        <f t="shared" si="1508"/>
        <v>48243.229619999998</v>
      </c>
      <c r="D185" s="52">
        <f t="shared" si="31"/>
        <v>26.206071715278167</v>
      </c>
      <c r="E185" s="52"/>
      <c r="F185" s="52"/>
      <c r="G185" s="52"/>
      <c r="H185" s="52"/>
      <c r="I185" s="52">
        <v>0</v>
      </c>
      <c r="J185" s="52"/>
      <c r="K185" s="52">
        <v>877</v>
      </c>
      <c r="L185" s="52">
        <v>186.27114</v>
      </c>
      <c r="M185" s="48">
        <f t="shared" si="197"/>
        <v>21.239582668187001</v>
      </c>
      <c r="N185" s="52">
        <v>595</v>
      </c>
      <c r="O185" s="52">
        <v>0</v>
      </c>
      <c r="P185" s="48">
        <f t="shared" si="1617"/>
        <v>0</v>
      </c>
      <c r="Q185" s="199">
        <v>1253</v>
      </c>
      <c r="R185" s="199">
        <v>292.69970000000001</v>
      </c>
      <c r="S185" s="48">
        <f t="shared" si="1940"/>
        <v>23.359912210694333</v>
      </c>
      <c r="T185" s="198">
        <v>1025</v>
      </c>
      <c r="U185" s="198">
        <v>256.25</v>
      </c>
      <c r="V185" s="48">
        <f t="shared" si="1943"/>
        <v>25</v>
      </c>
      <c r="W185" s="198"/>
      <c r="X185" s="198"/>
      <c r="Y185" s="48"/>
      <c r="Z185" s="52"/>
      <c r="AA185" s="52"/>
      <c r="AB185" s="52"/>
      <c r="AC185" s="52"/>
      <c r="AD185" s="52">
        <v>0</v>
      </c>
      <c r="AE185" s="52"/>
      <c r="AF185" s="52"/>
      <c r="AG185" s="52"/>
      <c r="AH185" s="48"/>
      <c r="AI185" s="198">
        <v>178695.09986000002</v>
      </c>
      <c r="AJ185" s="198">
        <v>47057.558779999999</v>
      </c>
      <c r="AK185" s="48">
        <f t="shared" si="1952"/>
        <v>26.333995065823064</v>
      </c>
      <c r="AL185" s="198"/>
      <c r="AM185" s="198"/>
      <c r="AN185" s="48"/>
      <c r="AO185" s="198"/>
      <c r="AP185" s="198"/>
      <c r="AQ185" s="48"/>
      <c r="AR185" s="198"/>
      <c r="AS185" s="198"/>
      <c r="AT185" s="48"/>
      <c r="AU185" s="198"/>
      <c r="AV185" s="198"/>
      <c r="AW185" s="48"/>
      <c r="AX185" s="198">
        <v>100</v>
      </c>
      <c r="AY185" s="198">
        <f>([1]Новый_11!AO348-[1]Новый_11!AP348)/1000</f>
        <v>100</v>
      </c>
      <c r="AZ185" s="48">
        <f t="shared" ref="AZ185:AZ186" si="2008">AY185/AX185*100</f>
        <v>100</v>
      </c>
      <c r="BA185" s="198"/>
      <c r="BB185" s="198"/>
      <c r="BC185" s="48"/>
      <c r="BD185" s="198"/>
      <c r="BE185" s="198"/>
      <c r="BF185" s="48"/>
      <c r="BG185" s="198"/>
      <c r="BH185" s="198"/>
      <c r="BI185" s="48"/>
      <c r="BJ185" s="198">
        <v>510.9</v>
      </c>
      <c r="BK185" s="198">
        <v>255.45</v>
      </c>
      <c r="BL185" s="48">
        <f t="shared" si="1965"/>
        <v>50</v>
      </c>
      <c r="BM185" s="198"/>
      <c r="BN185" s="198"/>
      <c r="BO185" s="48"/>
      <c r="BP185" s="198"/>
      <c r="BQ185" s="198"/>
      <c r="BR185" s="48"/>
      <c r="BS185" s="198"/>
      <c r="BT185" s="198"/>
      <c r="BU185" s="48"/>
      <c r="BV185" s="198"/>
      <c r="BW185" s="198"/>
      <c r="BX185" s="48"/>
      <c r="BY185" s="198"/>
      <c r="BZ185" s="198"/>
      <c r="CA185" s="48"/>
      <c r="CB185" s="198"/>
      <c r="CC185" s="198"/>
      <c r="CD185" s="48"/>
      <c r="CE185" s="198"/>
      <c r="CF185" s="198"/>
      <c r="CG185" s="48"/>
      <c r="CH185" s="198"/>
      <c r="CI185" s="198"/>
      <c r="CJ185" s="48"/>
      <c r="CK185" s="198"/>
      <c r="CL185" s="198"/>
      <c r="CM185" s="48"/>
      <c r="CN185" s="198"/>
      <c r="CO185" s="198"/>
      <c r="CP185" s="48"/>
      <c r="CQ185" s="198"/>
      <c r="CR185" s="198"/>
      <c r="CS185" s="48"/>
      <c r="CT185" s="198"/>
      <c r="CU185" s="198"/>
      <c r="CV185" s="48"/>
      <c r="CW185" s="198"/>
      <c r="CX185" s="198">
        <f>([1]Новый_11!CN348-[1]Новый_11!CO348)/1000</f>
        <v>0</v>
      </c>
      <c r="CY185" s="48"/>
      <c r="CZ185" s="198"/>
      <c r="DA185" s="198"/>
      <c r="DB185" s="48"/>
      <c r="DC185" s="198"/>
      <c r="DD185" s="198"/>
      <c r="DE185" s="48"/>
      <c r="DF185" s="198"/>
      <c r="DG185" s="198"/>
      <c r="DH185" s="48"/>
      <c r="DI185" s="198"/>
      <c r="DJ185" s="198"/>
      <c r="DK185" s="48"/>
      <c r="DL185" s="198"/>
      <c r="DM185" s="198"/>
      <c r="DN185" s="48"/>
      <c r="DO185" s="198"/>
      <c r="DP185" s="198"/>
      <c r="DQ185" s="48"/>
      <c r="DR185" s="198"/>
      <c r="DS185" s="198"/>
      <c r="DT185" s="48"/>
      <c r="DU185" s="198"/>
      <c r="DV185" s="198"/>
      <c r="DW185" s="48"/>
      <c r="DX185" s="198"/>
      <c r="DY185" s="198"/>
      <c r="DZ185" s="48"/>
      <c r="EA185" s="198">
        <v>940.80201</v>
      </c>
      <c r="EB185" s="198"/>
      <c r="EC185" s="48"/>
      <c r="ED185" s="198"/>
      <c r="EE185" s="198"/>
      <c r="EF185" s="48"/>
      <c r="EG185" s="198"/>
      <c r="EH185" s="198"/>
      <c r="EI185" s="48"/>
      <c r="EJ185" s="198">
        <v>95</v>
      </c>
      <c r="EK185" s="198">
        <v>95</v>
      </c>
      <c r="EL185" s="48">
        <f t="shared" si="1999"/>
        <v>100</v>
      </c>
      <c r="EM185" s="198"/>
      <c r="EN185" s="198"/>
      <c r="EO185" s="48"/>
      <c r="EP185" s="198"/>
      <c r="EQ185" s="198"/>
      <c r="ER185" s="48"/>
      <c r="ES185" s="198"/>
      <c r="ET185" s="198"/>
      <c r="EU185" s="48"/>
      <c r="EV185" s="198"/>
      <c r="EW185" s="198"/>
      <c r="EX185" s="48"/>
      <c r="EY185" s="198"/>
      <c r="EZ185" s="198"/>
      <c r="FA185" s="48"/>
      <c r="FB185" s="198"/>
      <c r="FC185" s="198"/>
      <c r="FD185" s="48"/>
    </row>
    <row r="186" spans="1:160" ht="15.75" x14ac:dyDescent="0.25">
      <c r="A186" s="37" t="s">
        <v>102</v>
      </c>
      <c r="B186" s="56">
        <f t="shared" si="1507"/>
        <v>72910.3</v>
      </c>
      <c r="C186" s="56">
        <f t="shared" si="1508"/>
        <v>20598.162269999997</v>
      </c>
      <c r="D186" s="55">
        <f t="shared" si="31"/>
        <v>28.251375004628969</v>
      </c>
      <c r="E186" s="52"/>
      <c r="F186" s="52"/>
      <c r="G186" s="52"/>
      <c r="H186" s="52">
        <v>70000</v>
      </c>
      <c r="I186" s="52">
        <v>19498.925299999999</v>
      </c>
      <c r="J186" s="52">
        <f>I186/H186*100</f>
        <v>27.855607571428571</v>
      </c>
      <c r="K186" s="52">
        <v>750.8</v>
      </c>
      <c r="L186" s="52">
        <v>70.498020000000011</v>
      </c>
      <c r="M186" s="48">
        <f t="shared" si="197"/>
        <v>9.3897202983484309</v>
      </c>
      <c r="N186" s="52">
        <v>265</v>
      </c>
      <c r="O186" s="52">
        <v>120</v>
      </c>
      <c r="P186" s="48">
        <f t="shared" si="1617"/>
        <v>45.283018867924532</v>
      </c>
      <c r="Q186" s="199">
        <v>639</v>
      </c>
      <c r="R186" s="199">
        <v>195.3</v>
      </c>
      <c r="S186" s="48">
        <f t="shared" si="1940"/>
        <v>30.563380281690144</v>
      </c>
      <c r="T186" s="198">
        <v>320</v>
      </c>
      <c r="U186" s="198">
        <v>146.4</v>
      </c>
      <c r="V186" s="48">
        <f t="shared" si="1943"/>
        <v>45.75</v>
      </c>
      <c r="W186" s="198"/>
      <c r="X186" s="198"/>
      <c r="Y186" s="48"/>
      <c r="Z186" s="52"/>
      <c r="AA186" s="52"/>
      <c r="AB186" s="52"/>
      <c r="AC186" s="52"/>
      <c r="AD186" s="52">
        <v>0</v>
      </c>
      <c r="AE186" s="52"/>
      <c r="AF186" s="52"/>
      <c r="AG186" s="52"/>
      <c r="AH186" s="48"/>
      <c r="AI186" s="198"/>
      <c r="AJ186" s="198"/>
      <c r="AK186" s="48"/>
      <c r="AL186" s="198"/>
      <c r="AM186" s="198"/>
      <c r="AN186" s="48"/>
      <c r="AO186" s="198"/>
      <c r="AP186" s="198"/>
      <c r="AQ186" s="48"/>
      <c r="AR186" s="198"/>
      <c r="AS186" s="198"/>
      <c r="AT186" s="48"/>
      <c r="AU186" s="198"/>
      <c r="AV186" s="198"/>
      <c r="AW186" s="48"/>
      <c r="AX186" s="198">
        <v>100</v>
      </c>
      <c r="AY186" s="198">
        <f>([1]Новый_11!AO349-[1]Новый_11!AP349)/1000</f>
        <v>100</v>
      </c>
      <c r="AZ186" s="48">
        <f t="shared" si="2008"/>
        <v>100</v>
      </c>
      <c r="BA186" s="198"/>
      <c r="BB186" s="198"/>
      <c r="BC186" s="48"/>
      <c r="BD186" s="198"/>
      <c r="BE186" s="198"/>
      <c r="BF186" s="48"/>
      <c r="BG186" s="198"/>
      <c r="BH186" s="198"/>
      <c r="BI186" s="48"/>
      <c r="BJ186" s="198">
        <v>255.5</v>
      </c>
      <c r="BK186" s="198">
        <v>149.04168999999999</v>
      </c>
      <c r="BL186" s="48">
        <f t="shared" si="1965"/>
        <v>58.333342465753425</v>
      </c>
      <c r="BM186" s="198"/>
      <c r="BN186" s="198"/>
      <c r="BO186" s="48"/>
      <c r="BP186" s="198"/>
      <c r="BQ186" s="198"/>
      <c r="BR186" s="48"/>
      <c r="BS186" s="198"/>
      <c r="BT186" s="198"/>
      <c r="BU186" s="48"/>
      <c r="BV186" s="198"/>
      <c r="BW186" s="198"/>
      <c r="BX186" s="48"/>
      <c r="BY186" s="198"/>
      <c r="BZ186" s="198"/>
      <c r="CA186" s="48"/>
      <c r="CB186" s="198">
        <v>370</v>
      </c>
      <c r="CC186" s="198">
        <v>107.99726</v>
      </c>
      <c r="CD186" s="48">
        <f t="shared" si="1973"/>
        <v>29.188448648648645</v>
      </c>
      <c r="CE186" s="198"/>
      <c r="CF186" s="198"/>
      <c r="CG186" s="48"/>
      <c r="CH186" s="198"/>
      <c r="CI186" s="198"/>
      <c r="CJ186" s="48"/>
      <c r="CK186" s="198"/>
      <c r="CL186" s="198"/>
      <c r="CM186" s="48"/>
      <c r="CN186" s="198"/>
      <c r="CO186" s="198"/>
      <c r="CP186" s="48"/>
      <c r="CQ186" s="198"/>
      <c r="CR186" s="198"/>
      <c r="CS186" s="48"/>
      <c r="CT186" s="198"/>
      <c r="CU186" s="198"/>
      <c r="CV186" s="48"/>
      <c r="CW186" s="198"/>
      <c r="CX186" s="198">
        <f>([1]Новый_11!CN349-[1]Новый_11!CO349)/1000</f>
        <v>0</v>
      </c>
      <c r="CY186" s="48"/>
      <c r="CZ186" s="198"/>
      <c r="DA186" s="198"/>
      <c r="DB186" s="48"/>
      <c r="DC186" s="198"/>
      <c r="DD186" s="198"/>
      <c r="DE186" s="48"/>
      <c r="DF186" s="198"/>
      <c r="DG186" s="198"/>
      <c r="DH186" s="48"/>
      <c r="DI186" s="198"/>
      <c r="DJ186" s="198"/>
      <c r="DK186" s="48"/>
      <c r="DL186" s="198"/>
      <c r="DM186" s="198"/>
      <c r="DN186" s="48"/>
      <c r="DO186" s="198"/>
      <c r="DP186" s="198"/>
      <c r="DQ186" s="48"/>
      <c r="DR186" s="198"/>
      <c r="DS186" s="198"/>
      <c r="DT186" s="48"/>
      <c r="DU186" s="198"/>
      <c r="DV186" s="198"/>
      <c r="DW186" s="48"/>
      <c r="DX186" s="198"/>
      <c r="DY186" s="198"/>
      <c r="DZ186" s="48"/>
      <c r="EA186" s="198"/>
      <c r="EB186" s="198"/>
      <c r="EC186" s="48"/>
      <c r="ED186" s="198"/>
      <c r="EE186" s="198"/>
      <c r="EF186" s="48"/>
      <c r="EG186" s="198"/>
      <c r="EH186" s="198"/>
      <c r="EI186" s="48"/>
      <c r="EJ186" s="198">
        <v>210</v>
      </c>
      <c r="EK186" s="198">
        <v>210</v>
      </c>
      <c r="EL186" s="48">
        <f t="shared" si="1999"/>
        <v>100</v>
      </c>
      <c r="EM186" s="198"/>
      <c r="EN186" s="198"/>
      <c r="EO186" s="48"/>
      <c r="EP186" s="198"/>
      <c r="EQ186" s="198"/>
      <c r="ER186" s="48"/>
      <c r="ES186" s="198"/>
      <c r="ET186" s="198"/>
      <c r="EU186" s="48"/>
      <c r="EV186" s="198"/>
      <c r="EW186" s="198"/>
      <c r="EX186" s="48"/>
      <c r="EY186" s="198"/>
      <c r="EZ186" s="198"/>
      <c r="FA186" s="48"/>
      <c r="FB186" s="198"/>
      <c r="FC186" s="198"/>
      <c r="FD186" s="48"/>
    </row>
    <row r="187" spans="1:160" ht="31.5" x14ac:dyDescent="0.25">
      <c r="A187" s="184" t="s">
        <v>1138</v>
      </c>
      <c r="B187" s="195">
        <f t="shared" si="1507"/>
        <v>150500</v>
      </c>
      <c r="C187" s="195">
        <f t="shared" si="1508"/>
        <v>0</v>
      </c>
      <c r="D187" s="193"/>
      <c r="E187" s="194"/>
      <c r="F187" s="194"/>
      <c r="G187" s="194"/>
      <c r="H187" s="194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S187" s="194"/>
      <c r="T187" s="194"/>
      <c r="U187" s="194"/>
      <c r="V187" s="194"/>
      <c r="W187" s="194"/>
      <c r="X187" s="194"/>
      <c r="Y187" s="194"/>
      <c r="Z187" s="194"/>
      <c r="AA187" s="194"/>
      <c r="AB187" s="194"/>
      <c r="AC187" s="194"/>
      <c r="AD187" s="194"/>
      <c r="AE187" s="194"/>
      <c r="AF187" s="194"/>
      <c r="AG187" s="194"/>
      <c r="AH187" s="194"/>
      <c r="AI187" s="194"/>
      <c r="AJ187" s="194"/>
      <c r="AK187" s="194"/>
      <c r="AL187" s="194"/>
      <c r="AM187" s="194"/>
      <c r="AN187" s="194"/>
      <c r="AO187" s="194"/>
      <c r="AP187" s="194"/>
      <c r="AQ187" s="194"/>
      <c r="AR187" s="194"/>
      <c r="AS187" s="194"/>
      <c r="AT187" s="194"/>
      <c r="AU187" s="194"/>
      <c r="AV187" s="194"/>
      <c r="AW187" s="194"/>
      <c r="AX187" s="194"/>
      <c r="AY187" s="194"/>
      <c r="AZ187" s="194"/>
      <c r="BA187" s="194"/>
      <c r="BB187" s="194"/>
      <c r="BC187" s="194"/>
      <c r="BD187" s="194"/>
      <c r="BE187" s="194"/>
      <c r="BF187" s="194"/>
      <c r="BG187" s="194"/>
      <c r="BH187" s="194"/>
      <c r="BI187" s="194"/>
      <c r="BJ187" s="194"/>
      <c r="BK187" s="194"/>
      <c r="BL187" s="194"/>
      <c r="BM187" s="194"/>
      <c r="BN187" s="194"/>
      <c r="BO187" s="194"/>
      <c r="BP187" s="194"/>
      <c r="BQ187" s="194"/>
      <c r="BR187" s="194"/>
      <c r="BS187" s="194"/>
      <c r="BT187" s="194"/>
      <c r="BU187" s="194"/>
      <c r="BV187" s="194"/>
      <c r="BW187" s="194"/>
      <c r="BX187" s="194"/>
      <c r="BY187" s="194"/>
      <c r="BZ187" s="194"/>
      <c r="CA187" s="194"/>
      <c r="CB187" s="194"/>
      <c r="CC187" s="194"/>
      <c r="CD187" s="194"/>
      <c r="CE187" s="194"/>
      <c r="CF187" s="194"/>
      <c r="CG187" s="194"/>
      <c r="CH187" s="194"/>
      <c r="CI187" s="194"/>
      <c r="CJ187" s="194"/>
      <c r="CK187" s="194"/>
      <c r="CL187" s="194"/>
      <c r="CM187" s="194"/>
      <c r="CN187" s="194">
        <v>150000</v>
      </c>
      <c r="CO187" s="194"/>
      <c r="CP187" s="194"/>
      <c r="CQ187" s="194"/>
      <c r="CR187" s="194"/>
      <c r="CS187" s="194"/>
      <c r="CT187" s="194"/>
      <c r="CU187" s="194"/>
      <c r="CV187" s="194"/>
      <c r="CW187" s="194"/>
      <c r="CX187" s="194"/>
      <c r="CY187" s="194"/>
      <c r="CZ187" s="194"/>
      <c r="DA187" s="194"/>
      <c r="DB187" s="194"/>
      <c r="DC187" s="194"/>
      <c r="DD187" s="194"/>
      <c r="DE187" s="194"/>
      <c r="DF187" s="194"/>
      <c r="DG187" s="194"/>
      <c r="DH187" s="194"/>
      <c r="DI187" s="194"/>
      <c r="DJ187" s="194"/>
      <c r="DK187" s="194"/>
      <c r="DL187" s="194"/>
      <c r="DM187" s="194"/>
      <c r="DN187" s="194"/>
      <c r="DO187" s="194"/>
      <c r="DP187" s="194"/>
      <c r="DQ187" s="194"/>
      <c r="DR187" s="194"/>
      <c r="DS187" s="194"/>
      <c r="DT187" s="194"/>
      <c r="DU187" s="194"/>
      <c r="DV187" s="194"/>
      <c r="DW187" s="194"/>
      <c r="DX187" s="194"/>
      <c r="DY187" s="194"/>
      <c r="DZ187" s="194"/>
      <c r="EA187" s="194"/>
      <c r="EB187" s="194"/>
      <c r="EC187" s="194"/>
      <c r="ED187" s="194"/>
      <c r="EE187" s="194"/>
      <c r="EF187" s="194"/>
      <c r="EG187" s="194"/>
      <c r="EH187" s="194"/>
      <c r="EI187" s="194"/>
      <c r="EJ187" s="194"/>
      <c r="EK187" s="194"/>
      <c r="EL187" s="194"/>
      <c r="EM187" s="194"/>
      <c r="EN187" s="194"/>
      <c r="EO187" s="194"/>
      <c r="EP187" s="194"/>
      <c r="EQ187" s="194"/>
      <c r="ER187" s="194"/>
      <c r="ES187" s="194"/>
      <c r="ET187" s="194"/>
      <c r="EU187" s="194"/>
      <c r="EV187" s="194"/>
      <c r="EW187" s="194"/>
      <c r="EX187" s="194"/>
      <c r="EY187" s="194"/>
      <c r="EZ187" s="194"/>
      <c r="FA187" s="194"/>
      <c r="FB187" s="194">
        <v>500</v>
      </c>
      <c r="FC187" s="194"/>
      <c r="FD187" s="194"/>
    </row>
    <row r="188" spans="1:160" ht="15.75" x14ac:dyDescent="0.25">
      <c r="A188" s="184" t="s">
        <v>104</v>
      </c>
      <c r="B188" s="195">
        <f t="shared" si="1507"/>
        <v>4218212.6470300006</v>
      </c>
      <c r="C188" s="195">
        <f t="shared" si="1508"/>
        <v>2332198.8569799997</v>
      </c>
      <c r="D188" s="195">
        <f>C188/B188*100</f>
        <v>55.28879295883948</v>
      </c>
      <c r="E188" s="195">
        <f>E8+E182+E187</f>
        <v>100000</v>
      </c>
      <c r="F188" s="195">
        <f>F8+F182+F187</f>
        <v>71596.117239999992</v>
      </c>
      <c r="G188" s="195">
        <f>F188/E188*100</f>
        <v>71.596117239999984</v>
      </c>
      <c r="H188" s="193">
        <f>H8+H182+H187</f>
        <v>660000</v>
      </c>
      <c r="I188" s="193">
        <f>I8+I182+I187</f>
        <v>562645.54501</v>
      </c>
      <c r="J188" s="193">
        <f>I188/H188*100</f>
        <v>85.249325001515146</v>
      </c>
      <c r="K188" s="193">
        <f>K8+K182+K187</f>
        <v>29814.800000000003</v>
      </c>
      <c r="L188" s="193">
        <f>L8+L182+L187</f>
        <v>20114.357949999998</v>
      </c>
      <c r="M188" s="193">
        <f>L188/K188*100</f>
        <v>67.464339690355118</v>
      </c>
      <c r="N188" s="193">
        <f>N8+N182+N187</f>
        <v>85217</v>
      </c>
      <c r="O188" s="193">
        <f>O8+O182+O187</f>
        <v>42399.33814</v>
      </c>
      <c r="P188" s="193">
        <f>O188/N188*100</f>
        <v>49.754553833155356</v>
      </c>
      <c r="Q188" s="193">
        <f>Q8+Q182+Q187</f>
        <v>254237.7</v>
      </c>
      <c r="R188" s="193">
        <f>R8+R182+R187</f>
        <v>112948.22214</v>
      </c>
      <c r="S188" s="193">
        <f>R188/Q188*100</f>
        <v>44.42622873790944</v>
      </c>
      <c r="T188" s="193">
        <f>T8+T182+T187</f>
        <v>56460</v>
      </c>
      <c r="U188" s="193">
        <f>U8+U182+U187</f>
        <v>30363.268690000004</v>
      </c>
      <c r="V188" s="193">
        <f>U188/T188*100</f>
        <v>53.778371749911443</v>
      </c>
      <c r="W188" s="193">
        <f>W8+W182+W187</f>
        <v>17936</v>
      </c>
      <c r="X188" s="193">
        <f>X8+X182+X187</f>
        <v>12434.70665</v>
      </c>
      <c r="Y188" s="193">
        <f>X188/W188*100</f>
        <v>69.328203891614621</v>
      </c>
      <c r="Z188" s="193">
        <f>Z8+Z182+Z187</f>
        <v>29600</v>
      </c>
      <c r="AA188" s="193">
        <f>AA8+AA182+AA187</f>
        <v>28688.749789999998</v>
      </c>
      <c r="AB188" s="193">
        <f>AA188/Z188*100</f>
        <v>96.921451993243238</v>
      </c>
      <c r="AC188" s="193">
        <f>AC8+AC182+AC187</f>
        <v>175411.4</v>
      </c>
      <c r="AD188" s="193">
        <f>AD8+AD182+AD187</f>
        <v>142426.698</v>
      </c>
      <c r="AE188" s="193">
        <f>AD188/AC188*100</f>
        <v>81.195804833665321</v>
      </c>
      <c r="AF188" s="193">
        <f>AF8+AF182+AF187</f>
        <v>5000</v>
      </c>
      <c r="AG188" s="193">
        <f>AG8+AG182+AG187</f>
        <v>5000</v>
      </c>
      <c r="AH188" s="193">
        <f>AG188/AF188*100</f>
        <v>100</v>
      </c>
      <c r="AI188" s="193">
        <f>AI8+AI182+AI187</f>
        <v>254179.59786000001</v>
      </c>
      <c r="AJ188" s="193">
        <f>AJ8+AJ182+AJ187</f>
        <v>104376.75482999999</v>
      </c>
      <c r="AK188" s="193">
        <f>AJ188/AI188*100</f>
        <v>41.064174980515091</v>
      </c>
      <c r="AL188" s="193">
        <f>AL8+AL182+AL187</f>
        <v>310000</v>
      </c>
      <c r="AM188" s="193">
        <f>AM8+AM182+AM187</f>
        <v>310000</v>
      </c>
      <c r="AN188" s="193">
        <f>AM188/AL188*100</f>
        <v>100</v>
      </c>
      <c r="AO188" s="193">
        <f>AO8+AO182+AO187</f>
        <v>228925.07465</v>
      </c>
      <c r="AP188" s="193">
        <f>AP8+AP182+AP187</f>
        <v>64398.971039999997</v>
      </c>
      <c r="AQ188" s="193">
        <f>AP188/AO188*100</f>
        <v>28.131025462570484</v>
      </c>
      <c r="AR188" s="193">
        <f>AR8+AR182+AR187</f>
        <v>365</v>
      </c>
      <c r="AS188" s="193">
        <f>AS8+AS182+AS187</f>
        <v>365</v>
      </c>
      <c r="AT188" s="193">
        <f>AS188/AR188*100</f>
        <v>100</v>
      </c>
      <c r="AU188" s="193">
        <f>AU8+AU182+AU187</f>
        <v>52032</v>
      </c>
      <c r="AV188" s="193">
        <f>AV8+AV182+AV187</f>
        <v>42000</v>
      </c>
      <c r="AW188" s="193">
        <f>AV188/AU188*100</f>
        <v>80.719557195571952</v>
      </c>
      <c r="AX188" s="193">
        <f>AX8+AX182+AX187</f>
        <v>4150</v>
      </c>
      <c r="AY188" s="193">
        <f>AY8+AY182+AY187</f>
        <v>4150</v>
      </c>
      <c r="AZ188" s="193">
        <f>AY188/AX188*100</f>
        <v>100</v>
      </c>
      <c r="BA188" s="193">
        <f>BA8+BA182+BA187</f>
        <v>679463.3</v>
      </c>
      <c r="BB188" s="193">
        <f>BB8+BB182+BB187</f>
        <v>271748.28638999996</v>
      </c>
      <c r="BC188" s="193">
        <f>BB188/BA188*100</f>
        <v>39.994549579057463</v>
      </c>
      <c r="BD188" s="193">
        <f>BD8+BD182+BD187</f>
        <v>44000</v>
      </c>
      <c r="BE188" s="193">
        <f>BE8+BE182+BE187</f>
        <v>0</v>
      </c>
      <c r="BF188" s="193">
        <f>BE188/BD188*100</f>
        <v>0</v>
      </c>
      <c r="BG188" s="193">
        <f>BG8+BG182+BG187</f>
        <v>80000</v>
      </c>
      <c r="BH188" s="193">
        <f>BH8+BH182+BH187</f>
        <v>61675.518520000005</v>
      </c>
      <c r="BI188" s="193">
        <f>BH188/BG188*100</f>
        <v>77.094398150000004</v>
      </c>
      <c r="BJ188" s="193">
        <f>BJ8+BJ182+BJ187</f>
        <v>212066.63455999998</v>
      </c>
      <c r="BK188" s="193">
        <f>BK8+BK182+BK187</f>
        <v>118725.81548999999</v>
      </c>
      <c r="BL188" s="193">
        <f>BK188/BJ188*100</f>
        <v>55.985146242516961</v>
      </c>
      <c r="BM188" s="193">
        <f>BM8+BM182+BM187</f>
        <v>225</v>
      </c>
      <c r="BN188" s="193">
        <f>BN8+BN182+BN187</f>
        <v>225</v>
      </c>
      <c r="BO188" s="193">
        <f>BN188/BM188*100</f>
        <v>100</v>
      </c>
      <c r="BP188" s="193">
        <f>BP8+BP182+BP187</f>
        <v>100</v>
      </c>
      <c r="BQ188" s="193">
        <f>BQ8+BQ182+BQ187</f>
        <v>100</v>
      </c>
      <c r="BR188" s="193">
        <f>BQ188/BP188*100</f>
        <v>100</v>
      </c>
      <c r="BS188" s="193">
        <f>BS8+BS182+BS187</f>
        <v>100000</v>
      </c>
      <c r="BT188" s="193">
        <f>BT8+BT182+BT187</f>
        <v>31867.899999999998</v>
      </c>
      <c r="BU188" s="193">
        <f>BT188/BS188*100</f>
        <v>31.867899999999999</v>
      </c>
      <c r="BV188" s="193">
        <f>BV8+BV182+BV187</f>
        <v>53400</v>
      </c>
      <c r="BW188" s="193">
        <f>BW8+BW182+BW187</f>
        <v>0</v>
      </c>
      <c r="BX188" s="193">
        <f>BW188/BV188*100</f>
        <v>0</v>
      </c>
      <c r="BY188" s="193">
        <f>BY8+BY182+BY187</f>
        <v>46600</v>
      </c>
      <c r="BZ188" s="193">
        <f>BZ8+BZ182+BZ187</f>
        <v>0</v>
      </c>
      <c r="CA188" s="193">
        <f>BZ188/BY188*100</f>
        <v>0</v>
      </c>
      <c r="CB188" s="193">
        <f>CB8+CB182+CB187</f>
        <v>107669.5</v>
      </c>
      <c r="CC188" s="193">
        <f>CC8+CC182+CC187</f>
        <v>42807.317019999995</v>
      </c>
      <c r="CD188" s="193">
        <f>CC188/CB188*100</f>
        <v>39.758071710187188</v>
      </c>
      <c r="CE188" s="193">
        <f>CE8+CE182+CE187</f>
        <v>150150.99259000001</v>
      </c>
      <c r="CF188" s="193">
        <f>CF8+CF182+CF187</f>
        <v>113571.06067000001</v>
      </c>
      <c r="CG188" s="193">
        <f>CF188/CE188*100</f>
        <v>75.637902028470378</v>
      </c>
      <c r="CH188" s="193">
        <f>CH8+CH182+CH187</f>
        <v>3000</v>
      </c>
      <c r="CI188" s="193">
        <f>CI8+CI182+CI187</f>
        <v>0</v>
      </c>
      <c r="CJ188" s="193">
        <f>CI188/CH188*100</f>
        <v>0</v>
      </c>
      <c r="CK188" s="193">
        <f>CK8+CK182+CK187</f>
        <v>60128.98</v>
      </c>
      <c r="CL188" s="193">
        <f>CL8+CL182+CL187</f>
        <v>0</v>
      </c>
      <c r="CM188" s="193">
        <f>CL188/CK188*100</f>
        <v>0</v>
      </c>
      <c r="CN188" s="193">
        <f>CN8+CN182+CN187</f>
        <v>150000</v>
      </c>
      <c r="CO188" s="193">
        <f>CO8+CO182+CO187</f>
        <v>0</v>
      </c>
      <c r="CP188" s="193">
        <f>CO188/CN188*100</f>
        <v>0</v>
      </c>
      <c r="CQ188" s="193">
        <f>CQ8+CQ182+CQ187</f>
        <v>50000</v>
      </c>
      <c r="CR188" s="193">
        <f>CR8+CR182+CR187</f>
        <v>15000</v>
      </c>
      <c r="CS188" s="193">
        <f>CR188/CQ188*100</f>
        <v>30</v>
      </c>
      <c r="CT188" s="193">
        <f>CT8+CT182+CT187</f>
        <v>71824.399999999994</v>
      </c>
      <c r="CU188" s="193">
        <f>CU8+CU182+CU187</f>
        <v>40000</v>
      </c>
      <c r="CV188" s="193">
        <f>CU188/CT188*100</f>
        <v>55.691380645017574</v>
      </c>
      <c r="CW188" s="193">
        <f>CW8+CW182+CW187</f>
        <v>10901.846890000001</v>
      </c>
      <c r="CX188" s="193">
        <f>CX8+CX182+CX187</f>
        <v>0</v>
      </c>
      <c r="CY188" s="193">
        <f>CX188/CW188*100</f>
        <v>0</v>
      </c>
      <c r="CZ188" s="193">
        <f>CZ8+CZ182+CZ187</f>
        <v>4600</v>
      </c>
      <c r="DA188" s="193">
        <f>DA8+DA182+DA187</f>
        <v>0</v>
      </c>
      <c r="DB188" s="193">
        <f>DA188/CZ188*100</f>
        <v>0</v>
      </c>
      <c r="DC188" s="193">
        <f>DC8+DC182+DC187</f>
        <v>636.29999999999995</v>
      </c>
      <c r="DD188" s="193">
        <f>DD8+DD182+DD187</f>
        <v>0</v>
      </c>
      <c r="DE188" s="193">
        <f>DD188/DC188*100</f>
        <v>0</v>
      </c>
      <c r="DF188" s="193">
        <f>DF8+DF182+DF187</f>
        <v>10000</v>
      </c>
      <c r="DG188" s="193">
        <f>DG8+DG182+DG187</f>
        <v>0</v>
      </c>
      <c r="DH188" s="193">
        <f>DG188/DF188*100</f>
        <v>0</v>
      </c>
      <c r="DI188" s="193">
        <f>DI8+DI182+DI187</f>
        <v>3000</v>
      </c>
      <c r="DJ188" s="193">
        <f>DJ8+DJ182+DJ187</f>
        <v>0</v>
      </c>
      <c r="DK188" s="193">
        <f>DJ188/DI188*100</f>
        <v>0</v>
      </c>
      <c r="DL188" s="193">
        <f>DL8+DL182+DL187</f>
        <v>8227</v>
      </c>
      <c r="DM188" s="193">
        <f>DM8+DM182+DM187</f>
        <v>0</v>
      </c>
      <c r="DN188" s="193">
        <f>DM188/DL188*100</f>
        <v>0</v>
      </c>
      <c r="DO188" s="193">
        <f>DO8+DO182+DO187</f>
        <v>500</v>
      </c>
      <c r="DP188" s="193">
        <f>DP8+DP182+DP187</f>
        <v>0</v>
      </c>
      <c r="DQ188" s="193">
        <f>DP188/DO188*100</f>
        <v>0</v>
      </c>
      <c r="DR188" s="193">
        <f>DR8+DR182+DR187</f>
        <v>10000</v>
      </c>
      <c r="DS188" s="193">
        <f>DS8+DS182+DS187</f>
        <v>0</v>
      </c>
      <c r="DT188" s="193">
        <f>DS188/DR188*100</f>
        <v>0</v>
      </c>
      <c r="DU188" s="193">
        <f>DU8+DU182+DU187</f>
        <v>12694.15497</v>
      </c>
      <c r="DV188" s="193">
        <f>DV8+DV182+DV187</f>
        <v>0</v>
      </c>
      <c r="DW188" s="193">
        <f>DV188/DU188*100</f>
        <v>0</v>
      </c>
      <c r="DX188" s="193">
        <f>DX8+DX182+DX187</f>
        <v>1584.9340900000002</v>
      </c>
      <c r="DY188" s="193">
        <f>DY8+DY182+DY187</f>
        <v>0</v>
      </c>
      <c r="DZ188" s="193">
        <f>DY188/DX188*100</f>
        <v>0</v>
      </c>
      <c r="EA188" s="193">
        <f>EA8+EA182+EA187</f>
        <v>940.80201</v>
      </c>
      <c r="EB188" s="193">
        <f>EB8+EB182+EB187</f>
        <v>0</v>
      </c>
      <c r="EC188" s="193">
        <f>EB188/EA188*100</f>
        <v>0</v>
      </c>
      <c r="ED188" s="193">
        <f>ED8+ED182+ED187</f>
        <v>15983.100000000002</v>
      </c>
      <c r="EE188" s="193">
        <f>EE8+EE182+EE187</f>
        <v>15983.100000000002</v>
      </c>
      <c r="EF188" s="193">
        <f>EE188/ED188*100</f>
        <v>100</v>
      </c>
      <c r="EG188" s="193">
        <f>EG8+EG182+EG187</f>
        <v>5636</v>
      </c>
      <c r="EH188" s="193">
        <f>EH8+EH182+EH187</f>
        <v>5636</v>
      </c>
      <c r="EI188" s="193">
        <f>EH188/EG188*100</f>
        <v>100</v>
      </c>
      <c r="EJ188" s="193">
        <f>EJ8+EJ182+EJ187</f>
        <v>14846</v>
      </c>
      <c r="EK188" s="193">
        <f>EK8+EK182+EK187</f>
        <v>14846</v>
      </c>
      <c r="EL188" s="193">
        <f>EK188/EJ188*100</f>
        <v>100</v>
      </c>
      <c r="EM188" s="193">
        <f>EM8+EM182+EM187</f>
        <v>4395.18941</v>
      </c>
      <c r="EN188" s="193">
        <f>EN8+EN182+EN187</f>
        <v>4395.18941</v>
      </c>
      <c r="EO188" s="193">
        <f>EN188/EM188*100</f>
        <v>100</v>
      </c>
      <c r="EP188" s="193">
        <f>EP8+EP182+EP187</f>
        <v>15647.940000000002</v>
      </c>
      <c r="EQ188" s="193">
        <f>EQ8+EQ182+EQ187</f>
        <v>15647.940000000002</v>
      </c>
      <c r="ER188" s="193">
        <f>EQ188/EP188*100</f>
        <v>100</v>
      </c>
      <c r="ES188" s="193">
        <f>ES8+ES182+ES187</f>
        <v>3242</v>
      </c>
      <c r="ET188" s="193">
        <f>ET8+ET182+ET187</f>
        <v>3242</v>
      </c>
      <c r="EU188" s="193">
        <f>ET188/ES188*100</f>
        <v>100</v>
      </c>
      <c r="EV188" s="193">
        <f>EV8+EV182+EV187</f>
        <v>20000</v>
      </c>
      <c r="EW188" s="193">
        <f>EW8+EW182+EW187</f>
        <v>20000</v>
      </c>
      <c r="EX188" s="193">
        <f>EW188/EV188*100</f>
        <v>100</v>
      </c>
      <c r="EY188" s="193">
        <f>EY8+EY182+EY187</f>
        <v>2920</v>
      </c>
      <c r="EZ188" s="193">
        <f>EZ8+EZ182+EZ187</f>
        <v>2820</v>
      </c>
      <c r="FA188" s="193">
        <f>EZ188/EY188*100</f>
        <v>96.575342465753423</v>
      </c>
      <c r="FB188" s="193">
        <f>FB8+FB182+FB187</f>
        <v>500</v>
      </c>
      <c r="FC188" s="193">
        <f>FC8+FC182+FC187</f>
        <v>0</v>
      </c>
      <c r="FD188" s="193">
        <f>FC188/FB188*100</f>
        <v>0</v>
      </c>
    </row>
    <row r="189" spans="1:160" ht="29.25" customHeight="1" x14ac:dyDescent="0.25">
      <c r="A189" s="217" t="s">
        <v>970</v>
      </c>
      <c r="B189" s="217"/>
      <c r="C189" s="217"/>
      <c r="D189" s="217"/>
      <c r="E189" s="217"/>
      <c r="F189" s="217"/>
      <c r="G189" s="217"/>
      <c r="H189" s="217"/>
      <c r="I189" s="217"/>
      <c r="J189" s="217"/>
      <c r="K189" s="217"/>
      <c r="L189" s="217"/>
      <c r="M189" s="217"/>
      <c r="N189" s="217"/>
      <c r="O189" s="217"/>
      <c r="P189" s="217"/>
      <c r="Q189" s="217"/>
      <c r="R189" s="217"/>
      <c r="S189" s="217"/>
      <c r="T189" s="217"/>
      <c r="U189" s="217"/>
      <c r="V189" s="217"/>
    </row>
    <row r="190" spans="1:160" ht="38.25" customHeight="1" x14ac:dyDescent="0.25">
      <c r="A190" s="207" t="s">
        <v>961</v>
      </c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207"/>
      <c r="P190" s="207"/>
      <c r="Q190" s="207"/>
      <c r="R190" s="207"/>
      <c r="S190" s="207"/>
      <c r="T190" s="207"/>
      <c r="U190" s="207"/>
      <c r="V190" s="207"/>
    </row>
    <row r="191" spans="1:160" ht="34.5" customHeight="1" x14ac:dyDescent="0.25">
      <c r="A191" s="216" t="s">
        <v>964</v>
      </c>
      <c r="B191" s="216"/>
      <c r="C191" s="216"/>
      <c r="D191" s="216"/>
      <c r="E191" s="216"/>
      <c r="F191" s="216"/>
      <c r="G191" s="216"/>
      <c r="H191" s="216"/>
      <c r="I191" s="216"/>
      <c r="J191" s="216"/>
      <c r="K191" s="216"/>
      <c r="L191" s="216"/>
      <c r="M191" s="216"/>
      <c r="N191" s="216"/>
      <c r="O191" s="216"/>
      <c r="P191" s="216"/>
      <c r="Q191" s="216"/>
      <c r="R191" s="216"/>
      <c r="S191" s="216"/>
      <c r="T191" s="216"/>
      <c r="U191" s="216"/>
      <c r="V191" s="216"/>
    </row>
    <row r="192" spans="1:160" ht="33.75" customHeight="1" x14ac:dyDescent="0.25">
      <c r="A192" s="216" t="s">
        <v>965</v>
      </c>
      <c r="B192" s="216"/>
      <c r="C192" s="216"/>
      <c r="D192" s="216"/>
      <c r="E192" s="216"/>
      <c r="F192" s="216"/>
      <c r="G192" s="216"/>
      <c r="H192" s="216"/>
      <c r="I192" s="216"/>
      <c r="J192" s="216"/>
      <c r="K192" s="216"/>
      <c r="L192" s="216"/>
      <c r="M192" s="216"/>
      <c r="N192" s="216"/>
      <c r="O192" s="216"/>
      <c r="P192" s="216"/>
      <c r="Q192" s="216"/>
      <c r="R192" s="216"/>
      <c r="S192" s="216"/>
      <c r="T192" s="216"/>
      <c r="U192" s="216"/>
      <c r="V192" s="216"/>
    </row>
    <row r="193" spans="1:22" s="81" customFormat="1" ht="34.5" customHeight="1" x14ac:dyDescent="0.25">
      <c r="A193" s="216" t="s">
        <v>1024</v>
      </c>
      <c r="B193" s="216"/>
      <c r="C193" s="216"/>
      <c r="D193" s="216"/>
      <c r="E193" s="216"/>
      <c r="F193" s="216"/>
      <c r="G193" s="216"/>
      <c r="H193" s="216"/>
      <c r="I193" s="216"/>
      <c r="J193" s="216"/>
      <c r="K193" s="216"/>
      <c r="L193" s="216"/>
      <c r="M193" s="216"/>
      <c r="N193" s="216"/>
      <c r="O193" s="216"/>
      <c r="P193" s="216"/>
      <c r="Q193" s="216"/>
      <c r="R193" s="216"/>
      <c r="S193" s="216"/>
      <c r="T193" s="216"/>
      <c r="U193" s="216"/>
      <c r="V193" s="216"/>
    </row>
    <row r="194" spans="1:22" s="81" customFormat="1" ht="34.5" customHeight="1" x14ac:dyDescent="0.25">
      <c r="A194" s="216" t="s">
        <v>1082</v>
      </c>
      <c r="B194" s="216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16"/>
      <c r="O194" s="216"/>
      <c r="P194" s="216"/>
      <c r="Q194" s="216"/>
      <c r="R194" s="216"/>
      <c r="S194" s="216"/>
      <c r="T194" s="216"/>
      <c r="U194" s="216"/>
      <c r="V194" s="216"/>
    </row>
    <row r="195" spans="1:22" s="81" customFormat="1" ht="34.5" customHeight="1" x14ac:dyDescent="0.25">
      <c r="A195" s="216" t="s">
        <v>1093</v>
      </c>
      <c r="B195" s="216"/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  <c r="M195" s="216"/>
      <c r="N195" s="216"/>
      <c r="O195" s="216"/>
      <c r="P195" s="216"/>
      <c r="Q195" s="216"/>
      <c r="R195" s="216"/>
      <c r="S195" s="216"/>
      <c r="T195" s="216"/>
      <c r="U195" s="216"/>
      <c r="V195" s="216"/>
    </row>
    <row r="196" spans="1:22" s="81" customFormat="1" ht="34.5" customHeight="1" x14ac:dyDescent="0.25">
      <c r="A196" s="216" t="s">
        <v>1100</v>
      </c>
      <c r="B196" s="216"/>
      <c r="C196" s="216"/>
      <c r="D196" s="216"/>
      <c r="E196" s="216"/>
      <c r="F196" s="216"/>
      <c r="G196" s="216"/>
      <c r="H196" s="216"/>
      <c r="I196" s="216"/>
      <c r="J196" s="216"/>
      <c r="K196" s="216"/>
      <c r="L196" s="216"/>
      <c r="M196" s="216"/>
      <c r="N196" s="216"/>
      <c r="O196" s="216"/>
      <c r="P196" s="216"/>
      <c r="Q196" s="216"/>
      <c r="R196" s="216"/>
      <c r="S196" s="216"/>
      <c r="T196" s="216"/>
      <c r="U196" s="216"/>
      <c r="V196" s="216"/>
    </row>
    <row r="197" spans="1:22" s="81" customFormat="1" ht="34.5" customHeight="1" x14ac:dyDescent="0.25">
      <c r="A197" s="216" t="s">
        <v>1106</v>
      </c>
      <c r="B197" s="216"/>
      <c r="C197" s="216"/>
      <c r="D197" s="216"/>
      <c r="E197" s="216"/>
      <c r="F197" s="216"/>
      <c r="G197" s="216"/>
      <c r="H197" s="216"/>
      <c r="I197" s="216"/>
      <c r="J197" s="216"/>
      <c r="K197" s="216"/>
      <c r="L197" s="216"/>
      <c r="M197" s="216"/>
      <c r="N197" s="216"/>
      <c r="O197" s="216"/>
      <c r="P197" s="216"/>
      <c r="Q197" s="216"/>
      <c r="R197" s="216"/>
      <c r="S197" s="216"/>
      <c r="T197" s="216"/>
      <c r="U197" s="216"/>
      <c r="V197" s="216"/>
    </row>
    <row r="198" spans="1:22" s="81" customFormat="1" ht="34.5" customHeight="1" x14ac:dyDescent="0.25">
      <c r="A198" s="216" t="s">
        <v>1112</v>
      </c>
      <c r="B198" s="216"/>
      <c r="C198" s="216"/>
      <c r="D198" s="216"/>
      <c r="E198" s="216"/>
      <c r="F198" s="216"/>
      <c r="G198" s="216"/>
      <c r="H198" s="216"/>
      <c r="I198" s="216"/>
      <c r="J198" s="216"/>
      <c r="K198" s="216"/>
      <c r="L198" s="216"/>
      <c r="M198" s="216"/>
      <c r="N198" s="216"/>
      <c r="O198" s="216"/>
      <c r="P198" s="216"/>
      <c r="Q198" s="216"/>
      <c r="R198" s="216"/>
      <c r="S198" s="216"/>
      <c r="T198" s="216"/>
      <c r="U198" s="216"/>
      <c r="V198" s="216"/>
    </row>
    <row r="199" spans="1:22" s="81" customFormat="1" ht="34.5" customHeight="1" x14ac:dyDescent="0.25">
      <c r="A199" s="216" t="s">
        <v>1118</v>
      </c>
      <c r="B199" s="216"/>
      <c r="C199" s="216"/>
      <c r="D199" s="216"/>
      <c r="E199" s="216"/>
      <c r="F199" s="216"/>
      <c r="G199" s="216"/>
      <c r="H199" s="216"/>
      <c r="I199" s="216"/>
      <c r="J199" s="216"/>
      <c r="K199" s="216"/>
      <c r="L199" s="216"/>
      <c r="M199" s="216"/>
      <c r="N199" s="216"/>
      <c r="O199" s="216"/>
      <c r="P199" s="216"/>
      <c r="Q199" s="216"/>
      <c r="R199" s="216"/>
      <c r="S199" s="216"/>
      <c r="T199" s="216"/>
      <c r="U199" s="216"/>
      <c r="V199" s="216"/>
    </row>
    <row r="200" spans="1:22" s="81" customFormat="1" ht="34.5" customHeight="1" x14ac:dyDescent="0.25">
      <c r="A200" s="216" t="s">
        <v>1125</v>
      </c>
      <c r="B200" s="216"/>
      <c r="C200" s="216"/>
      <c r="D200" s="216"/>
      <c r="E200" s="216"/>
      <c r="F200" s="216"/>
      <c r="G200" s="216"/>
      <c r="H200" s="216"/>
      <c r="I200" s="216"/>
      <c r="J200" s="216"/>
      <c r="K200" s="216"/>
      <c r="L200" s="216"/>
      <c r="M200" s="216"/>
      <c r="N200" s="216"/>
      <c r="O200" s="216"/>
      <c r="P200" s="216"/>
      <c r="Q200" s="216"/>
      <c r="R200" s="216"/>
      <c r="S200" s="216"/>
      <c r="T200" s="216"/>
      <c r="U200" s="216"/>
      <c r="V200" s="216"/>
    </row>
    <row r="201" spans="1:22" s="81" customFormat="1" ht="34.5" customHeight="1" x14ac:dyDescent="0.25">
      <c r="A201" s="216" t="s">
        <v>1131</v>
      </c>
      <c r="B201" s="216"/>
      <c r="C201" s="216"/>
      <c r="D201" s="216"/>
      <c r="E201" s="216"/>
      <c r="F201" s="216"/>
      <c r="G201" s="216"/>
      <c r="H201" s="216"/>
      <c r="I201" s="216"/>
      <c r="J201" s="216"/>
      <c r="K201" s="216"/>
      <c r="L201" s="216"/>
      <c r="M201" s="216"/>
      <c r="N201" s="216"/>
      <c r="O201" s="216"/>
      <c r="P201" s="216"/>
      <c r="Q201" s="216"/>
      <c r="R201" s="216"/>
      <c r="S201" s="216"/>
      <c r="T201" s="216"/>
      <c r="U201" s="216"/>
      <c r="V201" s="216"/>
    </row>
    <row r="202" spans="1:22" ht="15.75" x14ac:dyDescent="0.25">
      <c r="A202" s="292" t="s">
        <v>1137</v>
      </c>
      <c r="B202" s="292"/>
      <c r="C202" s="292"/>
      <c r="D202" s="292"/>
      <c r="E202" s="292"/>
      <c r="F202" s="292"/>
      <c r="G202" s="292"/>
      <c r="H202" s="292"/>
      <c r="I202" s="292"/>
      <c r="J202" s="292"/>
      <c r="K202" s="292"/>
      <c r="L202" s="292"/>
      <c r="M202" s="292"/>
      <c r="N202" s="292"/>
      <c r="O202" s="292"/>
      <c r="P202" s="292"/>
      <c r="Q202" s="292"/>
      <c r="R202" s="292"/>
      <c r="S202" s="292"/>
      <c r="T202" s="292"/>
      <c r="U202" s="292"/>
      <c r="V202" s="292"/>
    </row>
    <row r="203" spans="1:22" x14ac:dyDescent="0.25">
      <c r="B203" s="17"/>
    </row>
    <row r="207" spans="1:22" x14ac:dyDescent="0.25">
      <c r="B207" s="17"/>
      <c r="C207" s="17"/>
    </row>
  </sheetData>
  <mergeCells count="86">
    <mergeCell ref="A201:V201"/>
    <mergeCell ref="EY6:FA6"/>
    <mergeCell ref="FB6:FD6"/>
    <mergeCell ref="CH2:DB2"/>
    <mergeCell ref="CH5:DB5"/>
    <mergeCell ref="DC5:DW5"/>
    <mergeCell ref="DC2:DW2"/>
    <mergeCell ref="DX5:ER5"/>
    <mergeCell ref="DX2:ER2"/>
    <mergeCell ref="ES2:FD2"/>
    <mergeCell ref="A198:V198"/>
    <mergeCell ref="ES6:EU6"/>
    <mergeCell ref="A199:V199"/>
    <mergeCell ref="A200:V200"/>
    <mergeCell ref="EV6:EX6"/>
    <mergeCell ref="EJ6:EL6"/>
    <mergeCell ref="A196:V196"/>
    <mergeCell ref="EM6:EO6"/>
    <mergeCell ref="A197:V197"/>
    <mergeCell ref="EP6:ER6"/>
    <mergeCell ref="EG6:EI6"/>
    <mergeCell ref="A195:V195"/>
    <mergeCell ref="DU6:DW6"/>
    <mergeCell ref="DX6:DZ6"/>
    <mergeCell ref="EA6:EC6"/>
    <mergeCell ref="ED6:EF6"/>
    <mergeCell ref="A194:V194"/>
    <mergeCell ref="DF6:DH6"/>
    <mergeCell ref="DI6:DK6"/>
    <mergeCell ref="DL6:DN6"/>
    <mergeCell ref="DO6:DQ6"/>
    <mergeCell ref="DR6:DT6"/>
    <mergeCell ref="CQ6:CS6"/>
    <mergeCell ref="CT6:CV6"/>
    <mergeCell ref="CW6:CY6"/>
    <mergeCell ref="CZ6:DB6"/>
    <mergeCell ref="DC6:DE6"/>
    <mergeCell ref="A193:V193"/>
    <mergeCell ref="A202:V202"/>
    <mergeCell ref="W2:AQ2"/>
    <mergeCell ref="AR5:BL5"/>
    <mergeCell ref="AR2:BL2"/>
    <mergeCell ref="B2:V2"/>
    <mergeCell ref="E5:V5"/>
    <mergeCell ref="A189:V189"/>
    <mergeCell ref="A190:V190"/>
    <mergeCell ref="A191:V191"/>
    <mergeCell ref="A192:V192"/>
    <mergeCell ref="Z6:AB6"/>
    <mergeCell ref="U4:V4"/>
    <mergeCell ref="AL5:AN5"/>
    <mergeCell ref="K6:M6"/>
    <mergeCell ref="AO5:AQ5"/>
    <mergeCell ref="Z5:AK5"/>
    <mergeCell ref="AL6:AN6"/>
    <mergeCell ref="AO6:AQ6"/>
    <mergeCell ref="AR6:AT6"/>
    <mergeCell ref="BM2:CG2"/>
    <mergeCell ref="BM5:CG5"/>
    <mergeCell ref="CH6:CJ6"/>
    <mergeCell ref="CK6:CM6"/>
    <mergeCell ref="CN6:CP6"/>
    <mergeCell ref="CE6:CG6"/>
    <mergeCell ref="BY6:CA6"/>
    <mergeCell ref="CB6:CD6"/>
    <mergeCell ref="A5:A7"/>
    <mergeCell ref="B5:D6"/>
    <mergeCell ref="AC6:AE6"/>
    <mergeCell ref="AF6:AH6"/>
    <mergeCell ref="AI6:AK6"/>
    <mergeCell ref="H6:J6"/>
    <mergeCell ref="N6:P6"/>
    <mergeCell ref="T6:V6"/>
    <mergeCell ref="Q6:S6"/>
    <mergeCell ref="W6:Y6"/>
    <mergeCell ref="E6:G6"/>
    <mergeCell ref="AU6:AW6"/>
    <mergeCell ref="AX6:AZ6"/>
    <mergeCell ref="BS6:BU6"/>
    <mergeCell ref="BV6:BX6"/>
    <mergeCell ref="BD6:BF6"/>
    <mergeCell ref="BA6:BC6"/>
    <mergeCell ref="BG6:BI6"/>
    <mergeCell ref="BJ6:BL6"/>
    <mergeCell ref="BP6:BR6"/>
    <mergeCell ref="BM6:BO6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3" manualBreakCount="3">
    <brk id="85" max="201" man="1"/>
    <brk id="106" max="201" man="1"/>
    <brk id="127" max="20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2023-08-17T07:46:18Z</cp:lastPrinted>
  <dcterms:created xsi:type="dcterms:W3CDTF">2019-10-10T14:43:12Z</dcterms:created>
  <dcterms:modified xsi:type="dcterms:W3CDTF">2023-08-17T07:52:44Z</dcterms:modified>
</cp:coreProperties>
</file>