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5565" yWindow="480" windowWidth="20955" windowHeight="9720"/>
  </bookViews>
  <sheets>
    <sheet name="Доходы ОБ  " sheetId="1" r:id="rId1"/>
  </sheets>
  <definedNames>
    <definedName name="_xlnm.Print_Area" localSheetId="0">'Доходы ОБ  '!$A$1:$I$47</definedName>
  </definedNames>
  <calcPr calcId="145621" iterate="1"/>
</workbook>
</file>

<file path=xl/calcChain.xml><?xml version="1.0" encoding="utf-8"?>
<calcChain xmlns="http://schemas.openxmlformats.org/spreadsheetml/2006/main">
  <c r="G46" i="1" l="1"/>
  <c r="G45" i="1"/>
  <c r="G44" i="1"/>
  <c r="G43" i="1"/>
  <c r="G42" i="1"/>
  <c r="F42" i="1"/>
  <c r="G41" i="1"/>
  <c r="F41" i="1"/>
  <c r="G40" i="1"/>
  <c r="F40" i="1"/>
  <c r="G39" i="1"/>
  <c r="F39" i="1"/>
  <c r="E38" i="1"/>
  <c r="E37" i="1" s="1"/>
  <c r="D38" i="1"/>
  <c r="C38" i="1"/>
  <c r="D37" i="1"/>
  <c r="C37" i="1"/>
  <c r="G36" i="1"/>
  <c r="F36" i="1"/>
  <c r="G35" i="1"/>
  <c r="F35" i="1"/>
  <c r="G34" i="1"/>
  <c r="F34" i="1"/>
  <c r="G33" i="1"/>
  <c r="G32" i="1"/>
  <c r="F32" i="1"/>
  <c r="G31" i="1"/>
  <c r="F31" i="1"/>
  <c r="G30" i="1"/>
  <c r="F30" i="1"/>
  <c r="E29" i="1"/>
  <c r="G29" i="1" s="1"/>
  <c r="D29" i="1"/>
  <c r="C29" i="1"/>
  <c r="G28" i="1"/>
  <c r="F28" i="1"/>
  <c r="G27" i="1"/>
  <c r="F27" i="1"/>
  <c r="G26" i="1"/>
  <c r="F26" i="1"/>
  <c r="G25" i="1"/>
  <c r="F25" i="1"/>
  <c r="G24" i="1"/>
  <c r="F24" i="1"/>
  <c r="E24" i="1"/>
  <c r="D24" i="1"/>
  <c r="C24" i="1"/>
  <c r="G23" i="1"/>
  <c r="F23" i="1"/>
  <c r="G21" i="1"/>
  <c r="F21" i="1"/>
  <c r="G20" i="1"/>
  <c r="E20" i="1"/>
  <c r="F20" i="1" s="1"/>
  <c r="D20" i="1"/>
  <c r="C20" i="1"/>
  <c r="G19" i="1"/>
  <c r="F19" i="1"/>
  <c r="G18" i="1"/>
  <c r="G17" i="1"/>
  <c r="F17" i="1"/>
  <c r="E16" i="1"/>
  <c r="G16" i="1" s="1"/>
  <c r="D16" i="1"/>
  <c r="C16" i="1"/>
  <c r="G14" i="1"/>
  <c r="F14" i="1"/>
  <c r="G13" i="1"/>
  <c r="F13" i="1"/>
  <c r="E12" i="1"/>
  <c r="F12" i="1" s="1"/>
  <c r="D12" i="1"/>
  <c r="C12" i="1"/>
  <c r="D11" i="1"/>
  <c r="C11" i="1"/>
  <c r="G10" i="1"/>
  <c r="F10" i="1"/>
  <c r="G9" i="1"/>
  <c r="F9" i="1"/>
  <c r="E8" i="1"/>
  <c r="G8" i="1" s="1"/>
  <c r="D8" i="1"/>
  <c r="D7" i="1" s="1"/>
  <c r="D6" i="1" s="1"/>
  <c r="D47" i="1" s="1"/>
  <c r="C8" i="1"/>
  <c r="C7" i="1" s="1"/>
  <c r="C6" i="1" s="1"/>
  <c r="C47" i="1" s="1"/>
  <c r="G37" i="1" l="1"/>
  <c r="F37" i="1"/>
  <c r="F38" i="1"/>
  <c r="G12" i="1"/>
  <c r="F16" i="1"/>
  <c r="F29" i="1"/>
  <c r="G38" i="1"/>
  <c r="F8" i="1"/>
  <c r="E11" i="1"/>
  <c r="G11" i="1" l="1"/>
  <c r="E7" i="1"/>
  <c r="F11" i="1"/>
  <c r="G7" i="1" l="1"/>
  <c r="F7" i="1"/>
  <c r="E6" i="1"/>
  <c r="F6" i="1" l="1"/>
  <c r="E47" i="1"/>
  <c r="G6" i="1"/>
  <c r="G47" i="1" l="1"/>
  <c r="F47" i="1"/>
</calcChain>
</file>

<file path=xl/sharedStrings.xml><?xml version="1.0" encoding="utf-8"?>
<sst xmlns="http://schemas.openxmlformats.org/spreadsheetml/2006/main" count="126" uniqueCount="118">
  <si>
    <t>Сведения об исполнении доходов областного бюджета Саратовской области по видам доходов за 2022 год</t>
  </si>
  <si>
    <t>тыс. рублей</t>
  </si>
  <si>
    <t>Код бюджетной 
классификации</t>
  </si>
  <si>
    <t>Наименование доходного источника</t>
  </si>
  <si>
    <t xml:space="preserve">Закон Саратовской области «Об областном бюджете на 2022 год и на плановый период 2023 и 2024 годов» </t>
  </si>
  <si>
    <t xml:space="preserve">Исполнение </t>
  </si>
  <si>
    <t xml:space="preserve">% исполнения </t>
  </si>
  <si>
    <t xml:space="preserve">первоначальный бюджет              (ред. 140-ЗСО        от 02.12.2021) </t>
  </si>
  <si>
    <t xml:space="preserve">уточненный бюджет           (ред. 170-ЗСО от 26.12.2022)  </t>
  </si>
  <si>
    <t>к первоначаль-ному бюджету</t>
  </si>
  <si>
    <t>к уточненному бюджету</t>
  </si>
  <si>
    <t>исполнения от уточненного бюджета</t>
  </si>
  <si>
    <t>6=5/3</t>
  </si>
  <si>
    <t>7=5/4</t>
  </si>
  <si>
    <t>1 00 00000 00 0000 000</t>
  </si>
  <si>
    <t>НАЛОГОВЫЕ И НЕНАЛОГОВЫЕ ДОХОДЫ</t>
  </si>
  <si>
    <t>НАЛОГОВЫЕ ДОХОДЫ</t>
  </si>
  <si>
    <t>1 01 00000 00 0000 000</t>
  </si>
  <si>
    <t>НАЛОГИ НА ПРИБЫЛЬ, ДОХОДЫ</t>
  </si>
  <si>
    <t>1 01 01000 00 0000 110</t>
  </si>
  <si>
    <t>Налог на прибыль организаций</t>
  </si>
  <si>
    <t>1 01 02000 01 0000 110</t>
  </si>
  <si>
    <t>Налог на доходы физических лиц</t>
  </si>
  <si>
    <t>1 03 00000 00 0000 000</t>
  </si>
  <si>
    <t>НАЛОГИ НА ТОВАРЫ (РАБОТЫ, УСЛУГИ), РЕАЛИЗУЕМЫЕ НА ТЕРРИТОРИИ РОССИЙСКОЙ ФЕДЕРАЦИИ</t>
  </si>
  <si>
    <t>1 03 02000 01 0000 110</t>
  </si>
  <si>
    <t>Акцизы по подакцизным товарам (продукции), производимым на территории Российской Федерации</t>
  </si>
  <si>
    <t>Акцизы на алкогольную продукцию</t>
  </si>
  <si>
    <t>Акцизы на нефтепродукты</t>
  </si>
  <si>
    <t>Акцизы на сталь жидкую</t>
  </si>
  <si>
    <t>1 05 00000 00 0000 000</t>
  </si>
  <si>
    <t>НАЛОГИ НА СОВОКУПНЫЙ ДОХОД</t>
  </si>
  <si>
    <t>1 05 01000 00 0000 110</t>
  </si>
  <si>
    <t>Налог, взимаемый в связи с применением упрощенной системы налогообложения</t>
  </si>
  <si>
    <t>1 05 03000 01 0000 110</t>
  </si>
  <si>
    <t>Единый сельскохозяйственный налог</t>
  </si>
  <si>
    <t>1 05 06000 01 0000 110</t>
  </si>
  <si>
    <t>Налог на профессиональный доход</t>
  </si>
  <si>
    <t>Рост количества самозанятых граждан</t>
  </si>
  <si>
    <t>1 06 00000 00 0000 000</t>
  </si>
  <si>
    <t>НАЛОГИ НА ИМУЩЕСТВО</t>
  </si>
  <si>
    <t>1 06 02000 02 0000 110</t>
  </si>
  <si>
    <t>Налог на имущество организаций</t>
  </si>
  <si>
    <t>Рост налоговой базы за счет увеличения объектов недвижимости</t>
  </si>
  <si>
    <t>1 06 04000 02 0000 110</t>
  </si>
  <si>
    <t>Транспортный налог</t>
  </si>
  <si>
    <t>1 06 05000 02 0000 110</t>
  </si>
  <si>
    <t>Налог на игорный бизнес</t>
  </si>
  <si>
    <t>1 07 00000 00 0000 000</t>
  </si>
  <si>
    <t>НАЛОГИ, СБОРЫ И РЕГУЛЯРНЫЕ ПЛАТЕЖИ ЗА ПОЛЬЗОВАНИЕ ПРИРОДНЫМИ РЕСУРСАМИ</t>
  </si>
  <si>
    <t>1 07 01000 01 0000 110</t>
  </si>
  <si>
    <t>Налог на добычу полезных ископаемых</t>
  </si>
  <si>
    <t>1 07 04000 01 0000 110</t>
  </si>
  <si>
    <t>Сборы за пользование объектами животного мира и за пользование объектами водных биологических ресурсов</t>
  </si>
  <si>
    <t>1 08 00000 00 0000 000</t>
  </si>
  <si>
    <t>ГОСУДАРСТВЕННАЯ ПОШЛИНА</t>
  </si>
  <si>
    <t>1 09 00000 00 0000 000</t>
  </si>
  <si>
    <t>ЗАДОЛЖЕННОСТЬ И ПЕРЕРАСЧЕТЫ ПО ОТМЕНЕННЫМ НАЛОГАМ, СБОРАМ И ИНЫМ ОБЯЗАТЕЛЬНЫМ ПЛАТЕЖАМ</t>
  </si>
  <si>
    <t>НЕНАЛОГОВЫЕ ДОХОДЫ</t>
  </si>
  <si>
    <t>1 11 00000 00 0000 000</t>
  </si>
  <si>
    <t>ДОХОДЫ ОТ ИСПОЛЬЗОВАНИЯ ИМУЩЕСТВА, НАХОДЯЩЕГОСЯ В ГОСУДАРСТВЕННОЙ И МУНИЦИПАЛЬНОЙ СОБСТВЕННОСТИ</t>
  </si>
  <si>
    <t>1 12 00000 00 0000 000</t>
  </si>
  <si>
    <t>ПЛАТЕЖИ ПРИ ПОЛЬЗОВАНИИ ПРИРОДНЫМИ РЕСУРСАМИ</t>
  </si>
  <si>
    <t>1 13 00000 00 0000 000</t>
  </si>
  <si>
    <t>ДОХОДЫ ОТ ОКАЗАНИЯ ПЛАТНЫХ УСЛУГ (РАБОТ) И КОМПЕНСАЦИИ ЗАТРАТ ГОСУДАРСТВА</t>
  </si>
  <si>
    <t>1 14 00000 00 0000 000</t>
  </si>
  <si>
    <t>ДОХОДЫ ОТ ПРОДАЖИ МАТЕРИАЛЬНЫХ И НЕМАТЕРИАЛЬНЫХ АКТИВОВ</t>
  </si>
  <si>
    <t>1 15 00000 00 0000 000</t>
  </si>
  <si>
    <t>АДМИНИСТРАТИВНЫЕ ПЛАТЕЖИ И СБОРЫ</t>
  </si>
  <si>
    <t>1 16 00000 00 0000 000</t>
  </si>
  <si>
    <t>ШТРАФЫ, САНКЦИИ, ВОЗМЕЩЕНИЕ УЩЕРБА</t>
  </si>
  <si>
    <t>1 17 00000 00 0000 000</t>
  </si>
  <si>
    <t>ПРОЧИЕ НЕНАЛОГОВЫЕ ДОХОДЫ</t>
  </si>
  <si>
    <t>2 00 00000 00 0000 000</t>
  </si>
  <si>
    <t>БЕЗВОЗМЕЗДНЫЕ ПОСТУПЛЕНИЯ</t>
  </si>
  <si>
    <t>2 02 00000 00 0000 000</t>
  </si>
  <si>
    <t>БЕЗВОЗМЕЗДНЫЕ ПОСТУПЛЕНИЯ ОТ ДРУГИХ БЮДЖЕТОВ БЮДЖЕТНОЙ СИСТЕМЫ РОССИЙСКОЙ ФЕДЕРАЦИИ</t>
  </si>
  <si>
    <t>2 02 10000 00 0000 150</t>
  </si>
  <si>
    <t>Дотации бюджетам субъектов Российской Федерации и муниципальных образований</t>
  </si>
  <si>
    <t>2 02 20000 00 0000 150</t>
  </si>
  <si>
    <t>Субсидии бюджетам субъектов Российской Федерации и муниципальных образований (межбюджетные субсидии)</t>
  </si>
  <si>
    <t>2 02 30000 00 0000 150</t>
  </si>
  <si>
    <t xml:space="preserve">Субвенции бюджетам субъектов Российской Федерации и муниципальных образований </t>
  </si>
  <si>
    <t>2 02 40000 00 0000 150</t>
  </si>
  <si>
    <t>Иные межбюджетные трансферты</t>
  </si>
  <si>
    <t>2 03 00000 00 0000 000</t>
  </si>
  <si>
    <t>БЕЗВОЗМЕЗДНЫЕ ПОСТУПЛЕНИЯ ОТ ГОСУДАРСТВЕННЫХ (МУНИЦИПАЛЬНЫХ) ОРГАНИЗАЦИЙ</t>
  </si>
  <si>
    <t>2 04 00000 00 0000 000</t>
  </si>
  <si>
    <t>БЕЗВОЗМЕЗДНЫЕ ПОСТУПЛЕНИЯ ОТ НЕГОСУДАРСТВЕННЫХ ОРГАНИЗАЦИЙ</t>
  </si>
  <si>
    <t>2 18 00000 00 0000 000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</si>
  <si>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</si>
  <si>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2 19 00000 0000 00 000</t>
  </si>
  <si>
    <t>ВОЗВРАТ ОСТАТКОВ СУБСИДИЙ, СУБВЕНЦИЙ И ИНЫХ МЕЖБЮДЖЕТНЫХ ТРАНСФЕРТОВ, ИМЕЮЩИХ ЦЕЛЕВОЕ НАЗНАЧЕНИЕ, ПРОШЛЫХ ЛЕТ</t>
  </si>
  <si>
    <t>ВСЕГО ДОХОДОВ:</t>
  </si>
  <si>
    <t>исполнения от первоначального бюджета</t>
  </si>
  <si>
    <t xml:space="preserve">Снижение количества объектов налогообложения </t>
  </si>
  <si>
    <t>Рост добычи полезных ископаемых и их стоимости</t>
  </si>
  <si>
    <t>Рост количества разрешений на добычу объектов животного мира</t>
  </si>
  <si>
    <t>Cнижение количества юридически значимых действий</t>
  </si>
  <si>
    <t>Cписание задолженности налоговыми органами</t>
  </si>
  <si>
    <t>Увеличение платы за негативное воздействие на окружающую среду</t>
  </si>
  <si>
    <t>Eвеличение доходов от операций по управлению остатками средств на едином казначейском счете</t>
  </si>
  <si>
    <t>Увеличение доходов от возврата дебиторской задолженности прошлых лет</t>
  </si>
  <si>
    <t>Рост количества штрафных санкций, предъявленных за нарушение законодательства</t>
  </si>
  <si>
    <t>Уточнение невыясненных поступлений на коды доходов бюджета по принадлежности (уточнены в январе 2023 года)</t>
  </si>
  <si>
    <t>Предоставление целевых федеральных средств под фактическую потребность областных министерств и ведомств</t>
  </si>
  <si>
    <t>Увеличение расходных обязательств в 2022 году за счет безвозмездных поступлений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</si>
  <si>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Безвозмездное поступление от Фонда президентских грантов на реализацию общественно полезных (социальных) проектов, а также создание условий, обеспечивающих повышение жизненного потенциала семей, воспитывающих детей с инвалидностью на территории Саратовской области</t>
  </si>
  <si>
    <t>Улучшение финансово-хозяйственной деятельности организаций в оптовой торговле газообразным топливом, организаций, осуществляющих научную, технической деятельность, производство минеральных удобрений</t>
  </si>
  <si>
    <t>Увеличение заработной платы работников, рост минимального размера оплаты труда по состоянию на 1 января и на 1 июня 2022 года</t>
  </si>
  <si>
    <t xml:space="preserve">Увеличение объема реализации товаров </t>
  </si>
  <si>
    <t xml:space="preserve">Улучшение финансово-хозяйственной деятельности организаций торговли, строительной отрасли и предприятий, осуществляющих операции с недвижимым имуществом </t>
  </si>
  <si>
    <t>Увеличение спроса на выполнение органами государственной власти отдельных процедур, оказываемых на платной основе</t>
  </si>
  <si>
    <t>Увеличение бюджетных назначений из федерального бюджета. Дополнительное поступление в доход областного бюджета  в течение 2022 года дотаций на поддержку мер по обеспечению сбалансированности бюджетов,  на премирование победителей Всероссийского конкурса «Лучшая муниципальная практика», дотаций (грантов) за достижение показателей деятельности органов исполнительной власти субъектов Российской Федерации</t>
  </si>
  <si>
    <t>Отсутствие возможности планирования доходов от возврата остатков субсидий, субвенций и иных межбюджетных трансфертов, имеющих целевое назначение, прошлых лет</t>
  </si>
  <si>
    <t>Отсутствие возможности планирования возврата остатков субсидий, субвенций и иных межбюджетных трансфертов, имеющих целевое назначение, прошлых лет</t>
  </si>
  <si>
    <t>Возврат остатков субсидий, субвенций и иных межбюджетных трансфертов, имеющих целевое назначение, прошлых лет главными распорядителями средств областного бюджета в связи с отсутствием их необходимости в текущем году</t>
  </si>
  <si>
    <t>Пояснения отклонений</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</si>
</sst>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р_._-;\-* #,##0.00_р_._-;_-* &quot;-&quot;??_р_._-;_-@_-"/>
    <numFmt numFmtId="165" formatCode="#,##0.0"/>
    <numFmt numFmtId="166" formatCode="0.0%"/>
  </numFmts>
  <fonts count="20" x14ac:knownFonts="1">
    <font>
      <sz val="8"/>
      <color theme="1"/>
      <name val="Arial"/>
    </font>
    <font>
      <sz val="8"/>
      <color indexed="64"/>
      <name val="Arial"/>
    </font>
    <font>
      <sz val="8"/>
      <name val="Arial"/>
    </font>
    <font>
      <sz val="10"/>
      <name val="Arial Cyr"/>
    </font>
    <font>
      <sz val="10"/>
      <name val="Arial"/>
    </font>
    <font>
      <sz val="8"/>
      <name val="Arial Cyr"/>
    </font>
    <font>
      <sz val="11"/>
      <color theme="1"/>
      <name val="PT Astra Serif"/>
    </font>
    <font>
      <sz val="11"/>
      <name val="PT Astra Serif"/>
    </font>
    <font>
      <b/>
      <sz val="16"/>
      <color theme="1"/>
      <name val="PT Astra Serif"/>
    </font>
    <font>
      <sz val="12"/>
      <color theme="1"/>
      <name val="PT Astra Serif"/>
    </font>
    <font>
      <b/>
      <sz val="12"/>
      <color theme="1"/>
      <name val="PT Astra Serif"/>
    </font>
    <font>
      <b/>
      <sz val="12"/>
      <name val="PT Astra Serif"/>
    </font>
    <font>
      <b/>
      <sz val="12"/>
      <color theme="0"/>
      <name val="PT Astra Serif"/>
    </font>
    <font>
      <b/>
      <sz val="10"/>
      <color theme="1"/>
      <name val="PT Astra Serif"/>
    </font>
    <font>
      <b/>
      <sz val="10"/>
      <name val="PT Astra Serif"/>
    </font>
    <font>
      <b/>
      <sz val="12"/>
      <color indexed="2"/>
      <name val="PT Astra Serif"/>
    </font>
    <font>
      <sz val="12"/>
      <color indexed="2"/>
      <name val="PT Astra Serif"/>
    </font>
    <font>
      <sz val="12"/>
      <name val="PT Astra Serif"/>
    </font>
    <font>
      <sz val="12"/>
      <name val="PT Astra Serif"/>
      <family val="1"/>
      <charset val="204"/>
    </font>
    <font>
      <sz val="12"/>
      <name val="Times New Roman"/>
      <family val="1"/>
      <charset val="204"/>
    </font>
  </fonts>
  <fills count="4">
    <fill>
      <patternFill patternType="none"/>
    </fill>
    <fill>
      <patternFill patternType="gray125"/>
    </fill>
    <fill>
      <patternFill patternType="solid">
        <fgColor theme="4" tint="0.79998168889431442"/>
        <bgColor theme="4" tint="0.79998168889431442"/>
      </patternFill>
    </fill>
    <fill>
      <patternFill patternType="solid">
        <fgColor theme="0"/>
        <bgColor theme="0"/>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s>
  <cellStyleXfs count="7">
    <xf numFmtId="0" fontId="0" fillId="0" borderId="0"/>
    <xf numFmtId="4" fontId="1" fillId="0" borderId="1">
      <alignment horizontal="right" shrinkToFit="1"/>
    </xf>
    <xf numFmtId="4" fontId="2" fillId="0" borderId="1">
      <alignment horizontal="right"/>
    </xf>
    <xf numFmtId="0" fontId="3" fillId="0" borderId="0"/>
    <xf numFmtId="0" fontId="4" fillId="0" borderId="0"/>
    <xf numFmtId="0" fontId="5" fillId="0" borderId="0"/>
    <xf numFmtId="164" fontId="3" fillId="0" borderId="0" applyFont="0" applyFill="0" applyBorder="0" applyProtection="0"/>
  </cellStyleXfs>
  <cellXfs count="50">
    <xf numFmtId="0" fontId="0" fillId="0" borderId="0" xfId="0"/>
    <xf numFmtId="0" fontId="6" fillId="0" borderId="0" xfId="0" applyFont="1"/>
    <xf numFmtId="0" fontId="7" fillId="0" borderId="0" xfId="0" applyFont="1"/>
    <xf numFmtId="165" fontId="6" fillId="0" borderId="0" xfId="0" applyNumberFormat="1" applyFont="1"/>
    <xf numFmtId="0" fontId="9" fillId="0" borderId="0" xfId="0" applyFont="1" applyAlignment="1">
      <alignment horizontal="right"/>
    </xf>
    <xf numFmtId="0" fontId="10" fillId="2" borderId="2"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2" fillId="3" borderId="0" xfId="0" applyFont="1" applyFill="1" applyAlignment="1">
      <alignment horizontal="left" vertical="top" wrapText="1"/>
    </xf>
    <xf numFmtId="0" fontId="11" fillId="2" borderId="5" xfId="0" applyFont="1" applyFill="1" applyBorder="1" applyAlignment="1">
      <alignment vertical="center" wrapText="1"/>
    </xf>
    <xf numFmtId="0" fontId="11" fillId="2" borderId="5" xfId="0" applyFont="1" applyFill="1" applyBorder="1" applyAlignment="1">
      <alignment horizontal="center" vertical="center" wrapText="1"/>
    </xf>
    <xf numFmtId="0" fontId="12" fillId="3" borderId="0" xfId="0" applyFont="1" applyFill="1" applyAlignment="1">
      <alignment vertical="top" wrapText="1"/>
    </xf>
    <xf numFmtId="0" fontId="13" fillId="0" borderId="2" xfId="0" applyFont="1" applyBorder="1" applyAlignment="1">
      <alignment horizontal="center" vertical="center" wrapText="1"/>
    </xf>
    <xf numFmtId="0" fontId="14" fillId="0" borderId="2" xfId="0" applyFont="1" applyBorder="1" applyAlignment="1">
      <alignment horizontal="center" vertical="center" wrapText="1"/>
    </xf>
    <xf numFmtId="0" fontId="11" fillId="0" borderId="2" xfId="0" applyFont="1" applyBorder="1" applyAlignment="1">
      <alignment horizontal="center" vertical="center"/>
    </xf>
    <xf numFmtId="0" fontId="11" fillId="0" borderId="2" xfId="0" applyFont="1" applyBorder="1" applyAlignment="1">
      <alignment horizontal="left" vertical="center" wrapText="1"/>
    </xf>
    <xf numFmtId="165" fontId="11" fillId="3" borderId="2" xfId="0" applyNumberFormat="1" applyFont="1" applyFill="1" applyBorder="1" applyAlignment="1">
      <alignment horizontal="center" vertical="center"/>
    </xf>
    <xf numFmtId="166" fontId="11" fillId="3" borderId="2" xfId="0" applyNumberFormat="1" applyFont="1" applyFill="1" applyBorder="1" applyAlignment="1">
      <alignment horizontal="center" vertical="center"/>
    </xf>
    <xf numFmtId="165" fontId="15" fillId="0" borderId="2" xfId="0" applyNumberFormat="1" applyFont="1" applyBorder="1" applyAlignment="1">
      <alignment horizontal="center" vertical="center"/>
    </xf>
    <xf numFmtId="165" fontId="16" fillId="0" borderId="2" xfId="0" applyNumberFormat="1" applyFont="1" applyBorder="1" applyAlignment="1">
      <alignment horizontal="center" vertical="center"/>
    </xf>
    <xf numFmtId="0" fontId="12" fillId="0" borderId="0" xfId="0" applyFont="1" applyAlignment="1">
      <alignment vertical="top" wrapText="1"/>
    </xf>
    <xf numFmtId="0" fontId="17" fillId="0" borderId="2" xfId="0" applyFont="1" applyBorder="1" applyAlignment="1">
      <alignment horizontal="center" vertical="center"/>
    </xf>
    <xf numFmtId="0" fontId="17" fillId="0" borderId="2" xfId="0" applyFont="1" applyBorder="1" applyAlignment="1">
      <alignment vertical="center" wrapText="1"/>
    </xf>
    <xf numFmtId="165" fontId="17" fillId="3" borderId="2" xfId="0" applyNumberFormat="1" applyFont="1" applyFill="1" applyBorder="1" applyAlignment="1">
      <alignment horizontal="center" vertical="center"/>
    </xf>
    <xf numFmtId="166" fontId="17" fillId="3" borderId="2" xfId="0" applyNumberFormat="1" applyFont="1" applyFill="1" applyBorder="1" applyAlignment="1">
      <alignment horizontal="center" vertical="center"/>
    </xf>
    <xf numFmtId="0" fontId="17" fillId="0" borderId="2" xfId="0" applyFont="1" applyBorder="1" applyAlignment="1">
      <alignment horizontal="left" vertical="center" wrapText="1"/>
    </xf>
    <xf numFmtId="165" fontId="17" fillId="0" borderId="2" xfId="0" applyNumberFormat="1" applyFont="1" applyBorder="1" applyAlignment="1">
      <alignment horizontal="center" vertical="center"/>
    </xf>
    <xf numFmtId="0" fontId="12" fillId="0" borderId="0" xfId="0" applyFont="1" applyAlignment="1">
      <alignment horizontal="center" vertical="top" wrapText="1"/>
    </xf>
    <xf numFmtId="0" fontId="17" fillId="0" borderId="2" xfId="0" applyFont="1" applyBorder="1" applyAlignment="1">
      <alignment horizontal="left" vertical="center" wrapText="1" indent="1"/>
    </xf>
    <xf numFmtId="0" fontId="17" fillId="0" borderId="2" xfId="0" applyFont="1" applyBorder="1" applyAlignment="1">
      <alignment horizontal="center" vertical="center" wrapText="1"/>
    </xf>
    <xf numFmtId="165" fontId="11" fillId="0" borderId="2" xfId="0" applyNumberFormat="1" applyFont="1" applyBorder="1" applyAlignment="1">
      <alignment horizontal="center" vertical="center"/>
    </xf>
    <xf numFmtId="3" fontId="17" fillId="0" borderId="2" xfId="0" applyNumberFormat="1" applyFont="1" applyBorder="1" applyAlignment="1">
      <alignment horizontal="center" vertical="center"/>
    </xf>
    <xf numFmtId="165" fontId="17" fillId="0" borderId="2" xfId="1" applyNumberFormat="1" applyFont="1" applyBorder="1" applyAlignment="1" applyProtection="1">
      <alignment horizontal="center" vertical="center" shrinkToFit="1"/>
    </xf>
    <xf numFmtId="0" fontId="16" fillId="0" borderId="2" xfId="0" applyFont="1" applyBorder="1" applyAlignment="1">
      <alignment vertical="center" wrapText="1"/>
    </xf>
    <xf numFmtId="165" fontId="7" fillId="0" borderId="0" xfId="0" applyNumberFormat="1" applyFont="1"/>
    <xf numFmtId="165" fontId="18" fillId="0" borderId="2" xfId="0" applyNumberFormat="1" applyFont="1" applyBorder="1" applyAlignment="1">
      <alignment horizontal="justify" vertical="center" wrapText="1"/>
    </xf>
    <xf numFmtId="165" fontId="19" fillId="0" borderId="2" xfId="0" applyNumberFormat="1" applyFont="1" applyFill="1" applyBorder="1" applyAlignment="1">
      <alignment horizontal="justify" vertical="center" wrapText="1"/>
    </xf>
    <xf numFmtId="165" fontId="16" fillId="0" borderId="2" xfId="0" applyNumberFormat="1" applyFont="1" applyBorder="1" applyAlignment="1">
      <alignment horizontal="justify" vertical="center"/>
    </xf>
    <xf numFmtId="0" fontId="8" fillId="0" borderId="0" xfId="0" applyFont="1" applyAlignment="1">
      <alignment horizontal="center" vertical="center"/>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0" fillId="0" borderId="0" xfId="0" applyFont="1" applyAlignment="1">
      <alignment horizontal="left" vertical="center" wrapText="1"/>
    </xf>
    <xf numFmtId="0" fontId="12" fillId="3" borderId="0" xfId="0" applyFont="1" applyFill="1" applyAlignment="1">
      <alignment horizontal="left" vertical="top" wrapText="1"/>
    </xf>
    <xf numFmtId="0" fontId="12" fillId="0" borderId="0" xfId="0" applyFont="1" applyAlignment="1">
      <alignment horizontal="left" vertical="top" wrapText="1"/>
    </xf>
    <xf numFmtId="0" fontId="12" fillId="0" borderId="0" xfId="0" applyFont="1" applyAlignment="1">
      <alignment horizontal="center" vertical="top" wrapText="1"/>
    </xf>
    <xf numFmtId="0" fontId="11" fillId="0" borderId="2" xfId="0" applyFont="1" applyBorder="1" applyAlignment="1">
      <alignment horizontal="center" vertical="center"/>
    </xf>
    <xf numFmtId="0" fontId="9" fillId="0" borderId="0" xfId="0" applyFont="1" applyAlignment="1">
      <alignment horizontal="left" vertical="center" wrapText="1"/>
    </xf>
  </cellXfs>
  <cellStyles count="7">
    <cellStyle name="xl45" xfId="1"/>
    <cellStyle name="xl60" xfId="2"/>
    <cellStyle name="Обычный" xfId="0" builtinId="0"/>
    <cellStyle name="Обычный 2" xfId="3"/>
    <cellStyle name="Обычный 2 2" xfId="4"/>
    <cellStyle name="Обычный 3" xfId="5"/>
    <cellStyle name="Финансовый 2"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5"/>
  <sheetViews>
    <sheetView showZeros="0" tabSelected="1" view="pageBreakPreview" zoomScale="85" zoomScaleNormal="70" zoomScaleSheetLayoutView="85" workbookViewId="0">
      <pane xSplit="2" ySplit="5" topLeftCell="C6" activePane="bottomRight" state="frozen"/>
      <selection sqref="A1:XFD1048576"/>
      <selection pane="topRight"/>
      <selection pane="bottomLeft"/>
      <selection pane="bottomRight" activeCell="J57" sqref="J57"/>
    </sheetView>
  </sheetViews>
  <sheetFormatPr defaultRowHeight="15" x14ac:dyDescent="0.25"/>
  <cols>
    <col min="1" max="1" width="31.5" style="1" customWidth="1"/>
    <col min="2" max="2" width="78.5" style="1" customWidth="1"/>
    <col min="3" max="3" width="25.33203125" style="1" customWidth="1"/>
    <col min="4" max="4" width="22.33203125" style="2" customWidth="1"/>
    <col min="5" max="5" width="19.83203125" style="2" customWidth="1"/>
    <col min="6" max="6" width="22" style="2" customWidth="1"/>
    <col min="7" max="7" width="19.83203125" style="2" customWidth="1"/>
    <col min="8" max="8" width="61.5" style="1" customWidth="1"/>
    <col min="9" max="9" width="55.5" style="1" customWidth="1"/>
    <col min="10" max="11" width="12.33203125" style="1" customWidth="1"/>
    <col min="12" max="16384" width="9.33203125" style="1"/>
  </cols>
  <sheetData>
    <row r="1" spans="1:19" ht="30.75" customHeight="1" x14ac:dyDescent="0.25">
      <c r="A1" s="37" t="s">
        <v>0</v>
      </c>
      <c r="B1" s="37"/>
      <c r="C1" s="37"/>
      <c r="D1" s="37"/>
      <c r="E1" s="37"/>
      <c r="F1" s="37"/>
      <c r="G1" s="37"/>
      <c r="H1" s="37"/>
      <c r="I1" s="37"/>
    </row>
    <row r="2" spans="1:19" ht="20.25" customHeight="1" x14ac:dyDescent="0.25">
      <c r="H2" s="3"/>
      <c r="I2" s="4" t="s">
        <v>1</v>
      </c>
    </row>
    <row r="3" spans="1:19" ht="71.25" customHeight="1" x14ac:dyDescent="0.25">
      <c r="A3" s="38" t="s">
        <v>2</v>
      </c>
      <c r="B3" s="38" t="s">
        <v>3</v>
      </c>
      <c r="C3" s="39" t="s">
        <v>4</v>
      </c>
      <c r="D3" s="40"/>
      <c r="E3" s="41" t="s">
        <v>5</v>
      </c>
      <c r="F3" s="42" t="s">
        <v>6</v>
      </c>
      <c r="G3" s="43"/>
      <c r="H3" s="38" t="s">
        <v>117</v>
      </c>
      <c r="I3" s="38"/>
      <c r="L3" s="45"/>
      <c r="M3" s="45"/>
      <c r="N3" s="45"/>
      <c r="O3" s="45"/>
      <c r="P3" s="45"/>
      <c r="Q3" s="45"/>
      <c r="R3" s="45"/>
      <c r="S3" s="45"/>
    </row>
    <row r="4" spans="1:19" ht="82.5" customHeight="1" x14ac:dyDescent="0.25">
      <c r="A4" s="38"/>
      <c r="B4" s="38"/>
      <c r="C4" s="6" t="s">
        <v>7</v>
      </c>
      <c r="D4" s="6" t="s">
        <v>8</v>
      </c>
      <c r="E4" s="41"/>
      <c r="F4" s="8" t="s">
        <v>9</v>
      </c>
      <c r="G4" s="9" t="s">
        <v>10</v>
      </c>
      <c r="H4" s="5" t="s">
        <v>94</v>
      </c>
      <c r="I4" s="5" t="s">
        <v>11</v>
      </c>
      <c r="K4" s="10"/>
      <c r="L4" s="45"/>
      <c r="M4" s="45"/>
      <c r="N4" s="45"/>
      <c r="O4" s="45"/>
      <c r="P4" s="45"/>
      <c r="Q4" s="45"/>
      <c r="R4" s="45"/>
      <c r="S4" s="45"/>
    </row>
    <row r="5" spans="1:19" ht="12.75" customHeight="1" x14ac:dyDescent="0.25">
      <c r="A5" s="11">
        <v>1</v>
      </c>
      <c r="B5" s="11">
        <v>2</v>
      </c>
      <c r="C5" s="11">
        <v>3</v>
      </c>
      <c r="D5" s="12">
        <v>4</v>
      </c>
      <c r="E5" s="12">
        <v>5</v>
      </c>
      <c r="F5" s="12" t="s">
        <v>12</v>
      </c>
      <c r="G5" s="12" t="s">
        <v>13</v>
      </c>
      <c r="H5" s="11">
        <v>8</v>
      </c>
      <c r="I5" s="11">
        <v>9</v>
      </c>
      <c r="J5" s="10"/>
      <c r="K5" s="10"/>
      <c r="L5" s="7"/>
      <c r="M5" s="7"/>
      <c r="N5" s="7"/>
      <c r="O5" s="7"/>
      <c r="P5" s="7"/>
      <c r="Q5" s="7"/>
    </row>
    <row r="6" spans="1:19" ht="15.75" x14ac:dyDescent="0.25">
      <c r="A6" s="13" t="s">
        <v>14</v>
      </c>
      <c r="B6" s="14" t="s">
        <v>15</v>
      </c>
      <c r="C6" s="15">
        <f t="shared" ref="C6:D6" si="0">C7+C29</f>
        <v>80017404.800000012</v>
      </c>
      <c r="D6" s="15">
        <f t="shared" si="0"/>
        <v>94764634.689999998</v>
      </c>
      <c r="E6" s="15">
        <f>E7+E29</f>
        <v>97127059.149999991</v>
      </c>
      <c r="F6" s="16">
        <f t="shared" ref="F6:F47" si="1">E6/C6</f>
        <v>1.2138241597907957</v>
      </c>
      <c r="G6" s="16">
        <f t="shared" ref="G6:G18" si="2">E6/D6</f>
        <v>1.0249293891938496</v>
      </c>
      <c r="H6" s="17"/>
      <c r="I6" s="17"/>
      <c r="L6" s="46"/>
      <c r="M6" s="46"/>
      <c r="N6" s="46"/>
      <c r="O6" s="46"/>
      <c r="P6" s="46"/>
      <c r="Q6" s="46"/>
      <c r="R6" s="46"/>
      <c r="S6" s="46"/>
    </row>
    <row r="7" spans="1:19" ht="15.75" x14ac:dyDescent="0.25">
      <c r="A7" s="13"/>
      <c r="B7" s="14" t="s">
        <v>16</v>
      </c>
      <c r="C7" s="15">
        <f t="shared" ref="C7:D7" si="3">C8+C11+C16+C20+C24+C27+C28</f>
        <v>78774786.100000009</v>
      </c>
      <c r="D7" s="15">
        <f t="shared" si="3"/>
        <v>92074342.569999993</v>
      </c>
      <c r="E7" s="15">
        <f>E8+E11+E16+E20+E24+E27+E28</f>
        <v>94243274.269999996</v>
      </c>
      <c r="F7" s="16">
        <f t="shared" si="1"/>
        <v>1.1963634423629363</v>
      </c>
      <c r="G7" s="16">
        <f t="shared" si="2"/>
        <v>1.0235563093850066</v>
      </c>
      <c r="H7" s="17"/>
      <c r="I7" s="18"/>
      <c r="K7" s="19"/>
      <c r="L7" s="46"/>
      <c r="M7" s="46"/>
      <c r="N7" s="46"/>
      <c r="O7" s="46"/>
      <c r="P7" s="46"/>
      <c r="Q7" s="46"/>
      <c r="R7" s="46"/>
      <c r="S7" s="46"/>
    </row>
    <row r="8" spans="1:19" ht="15.75" x14ac:dyDescent="0.25">
      <c r="A8" s="20" t="s">
        <v>17</v>
      </c>
      <c r="B8" s="21" t="s">
        <v>18</v>
      </c>
      <c r="C8" s="22">
        <f t="shared" ref="C8:E8" si="4">C9+C10</f>
        <v>51566889</v>
      </c>
      <c r="D8" s="22">
        <f t="shared" si="4"/>
        <v>61785143.479999997</v>
      </c>
      <c r="E8" s="22">
        <f t="shared" si="4"/>
        <v>62580196.280000001</v>
      </c>
      <c r="F8" s="23">
        <f t="shared" si="1"/>
        <v>1.2135732345614256</v>
      </c>
      <c r="G8" s="23">
        <f t="shared" si="2"/>
        <v>1.012868025470514</v>
      </c>
      <c r="H8" s="18"/>
      <c r="I8" s="18"/>
      <c r="J8" s="19"/>
      <c r="K8" s="19"/>
      <c r="L8" s="46"/>
      <c r="M8" s="46"/>
      <c r="N8" s="46"/>
      <c r="O8" s="46"/>
      <c r="P8" s="46"/>
      <c r="Q8" s="46"/>
      <c r="R8" s="46"/>
      <c r="S8" s="46"/>
    </row>
    <row r="9" spans="1:19" ht="99.75" customHeight="1" x14ac:dyDescent="0.25">
      <c r="A9" s="20" t="s">
        <v>19</v>
      </c>
      <c r="B9" s="21" t="s">
        <v>20</v>
      </c>
      <c r="C9" s="22">
        <v>22692431.300000001</v>
      </c>
      <c r="D9" s="22">
        <v>30720143.479999997</v>
      </c>
      <c r="E9" s="22">
        <v>30801957.890000001</v>
      </c>
      <c r="F9" s="23">
        <f t="shared" si="1"/>
        <v>1.3573670217523144</v>
      </c>
      <c r="G9" s="23">
        <f t="shared" si="2"/>
        <v>1.0026632170534382</v>
      </c>
      <c r="H9" s="34" t="s">
        <v>108</v>
      </c>
      <c r="I9" s="18"/>
      <c r="J9" s="19"/>
      <c r="K9" s="19"/>
      <c r="L9" s="46"/>
      <c r="M9" s="46"/>
      <c r="N9" s="46"/>
      <c r="O9" s="46"/>
      <c r="P9" s="46"/>
      <c r="Q9" s="46"/>
      <c r="R9" s="46"/>
      <c r="S9" s="46"/>
    </row>
    <row r="10" spans="1:19" ht="66" customHeight="1" x14ac:dyDescent="0.25">
      <c r="A10" s="20" t="s">
        <v>21</v>
      </c>
      <c r="B10" s="21" t="s">
        <v>22</v>
      </c>
      <c r="C10" s="22">
        <v>28874457.699999999</v>
      </c>
      <c r="D10" s="22">
        <v>31065000</v>
      </c>
      <c r="E10" s="22">
        <v>31778238.390000001</v>
      </c>
      <c r="F10" s="23">
        <f t="shared" si="1"/>
        <v>1.1005657221399521</v>
      </c>
      <c r="G10" s="23">
        <f t="shared" si="2"/>
        <v>1.02295954901014</v>
      </c>
      <c r="H10" s="34" t="s">
        <v>109</v>
      </c>
      <c r="I10" s="18"/>
      <c r="J10" s="19"/>
      <c r="K10" s="19"/>
      <c r="L10" s="46"/>
      <c r="M10" s="46"/>
      <c r="N10" s="46"/>
      <c r="O10" s="46"/>
      <c r="P10" s="46"/>
      <c r="Q10" s="46"/>
      <c r="R10" s="46"/>
      <c r="S10" s="46"/>
    </row>
    <row r="11" spans="1:19" ht="33" customHeight="1" x14ac:dyDescent="0.25">
      <c r="A11" s="20" t="s">
        <v>23</v>
      </c>
      <c r="B11" s="24" t="s">
        <v>24</v>
      </c>
      <c r="C11" s="25">
        <f t="shared" ref="C11:E11" si="5">C12</f>
        <v>11621013</v>
      </c>
      <c r="D11" s="25">
        <f t="shared" si="5"/>
        <v>12362149.289999999</v>
      </c>
      <c r="E11" s="22">
        <f t="shared" si="5"/>
        <v>13281700.560000002</v>
      </c>
      <c r="F11" s="23">
        <f t="shared" si="1"/>
        <v>1.1429038552835284</v>
      </c>
      <c r="G11" s="23">
        <f t="shared" si="2"/>
        <v>1.0743844171776704</v>
      </c>
      <c r="H11" s="18"/>
      <c r="I11" s="18"/>
      <c r="J11" s="19"/>
      <c r="K11" s="19"/>
      <c r="L11" s="19"/>
      <c r="M11" s="19"/>
      <c r="N11" s="19"/>
      <c r="O11" s="19"/>
      <c r="P11" s="19"/>
      <c r="Q11" s="19"/>
    </row>
    <row r="12" spans="1:19" ht="31.5" x14ac:dyDescent="0.25">
      <c r="A12" s="20" t="s">
        <v>25</v>
      </c>
      <c r="B12" s="21" t="s">
        <v>26</v>
      </c>
      <c r="C12" s="22">
        <f t="shared" ref="C12:E20" si="6">C13+C14+C15</f>
        <v>11621013</v>
      </c>
      <c r="D12" s="22">
        <f t="shared" si="6"/>
        <v>12362149.289999999</v>
      </c>
      <c r="E12" s="22">
        <f>E13+E14+E15</f>
        <v>13281700.560000002</v>
      </c>
      <c r="F12" s="23">
        <f t="shared" si="1"/>
        <v>1.1429038552835284</v>
      </c>
      <c r="G12" s="23">
        <f t="shared" si="2"/>
        <v>1.0743844171776704</v>
      </c>
      <c r="H12" s="18"/>
      <c r="I12" s="18"/>
      <c r="L12" s="47"/>
      <c r="M12" s="47"/>
      <c r="N12" s="47"/>
      <c r="O12" s="47"/>
      <c r="P12" s="47"/>
      <c r="Q12" s="47"/>
    </row>
    <row r="13" spans="1:19" ht="15.75" x14ac:dyDescent="0.25">
      <c r="A13" s="20"/>
      <c r="B13" s="27" t="s">
        <v>27</v>
      </c>
      <c r="C13" s="25">
        <v>2316074.3000000007</v>
      </c>
      <c r="D13" s="25">
        <v>2345694.2000000002</v>
      </c>
      <c r="E13" s="22">
        <v>2374062.7199999997</v>
      </c>
      <c r="F13" s="23">
        <f t="shared" si="1"/>
        <v>1.0250373746645343</v>
      </c>
      <c r="G13" s="23">
        <f t="shared" si="2"/>
        <v>1.0120938696953761</v>
      </c>
      <c r="H13" s="18"/>
      <c r="I13" s="18"/>
      <c r="L13" s="47"/>
      <c r="M13" s="47"/>
      <c r="N13" s="47"/>
      <c r="O13" s="47"/>
      <c r="P13" s="47"/>
      <c r="Q13" s="47"/>
    </row>
    <row r="14" spans="1:19" ht="21" customHeight="1" x14ac:dyDescent="0.25">
      <c r="A14" s="20"/>
      <c r="B14" s="27" t="s">
        <v>28</v>
      </c>
      <c r="C14" s="25">
        <v>9304938.6999999993</v>
      </c>
      <c r="D14" s="25">
        <v>10016455.09</v>
      </c>
      <c r="E14" s="22">
        <v>10836155.540000001</v>
      </c>
      <c r="F14" s="23">
        <f t="shared" si="1"/>
        <v>1.1645595838261678</v>
      </c>
      <c r="G14" s="23">
        <f t="shared" si="2"/>
        <v>1.081835384138881</v>
      </c>
      <c r="H14" s="34" t="s">
        <v>110</v>
      </c>
      <c r="I14" s="34" t="s">
        <v>110</v>
      </c>
      <c r="L14" s="47"/>
      <c r="M14" s="47"/>
      <c r="N14" s="47"/>
      <c r="O14" s="47"/>
      <c r="P14" s="47"/>
      <c r="Q14" s="47"/>
    </row>
    <row r="15" spans="1:19" ht="15.75" x14ac:dyDescent="0.25">
      <c r="A15" s="20"/>
      <c r="B15" s="27" t="s">
        <v>29</v>
      </c>
      <c r="C15" s="18"/>
      <c r="D15" s="25"/>
      <c r="E15" s="22">
        <v>71482.3</v>
      </c>
      <c r="F15" s="23"/>
      <c r="G15" s="23"/>
      <c r="H15" s="18"/>
      <c r="I15" s="18"/>
      <c r="L15" s="47"/>
      <c r="M15" s="47"/>
      <c r="N15" s="47"/>
      <c r="O15" s="47"/>
      <c r="P15" s="47"/>
      <c r="Q15" s="47"/>
    </row>
    <row r="16" spans="1:19" ht="15.75" x14ac:dyDescent="0.25">
      <c r="A16" s="20" t="s">
        <v>30</v>
      </c>
      <c r="B16" s="21" t="s">
        <v>31</v>
      </c>
      <c r="C16" s="22">
        <f t="shared" si="6"/>
        <v>6928623.7999999998</v>
      </c>
      <c r="D16" s="22">
        <f t="shared" si="6"/>
        <v>8180655.6000000006</v>
      </c>
      <c r="E16" s="22">
        <f>E17+E18+E19</f>
        <v>8420012.5299999993</v>
      </c>
      <c r="F16" s="23">
        <f t="shared" si="1"/>
        <v>1.2152503546230926</v>
      </c>
      <c r="G16" s="23">
        <f t="shared" si="2"/>
        <v>1.029258893382579</v>
      </c>
      <c r="H16" s="18"/>
      <c r="I16" s="18"/>
      <c r="L16" s="47"/>
      <c r="M16" s="47"/>
      <c r="N16" s="47"/>
      <c r="O16" s="47"/>
      <c r="P16" s="47"/>
      <c r="Q16" s="47"/>
    </row>
    <row r="17" spans="1:17" ht="83.25" customHeight="1" x14ac:dyDescent="0.25">
      <c r="A17" s="20" t="s">
        <v>32</v>
      </c>
      <c r="B17" s="21" t="s">
        <v>33</v>
      </c>
      <c r="C17" s="22">
        <v>6872433.7999999998</v>
      </c>
      <c r="D17" s="22">
        <v>8025258</v>
      </c>
      <c r="E17" s="22">
        <v>8259500.0499999998</v>
      </c>
      <c r="F17" s="23">
        <f t="shared" si="1"/>
        <v>1.201830427235254</v>
      </c>
      <c r="G17" s="23">
        <f t="shared" si="2"/>
        <v>1.0291881021145988</v>
      </c>
      <c r="H17" s="34" t="s">
        <v>111</v>
      </c>
      <c r="I17" s="18"/>
      <c r="L17" s="47"/>
      <c r="M17" s="47"/>
      <c r="N17" s="47"/>
      <c r="O17" s="47"/>
      <c r="P17" s="47"/>
      <c r="Q17" s="47"/>
    </row>
    <row r="18" spans="1:17" ht="15.75" x14ac:dyDescent="0.25">
      <c r="A18" s="20" t="s">
        <v>34</v>
      </c>
      <c r="B18" s="21" t="s">
        <v>35</v>
      </c>
      <c r="C18" s="21"/>
      <c r="D18" s="22">
        <v>3.4</v>
      </c>
      <c r="E18" s="22">
        <v>3.38</v>
      </c>
      <c r="F18" s="23"/>
      <c r="G18" s="23">
        <f t="shared" si="2"/>
        <v>0.99411764705882355</v>
      </c>
      <c r="H18" s="18"/>
      <c r="I18" s="18"/>
      <c r="L18" s="47"/>
      <c r="M18" s="47"/>
      <c r="N18" s="47"/>
      <c r="O18" s="47"/>
      <c r="P18" s="47"/>
      <c r="Q18" s="47"/>
    </row>
    <row r="19" spans="1:17" ht="15.75" x14ac:dyDescent="0.25">
      <c r="A19" s="20" t="s">
        <v>36</v>
      </c>
      <c r="B19" s="21" t="s">
        <v>37</v>
      </c>
      <c r="C19" s="22">
        <v>56190</v>
      </c>
      <c r="D19" s="22">
        <v>155394.20000000001</v>
      </c>
      <c r="E19" s="22">
        <v>160509.1</v>
      </c>
      <c r="F19" s="23">
        <f t="shared" si="1"/>
        <v>2.8565420893397402</v>
      </c>
      <c r="G19" s="23">
        <f t="shared" ref="G19:G47" si="7">E19/D19</f>
        <v>1.0329156429261839</v>
      </c>
      <c r="H19" s="34" t="s">
        <v>38</v>
      </c>
      <c r="I19" s="18"/>
      <c r="L19" s="26"/>
      <c r="M19" s="26"/>
      <c r="N19" s="26"/>
      <c r="O19" s="26"/>
      <c r="P19" s="26"/>
      <c r="Q19" s="26"/>
    </row>
    <row r="20" spans="1:17" ht="15.75" x14ac:dyDescent="0.25">
      <c r="A20" s="28" t="s">
        <v>39</v>
      </c>
      <c r="B20" s="21" t="s">
        <v>40</v>
      </c>
      <c r="C20" s="22">
        <f t="shared" si="6"/>
        <v>8259068.9000000004</v>
      </c>
      <c r="D20" s="22">
        <f t="shared" si="6"/>
        <v>9364397.4399999995</v>
      </c>
      <c r="E20" s="22">
        <f t="shared" si="6"/>
        <v>9571561.1000000015</v>
      </c>
      <c r="F20" s="23">
        <f t="shared" si="1"/>
        <v>1.1589152743355853</v>
      </c>
      <c r="G20" s="23">
        <f t="shared" si="7"/>
        <v>1.0221224762540624</v>
      </c>
      <c r="H20" s="18"/>
      <c r="I20" s="18"/>
    </row>
    <row r="21" spans="1:17" ht="41.25" customHeight="1" x14ac:dyDescent="0.25">
      <c r="A21" s="20" t="s">
        <v>41</v>
      </c>
      <c r="B21" s="21" t="s">
        <v>42</v>
      </c>
      <c r="C21" s="22">
        <v>8253188.9000000004</v>
      </c>
      <c r="D21" s="22">
        <v>9359197.4399999995</v>
      </c>
      <c r="E21" s="22">
        <v>9566480.3000000007</v>
      </c>
      <c r="F21" s="23">
        <f t="shared" si="1"/>
        <v>1.1591253291197541</v>
      </c>
      <c r="G21" s="23">
        <f t="shared" si="7"/>
        <v>1.0221475037073267</v>
      </c>
      <c r="H21" s="34" t="s">
        <v>43</v>
      </c>
      <c r="I21" s="18"/>
    </row>
    <row r="22" spans="1:17" ht="23.25" customHeight="1" x14ac:dyDescent="0.25">
      <c r="A22" s="20" t="s">
        <v>44</v>
      </c>
      <c r="B22" s="21" t="s">
        <v>45</v>
      </c>
      <c r="C22" s="22"/>
      <c r="D22" s="22"/>
      <c r="E22" s="22"/>
      <c r="F22" s="16"/>
      <c r="G22" s="23"/>
      <c r="H22" s="18"/>
      <c r="I22" s="18"/>
    </row>
    <row r="23" spans="1:17" ht="37.5" customHeight="1" x14ac:dyDescent="0.25">
      <c r="A23" s="20" t="s">
        <v>46</v>
      </c>
      <c r="B23" s="21" t="s">
        <v>47</v>
      </c>
      <c r="C23" s="22">
        <v>5880</v>
      </c>
      <c r="D23" s="22">
        <v>5200</v>
      </c>
      <c r="E23" s="22">
        <v>5080.8</v>
      </c>
      <c r="F23" s="23">
        <f t="shared" si="1"/>
        <v>0.86408163265306126</v>
      </c>
      <c r="G23" s="23">
        <f t="shared" si="7"/>
        <v>0.97707692307692307</v>
      </c>
      <c r="H23" s="34" t="s">
        <v>95</v>
      </c>
      <c r="I23" s="18"/>
    </row>
    <row r="24" spans="1:17" ht="31.5" x14ac:dyDescent="0.25">
      <c r="A24" s="28" t="s">
        <v>48</v>
      </c>
      <c r="B24" s="21" t="s">
        <v>49</v>
      </c>
      <c r="C24" s="22">
        <f t="shared" ref="C24:E24" si="8">C25+C26</f>
        <v>71811</v>
      </c>
      <c r="D24" s="22">
        <f t="shared" si="8"/>
        <v>140671.79999999999</v>
      </c>
      <c r="E24" s="22">
        <f t="shared" si="8"/>
        <v>148708.5</v>
      </c>
      <c r="F24" s="23">
        <f t="shared" si="1"/>
        <v>2.0708317667209757</v>
      </c>
      <c r="G24" s="23">
        <f t="shared" si="7"/>
        <v>1.0571308535186157</v>
      </c>
      <c r="H24" s="18"/>
      <c r="I24" s="18"/>
    </row>
    <row r="25" spans="1:17" ht="31.5" x14ac:dyDescent="0.25">
      <c r="A25" s="20" t="s">
        <v>50</v>
      </c>
      <c r="B25" s="21" t="s">
        <v>51</v>
      </c>
      <c r="C25" s="22">
        <v>69651</v>
      </c>
      <c r="D25" s="22">
        <v>137321.79999999999</v>
      </c>
      <c r="E25" s="22">
        <v>145307.6</v>
      </c>
      <c r="F25" s="23">
        <f t="shared" si="1"/>
        <v>2.0862241748144319</v>
      </c>
      <c r="G25" s="23">
        <f t="shared" si="7"/>
        <v>1.0581539129256974</v>
      </c>
      <c r="H25" s="34" t="s">
        <v>96</v>
      </c>
      <c r="I25" s="34" t="s">
        <v>96</v>
      </c>
    </row>
    <row r="26" spans="1:17" ht="40.5" customHeight="1" x14ac:dyDescent="0.25">
      <c r="A26" s="20" t="s">
        <v>52</v>
      </c>
      <c r="B26" s="21" t="s">
        <v>53</v>
      </c>
      <c r="C26" s="22">
        <v>2160</v>
      </c>
      <c r="D26" s="22">
        <v>3350</v>
      </c>
      <c r="E26" s="22">
        <v>3400.9</v>
      </c>
      <c r="F26" s="23">
        <f t="shared" si="1"/>
        <v>1.5744907407407407</v>
      </c>
      <c r="G26" s="23">
        <f t="shared" si="7"/>
        <v>1.0151940298507462</v>
      </c>
      <c r="H26" s="35" t="s">
        <v>97</v>
      </c>
      <c r="I26" s="18"/>
    </row>
    <row r="27" spans="1:17" ht="39" customHeight="1" x14ac:dyDescent="0.25">
      <c r="A27" s="20" t="s">
        <v>54</v>
      </c>
      <c r="B27" s="21" t="s">
        <v>55</v>
      </c>
      <c r="C27" s="25">
        <v>326001.2</v>
      </c>
      <c r="D27" s="25">
        <v>241312.26</v>
      </c>
      <c r="E27" s="25">
        <v>241082.6</v>
      </c>
      <c r="F27" s="23">
        <f t="shared" si="1"/>
        <v>0.7395144557750094</v>
      </c>
      <c r="G27" s="23">
        <f t="shared" si="7"/>
        <v>0.99904828706175142</v>
      </c>
      <c r="H27" s="35" t="s">
        <v>98</v>
      </c>
      <c r="I27" s="18"/>
    </row>
    <row r="28" spans="1:17" ht="47.25" x14ac:dyDescent="0.25">
      <c r="A28" s="20" t="s">
        <v>56</v>
      </c>
      <c r="B28" s="21" t="s">
        <v>57</v>
      </c>
      <c r="C28" s="25">
        <v>1379.2</v>
      </c>
      <c r="D28" s="25">
        <v>12.7</v>
      </c>
      <c r="E28" s="25">
        <v>12.7</v>
      </c>
      <c r="F28" s="23">
        <f t="shared" si="1"/>
        <v>9.2082366589327138E-3</v>
      </c>
      <c r="G28" s="23">
        <f t="shared" si="7"/>
        <v>1</v>
      </c>
      <c r="H28" s="35" t="s">
        <v>99</v>
      </c>
      <c r="I28" s="18"/>
    </row>
    <row r="29" spans="1:17" ht="15.75" x14ac:dyDescent="0.25">
      <c r="A29" s="20"/>
      <c r="B29" s="14" t="s">
        <v>58</v>
      </c>
      <c r="C29" s="29">
        <f t="shared" ref="C29:E29" si="9">C30+C31+C32+C33+C34+C35+C36</f>
        <v>1242618.7</v>
      </c>
      <c r="D29" s="29">
        <f t="shared" si="9"/>
        <v>2690292.1200000006</v>
      </c>
      <c r="E29" s="29">
        <f t="shared" si="9"/>
        <v>2883784.88</v>
      </c>
      <c r="F29" s="16">
        <f t="shared" si="1"/>
        <v>2.320731918809849</v>
      </c>
      <c r="G29" s="16">
        <f t="shared" si="7"/>
        <v>1.07192258363378</v>
      </c>
      <c r="H29" s="17"/>
      <c r="I29" s="17"/>
    </row>
    <row r="30" spans="1:17" ht="52.5" customHeight="1" x14ac:dyDescent="0.25">
      <c r="A30" s="20" t="s">
        <v>59</v>
      </c>
      <c r="B30" s="21" t="s">
        <v>60</v>
      </c>
      <c r="C30" s="25">
        <v>95217.9</v>
      </c>
      <c r="D30" s="25">
        <v>1138327.2300000002</v>
      </c>
      <c r="E30" s="25">
        <v>1221238.98</v>
      </c>
      <c r="F30" s="23">
        <f t="shared" si="1"/>
        <v>12.825728985831446</v>
      </c>
      <c r="G30" s="23">
        <f t="shared" si="7"/>
        <v>1.0728364812989668</v>
      </c>
      <c r="H30" s="35" t="s">
        <v>101</v>
      </c>
      <c r="I30" s="35" t="s">
        <v>101</v>
      </c>
    </row>
    <row r="31" spans="1:17" ht="44.25" customHeight="1" x14ac:dyDescent="0.25">
      <c r="A31" s="20" t="s">
        <v>61</v>
      </c>
      <c r="B31" s="21" t="s">
        <v>62</v>
      </c>
      <c r="C31" s="25">
        <v>101192.4</v>
      </c>
      <c r="D31" s="25">
        <v>118075.58</v>
      </c>
      <c r="E31" s="25">
        <v>113866.20000000001</v>
      </c>
      <c r="F31" s="23">
        <f t="shared" si="1"/>
        <v>1.1252445835853286</v>
      </c>
      <c r="G31" s="23">
        <f t="shared" si="7"/>
        <v>0.96435012218445182</v>
      </c>
      <c r="H31" s="35" t="s">
        <v>100</v>
      </c>
      <c r="I31" s="18"/>
    </row>
    <row r="32" spans="1:17" ht="47.25" x14ac:dyDescent="0.25">
      <c r="A32" s="20" t="s">
        <v>63</v>
      </c>
      <c r="B32" s="21" t="s">
        <v>64</v>
      </c>
      <c r="C32" s="25">
        <v>220793.7</v>
      </c>
      <c r="D32" s="25">
        <v>332976.8</v>
      </c>
      <c r="E32" s="25">
        <v>326104.3</v>
      </c>
      <c r="F32" s="23">
        <f t="shared" si="1"/>
        <v>1.4769637901806074</v>
      </c>
      <c r="G32" s="23">
        <f t="shared" si="7"/>
        <v>0.97936042390941347</v>
      </c>
      <c r="H32" s="35" t="s">
        <v>102</v>
      </c>
      <c r="I32" s="18"/>
    </row>
    <row r="33" spans="1:9" ht="31.5" x14ac:dyDescent="0.25">
      <c r="A33" s="20" t="s">
        <v>65</v>
      </c>
      <c r="B33" s="21" t="s">
        <v>66</v>
      </c>
      <c r="C33" s="25"/>
      <c r="D33" s="25">
        <v>2284.36</v>
      </c>
      <c r="E33" s="25">
        <v>2388.2000000000003</v>
      </c>
      <c r="F33" s="23"/>
      <c r="G33" s="23">
        <f t="shared" si="7"/>
        <v>1.0454569332329406</v>
      </c>
      <c r="H33" s="35"/>
      <c r="I33" s="18"/>
    </row>
    <row r="34" spans="1:9" ht="63" x14ac:dyDescent="0.25">
      <c r="A34" s="20" t="s">
        <v>67</v>
      </c>
      <c r="B34" s="21" t="s">
        <v>68</v>
      </c>
      <c r="C34" s="25">
        <v>13150</v>
      </c>
      <c r="D34" s="25">
        <v>16060.84</v>
      </c>
      <c r="E34" s="25">
        <v>17038.5</v>
      </c>
      <c r="F34" s="23">
        <f t="shared" si="1"/>
        <v>1.295703422053232</v>
      </c>
      <c r="G34" s="23">
        <f t="shared" si="7"/>
        <v>1.0608722831433475</v>
      </c>
      <c r="H34" s="35" t="s">
        <v>112</v>
      </c>
      <c r="I34" s="35" t="s">
        <v>112</v>
      </c>
    </row>
    <row r="35" spans="1:9" ht="47.25" x14ac:dyDescent="0.25">
      <c r="A35" s="20" t="s">
        <v>69</v>
      </c>
      <c r="B35" s="21" t="s">
        <v>70</v>
      </c>
      <c r="C35" s="25">
        <v>808264.7</v>
      </c>
      <c r="D35" s="25">
        <v>1077455.81</v>
      </c>
      <c r="E35" s="25">
        <v>1180347.8</v>
      </c>
      <c r="F35" s="23">
        <f t="shared" si="1"/>
        <v>1.4603480765645216</v>
      </c>
      <c r="G35" s="23">
        <f t="shared" si="7"/>
        <v>1.0954953224485373</v>
      </c>
      <c r="H35" s="35" t="s">
        <v>103</v>
      </c>
      <c r="I35" s="35" t="s">
        <v>103</v>
      </c>
    </row>
    <row r="36" spans="1:9" ht="53.25" customHeight="1" x14ac:dyDescent="0.25">
      <c r="A36" s="20" t="s">
        <v>71</v>
      </c>
      <c r="B36" s="21" t="s">
        <v>72</v>
      </c>
      <c r="C36" s="25">
        <v>4000</v>
      </c>
      <c r="D36" s="25">
        <v>5111.5</v>
      </c>
      <c r="E36" s="25">
        <v>22800.9</v>
      </c>
      <c r="F36" s="23">
        <f t="shared" si="1"/>
        <v>5.7002250000000005</v>
      </c>
      <c r="G36" s="23">
        <f t="shared" si="7"/>
        <v>4.4607062506113664</v>
      </c>
      <c r="H36" s="35" t="s">
        <v>104</v>
      </c>
      <c r="I36" s="35" t="s">
        <v>104</v>
      </c>
    </row>
    <row r="37" spans="1:9" ht="15.75" x14ac:dyDescent="0.25">
      <c r="A37" s="13" t="s">
        <v>73</v>
      </c>
      <c r="B37" s="14" t="s">
        <v>74</v>
      </c>
      <c r="C37" s="29">
        <f>SUM(C38+C43++C44+C45+C46)</f>
        <v>38157718.400000006</v>
      </c>
      <c r="D37" s="29">
        <f>SUM(D38+D43++D44+D45+D46)</f>
        <v>67214357.599999994</v>
      </c>
      <c r="E37" s="29">
        <f>SUM(E38+E43+E44+E45+E46)</f>
        <v>66532068.599999987</v>
      </c>
      <c r="F37" s="16">
        <f t="shared" si="1"/>
        <v>1.7436070968016781</v>
      </c>
      <c r="G37" s="16">
        <f t="shared" si="7"/>
        <v>0.98984905867790351</v>
      </c>
      <c r="H37" s="17"/>
      <c r="I37" s="17"/>
    </row>
    <row r="38" spans="1:9" ht="47.25" x14ac:dyDescent="0.25">
      <c r="A38" s="20" t="s">
        <v>75</v>
      </c>
      <c r="B38" s="21" t="s">
        <v>76</v>
      </c>
      <c r="C38" s="25">
        <f t="shared" ref="C38:D38" si="10">SUM(C39:C42)</f>
        <v>38157718.400000006</v>
      </c>
      <c r="D38" s="25">
        <f t="shared" si="10"/>
        <v>63481115.099999994</v>
      </c>
      <c r="E38" s="25">
        <f>SUM(E39:E42)</f>
        <v>63158430.399999991</v>
      </c>
      <c r="F38" s="23">
        <f t="shared" si="1"/>
        <v>1.6551941009135385</v>
      </c>
      <c r="G38" s="23">
        <f t="shared" si="7"/>
        <v>0.99491683944915454</v>
      </c>
      <c r="H38" s="18"/>
      <c r="I38" s="18"/>
    </row>
    <row r="39" spans="1:9" ht="159.75" customHeight="1" x14ac:dyDescent="0.25">
      <c r="A39" s="30" t="s">
        <v>77</v>
      </c>
      <c r="B39" s="21" t="s">
        <v>78</v>
      </c>
      <c r="C39" s="25">
        <v>11806339.800000001</v>
      </c>
      <c r="D39" s="25">
        <v>13980919.1</v>
      </c>
      <c r="E39" s="25">
        <v>13980919.1</v>
      </c>
      <c r="F39" s="23">
        <f t="shared" si="1"/>
        <v>1.184187422760778</v>
      </c>
      <c r="G39" s="23">
        <f t="shared" si="7"/>
        <v>1</v>
      </c>
      <c r="H39" s="34" t="s">
        <v>113</v>
      </c>
      <c r="I39" s="36"/>
    </row>
    <row r="40" spans="1:9" ht="51.75" customHeight="1" x14ac:dyDescent="0.25">
      <c r="A40" s="30" t="s">
        <v>79</v>
      </c>
      <c r="B40" s="21" t="s">
        <v>80</v>
      </c>
      <c r="C40" s="25">
        <v>18561185.300000001</v>
      </c>
      <c r="D40" s="25">
        <v>28653493.800000001</v>
      </c>
      <c r="E40" s="25">
        <v>28332188.800000001</v>
      </c>
      <c r="F40" s="23">
        <f t="shared" si="1"/>
        <v>1.526421311035562</v>
      </c>
      <c r="G40" s="23">
        <f t="shared" si="7"/>
        <v>0.98878653324991728</v>
      </c>
      <c r="H40" s="34" t="s">
        <v>105</v>
      </c>
      <c r="I40" s="36"/>
    </row>
    <row r="41" spans="1:9" ht="56.25" customHeight="1" x14ac:dyDescent="0.25">
      <c r="A41" s="30" t="s">
        <v>81</v>
      </c>
      <c r="B41" s="21" t="s">
        <v>82</v>
      </c>
      <c r="C41" s="25">
        <v>4922777.7</v>
      </c>
      <c r="D41" s="25">
        <v>4508856.9000000004</v>
      </c>
      <c r="E41" s="25">
        <v>4461156.3</v>
      </c>
      <c r="F41" s="23">
        <f t="shared" si="1"/>
        <v>0.9062274536589372</v>
      </c>
      <c r="G41" s="23">
        <f t="shared" si="7"/>
        <v>0.98942068886683887</v>
      </c>
      <c r="H41" s="34" t="s">
        <v>105</v>
      </c>
      <c r="I41" s="36"/>
    </row>
    <row r="42" spans="1:9" ht="56.25" customHeight="1" x14ac:dyDescent="0.25">
      <c r="A42" s="30" t="s">
        <v>83</v>
      </c>
      <c r="B42" s="21" t="s">
        <v>84</v>
      </c>
      <c r="C42" s="25">
        <v>2867415.6</v>
      </c>
      <c r="D42" s="25">
        <v>16337845.300000001</v>
      </c>
      <c r="E42" s="25">
        <v>16384166.199999999</v>
      </c>
      <c r="F42" s="23">
        <f t="shared" si="1"/>
        <v>5.7139140206951513</v>
      </c>
      <c r="G42" s="23">
        <f t="shared" si="7"/>
        <v>1.0028351902683275</v>
      </c>
      <c r="H42" s="34" t="s">
        <v>105</v>
      </c>
      <c r="I42" s="36"/>
    </row>
    <row r="43" spans="1:9" ht="172.5" customHeight="1" x14ac:dyDescent="0.25">
      <c r="A43" s="30" t="s">
        <v>85</v>
      </c>
      <c r="B43" s="21" t="s">
        <v>86</v>
      </c>
      <c r="C43" s="25"/>
      <c r="D43" s="31">
        <v>3572310.9</v>
      </c>
      <c r="E43" s="31">
        <v>3212017.3</v>
      </c>
      <c r="F43" s="23"/>
      <c r="G43" s="23">
        <f t="shared" si="7"/>
        <v>0.89914270899545723</v>
      </c>
      <c r="H43" s="34" t="s">
        <v>106</v>
      </c>
      <c r="I43" s="36"/>
    </row>
    <row r="44" spans="1:9" ht="129" customHeight="1" x14ac:dyDescent="0.25">
      <c r="A44" s="30" t="s">
        <v>87</v>
      </c>
      <c r="B44" s="21" t="s">
        <v>88</v>
      </c>
      <c r="C44" s="25"/>
      <c r="D44" s="31">
        <v>17977.5</v>
      </c>
      <c r="E44" s="31">
        <v>17977.5</v>
      </c>
      <c r="F44" s="23"/>
      <c r="G44" s="23">
        <f t="shared" si="7"/>
        <v>1</v>
      </c>
      <c r="H44" s="34" t="s">
        <v>107</v>
      </c>
      <c r="I44" s="36"/>
    </row>
    <row r="45" spans="1:9" ht="78.75" x14ac:dyDescent="0.25">
      <c r="A45" s="30" t="s">
        <v>89</v>
      </c>
      <c r="B45" s="21" t="s">
        <v>90</v>
      </c>
      <c r="C45" s="25"/>
      <c r="D45" s="31">
        <v>270499.40000000002</v>
      </c>
      <c r="E45" s="31">
        <v>278245.40000000002</v>
      </c>
      <c r="F45" s="23"/>
      <c r="G45" s="23">
        <f t="shared" si="7"/>
        <v>1.0286359230371676</v>
      </c>
      <c r="H45" s="34" t="s">
        <v>114</v>
      </c>
      <c r="I45" s="36"/>
    </row>
    <row r="46" spans="1:9" ht="98.25" customHeight="1" x14ac:dyDescent="0.25">
      <c r="A46" s="30" t="s">
        <v>91</v>
      </c>
      <c r="B46" s="21" t="s">
        <v>92</v>
      </c>
      <c r="C46" s="32"/>
      <c r="D46" s="31">
        <v>-127545.3</v>
      </c>
      <c r="E46" s="31">
        <v>-134602</v>
      </c>
      <c r="F46" s="23"/>
      <c r="G46" s="23">
        <f t="shared" si="7"/>
        <v>1.0553270093057132</v>
      </c>
      <c r="H46" s="34" t="s">
        <v>115</v>
      </c>
      <c r="I46" s="35" t="s">
        <v>116</v>
      </c>
    </row>
    <row r="47" spans="1:9" ht="22.5" customHeight="1" x14ac:dyDescent="0.25">
      <c r="A47" s="48" t="s">
        <v>93</v>
      </c>
      <c r="B47" s="48"/>
      <c r="C47" s="29">
        <f t="shared" ref="C47:D47" si="11">SUM(C6+C37)</f>
        <v>118175123.20000002</v>
      </c>
      <c r="D47" s="29">
        <f t="shared" si="11"/>
        <v>161978992.28999999</v>
      </c>
      <c r="E47" s="29">
        <f>SUM(E6+E37)</f>
        <v>163659127.74999997</v>
      </c>
      <c r="F47" s="16">
        <f t="shared" si="1"/>
        <v>1.3848864576432272</v>
      </c>
      <c r="G47" s="16">
        <f t="shared" si="7"/>
        <v>1.010372551626892</v>
      </c>
      <c r="H47" s="17"/>
      <c r="I47" s="17"/>
    </row>
    <row r="49" spans="1:9" ht="36" customHeight="1" x14ac:dyDescent="0.25">
      <c r="A49" s="49"/>
      <c r="B49" s="49"/>
      <c r="C49" s="49"/>
      <c r="D49" s="49"/>
      <c r="E49" s="49"/>
      <c r="F49" s="49"/>
      <c r="G49" s="49"/>
      <c r="H49" s="49"/>
      <c r="I49" s="49"/>
    </row>
    <row r="53" spans="1:9" ht="15" customHeight="1" x14ac:dyDescent="0.25">
      <c r="A53" s="44"/>
      <c r="B53" s="44"/>
      <c r="C53" s="44"/>
      <c r="D53" s="44"/>
      <c r="E53" s="44"/>
      <c r="F53" s="44"/>
      <c r="G53" s="44"/>
      <c r="H53" s="44"/>
      <c r="I53" s="44"/>
    </row>
    <row r="55" spans="1:9" x14ac:dyDescent="0.25">
      <c r="B55" s="3"/>
      <c r="C55" s="3"/>
      <c r="D55" s="33"/>
    </row>
  </sheetData>
  <mergeCells count="13">
    <mergeCell ref="A53:I53"/>
    <mergeCell ref="L3:S4"/>
    <mergeCell ref="L6:S10"/>
    <mergeCell ref="L12:Q18"/>
    <mergeCell ref="A47:B47"/>
    <mergeCell ref="A49:I49"/>
    <mergeCell ref="A1:I1"/>
    <mergeCell ref="A3:A4"/>
    <mergeCell ref="B3:B4"/>
    <mergeCell ref="C3:D3"/>
    <mergeCell ref="E3:E4"/>
    <mergeCell ref="F3:G3"/>
    <mergeCell ref="H3:I3"/>
  </mergeCells>
  <pageMargins left="0.19685039370078738" right="0.19685039370078738" top="0.31496062992125984" bottom="0.23622047244094491" header="0" footer="0"/>
  <pageSetup paperSize="9" scale="5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Доходы ОБ  </vt:lpstr>
      <vt:lpstr>'Доходы ОБ  '!Область_печати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Потапова Анна Юрьевна</dc:creator>
  <cp:lastModifiedBy>Хохлова Анна Юрьевна</cp:lastModifiedBy>
  <cp:revision>1</cp:revision>
  <cp:lastPrinted>2023-05-12T11:41:56Z</cp:lastPrinted>
  <dcterms:created xsi:type="dcterms:W3CDTF">2018-04-06T11:58:55Z</dcterms:created>
  <dcterms:modified xsi:type="dcterms:W3CDTF">2023-05-12T11:41:58Z</dcterms:modified>
</cp:coreProperties>
</file>