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3380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'!$A$1:$J$43</definedName>
    <definedName name="_xlnm.Print_Area" localSheetId="1">РАСХОДЫ!$A$1:$J$86</definedName>
  </definedNames>
  <calcPr calcId="145621"/>
</workbook>
</file>

<file path=xl/calcChain.xml><?xml version="1.0" encoding="utf-8"?>
<calcChain xmlns="http://schemas.openxmlformats.org/spreadsheetml/2006/main">
  <c r="I65" i="2" l="1"/>
  <c r="J85" i="2"/>
  <c r="J73" i="2"/>
  <c r="J70" i="2"/>
  <c r="I57" i="2"/>
  <c r="J58" i="2"/>
  <c r="J55" i="2"/>
  <c r="J51" i="2"/>
  <c r="J48" i="2"/>
  <c r="I36" i="2"/>
  <c r="J40" i="2"/>
  <c r="J37" i="2"/>
  <c r="J35" i="2"/>
  <c r="J32" i="2"/>
  <c r="J31" i="2"/>
  <c r="J30" i="2"/>
  <c r="J16" i="2"/>
  <c r="J9" i="2"/>
  <c r="G82" i="2"/>
  <c r="H82" i="2"/>
  <c r="G80" i="2"/>
  <c r="I80" i="2"/>
  <c r="G76" i="2"/>
  <c r="I76" i="2"/>
  <c r="G71" i="2"/>
  <c r="H71" i="2"/>
  <c r="G65" i="2"/>
  <c r="H65" i="2"/>
  <c r="J65" i="2"/>
  <c r="G57" i="2"/>
  <c r="H57" i="2"/>
  <c r="J57" i="2"/>
  <c r="G54" i="2"/>
  <c r="H54" i="2"/>
  <c r="G46" i="2"/>
  <c r="H46" i="2"/>
  <c r="G41" i="2"/>
  <c r="G86" i="2" s="1"/>
  <c r="I41" i="2"/>
  <c r="G36" i="2"/>
  <c r="H36" i="2"/>
  <c r="G25" i="2"/>
  <c r="H25" i="2"/>
  <c r="G20" i="2"/>
  <c r="I20" i="2"/>
  <c r="G17" i="2"/>
  <c r="I17" i="2"/>
  <c r="G7" i="2"/>
  <c r="H7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4" i="2" s="1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1" i="2" s="1"/>
  <c r="I74" i="2"/>
  <c r="I75" i="2"/>
  <c r="I77" i="2"/>
  <c r="I78" i="2"/>
  <c r="I79" i="2"/>
  <c r="I81" i="2"/>
  <c r="I83" i="2"/>
  <c r="I84" i="2"/>
  <c r="I85" i="2"/>
  <c r="I82" i="2" s="1"/>
  <c r="I8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J42" i="1"/>
  <c r="J41" i="1"/>
  <c r="I25" i="1"/>
  <c r="I26" i="1"/>
  <c r="I27" i="1"/>
  <c r="I29" i="1"/>
  <c r="I30" i="1"/>
  <c r="I31" i="1"/>
  <c r="I23" i="1"/>
  <c r="I22" i="1"/>
  <c r="I21" i="1"/>
  <c r="I19" i="1"/>
  <c r="I17" i="1"/>
  <c r="I15" i="1"/>
  <c r="I14" i="1"/>
  <c r="I12" i="1"/>
  <c r="I10" i="1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I35" i="1"/>
  <c r="I36" i="1"/>
  <c r="I37" i="1"/>
  <c r="I39" i="1"/>
  <c r="I40" i="1"/>
  <c r="I41" i="1"/>
  <c r="I42" i="1"/>
  <c r="I34" i="1"/>
  <c r="G35" i="1"/>
  <c r="G36" i="1"/>
  <c r="G37" i="1"/>
  <c r="G39" i="1"/>
  <c r="G40" i="1"/>
  <c r="G32" i="1"/>
  <c r="G43" i="1" s="1"/>
  <c r="G34" i="1"/>
  <c r="G33" i="1"/>
  <c r="I46" i="2" l="1"/>
  <c r="I25" i="2"/>
  <c r="H86" i="2"/>
  <c r="I7" i="2"/>
  <c r="J67" i="2"/>
  <c r="J64" i="2"/>
  <c r="J59" i="2"/>
  <c r="J47" i="2"/>
  <c r="J28" i="2"/>
  <c r="J23" i="2"/>
  <c r="J20" i="2"/>
  <c r="J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J10" i="1"/>
  <c r="J9" i="1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I86" i="2" l="1"/>
  <c r="E86" i="2"/>
  <c r="F86" i="2"/>
  <c r="F43" i="1"/>
  <c r="E7" i="1"/>
  <c r="E43" i="1" s="1"/>
  <c r="J84" i="2"/>
  <c r="J72" i="2"/>
  <c r="J52" i="2"/>
  <c r="J41" i="2"/>
  <c r="D41" i="2"/>
  <c r="J45" i="2"/>
  <c r="J39" i="2"/>
  <c r="J26" i="2"/>
  <c r="J39" i="1"/>
  <c r="C32" i="1" l="1"/>
  <c r="J83" i="2" l="1"/>
  <c r="J82" i="2" s="1"/>
  <c r="J74" i="2"/>
  <c r="J71" i="2" s="1"/>
  <c r="D65" i="2"/>
  <c r="J68" i="2"/>
  <c r="J54" i="2"/>
  <c r="J53" i="2"/>
  <c r="J50" i="2"/>
  <c r="J49" i="2"/>
  <c r="J46" i="2"/>
  <c r="J36" i="2"/>
  <c r="J38" i="2"/>
  <c r="J29" i="2"/>
  <c r="C36" i="2"/>
  <c r="D71" i="2"/>
  <c r="D54" i="2"/>
  <c r="D36" i="2"/>
  <c r="D7" i="2"/>
  <c r="J7" i="2"/>
  <c r="J35" i="1"/>
  <c r="J36" i="1"/>
  <c r="J37" i="1"/>
  <c r="J34" i="1"/>
  <c r="D8" i="1"/>
  <c r="D7" i="1" s="1"/>
  <c r="J25" i="2" l="1"/>
  <c r="D82" i="2"/>
  <c r="J69" i="2"/>
  <c r="D46" i="2"/>
  <c r="D25" i="2"/>
  <c r="I33" i="1"/>
  <c r="J86" i="2" l="1"/>
  <c r="J8" i="1"/>
  <c r="J33" i="1" l="1"/>
  <c r="J32" i="1" s="1"/>
  <c r="J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J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I32" i="1" l="1"/>
  <c r="I13" i="1"/>
  <c r="I11" i="1"/>
  <c r="I16" i="1" l="1"/>
  <c r="I20" i="1"/>
  <c r="I9" i="1"/>
  <c r="I8" i="1"/>
  <c r="I7" i="1"/>
  <c r="I43" i="1" s="1"/>
</calcChain>
</file>

<file path=xl/sharedStrings.xml><?xml version="1.0" encoding="utf-8"?>
<sst xmlns="http://schemas.openxmlformats.org/spreadsheetml/2006/main" count="264" uniqueCount="248">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</sst>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3">
    <xf numFmtId="0" fontId="0" fillId="0" borderId="0" xfId="0"/>
    <xf numFmtId="0" fontId="4" fillId="0" borderId="0" xfId="0" applyFont="1"/>
    <xf numFmtId="0" fontId="5" fillId="2" borderId="0" xfId="0" applyFont="1" applyFill="1" applyBorder="1" applyAlignment="1">
      <alignment horizontal="center" vertical="top" wrapText="1"/>
    </xf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K6" sqref="K6"/>
    </sheetView>
  </sheetViews>
  <sheetFormatPr defaultRowHeight="12.75" x14ac:dyDescent="0.2"/>
  <cols>
    <col min="1" max="1" width="23.83203125" style="3" customWidth="1"/>
    <col min="2" max="2" width="52.6640625" style="54" customWidth="1"/>
    <col min="3" max="3" width="29.5" style="54" customWidth="1"/>
    <col min="4" max="4" width="20.6640625" style="3" customWidth="1"/>
    <col min="5" max="5" width="21.1640625" style="3" customWidth="1"/>
    <col min="6" max="8" width="19.83203125" style="3" customWidth="1"/>
    <col min="9" max="9" width="25.5" style="3" customWidth="1"/>
    <col min="10" max="10" width="18.33203125" style="3" customWidth="1"/>
    <col min="11" max="11" width="18" style="3" customWidth="1"/>
    <col min="12" max="12" width="16.5" style="3" customWidth="1"/>
    <col min="13" max="13" width="13.1640625" style="3" customWidth="1"/>
    <col min="14" max="14" width="15.83203125" style="3" bestFit="1" customWidth="1"/>
    <col min="15" max="15" width="16" style="3" bestFit="1" customWidth="1"/>
    <col min="16" max="16384" width="9.33203125" style="3"/>
  </cols>
  <sheetData>
    <row r="1" spans="1:11" ht="20.25" customHeight="1" x14ac:dyDescent="0.2">
      <c r="A1" s="2" t="s">
        <v>237</v>
      </c>
      <c r="B1" s="2"/>
      <c r="C1" s="2"/>
      <c r="D1" s="2"/>
      <c r="E1" s="2"/>
      <c r="F1" s="2"/>
      <c r="G1" s="2"/>
      <c r="H1" s="2"/>
      <c r="I1" s="2"/>
      <c r="J1" s="2"/>
    </row>
    <row r="2" spans="1:11" ht="14.25" customHeight="1" thickBot="1" x14ac:dyDescent="0.25">
      <c r="B2" s="4"/>
      <c r="C2" s="4"/>
      <c r="J2" s="5" t="s">
        <v>0</v>
      </c>
    </row>
    <row r="3" spans="1:11" ht="61.5" customHeight="1" thickBot="1" x14ac:dyDescent="0.25">
      <c r="A3" s="6" t="s">
        <v>1</v>
      </c>
      <c r="B3" s="6" t="s">
        <v>2</v>
      </c>
      <c r="C3" s="6" t="s">
        <v>238</v>
      </c>
      <c r="D3" s="7" t="s">
        <v>239</v>
      </c>
      <c r="E3" s="8"/>
      <c r="F3" s="8"/>
      <c r="G3" s="8"/>
      <c r="H3" s="9"/>
      <c r="I3" s="10" t="s">
        <v>241</v>
      </c>
      <c r="J3" s="6" t="s">
        <v>3</v>
      </c>
    </row>
    <row r="4" spans="1:11" ht="28.5" customHeight="1" thickBot="1" x14ac:dyDescent="0.25">
      <c r="A4" s="11"/>
      <c r="B4" s="11"/>
      <c r="C4" s="11"/>
      <c r="D4" s="12" t="s">
        <v>242</v>
      </c>
      <c r="E4" s="13"/>
      <c r="F4" s="63" t="s">
        <v>243</v>
      </c>
      <c r="G4" s="64"/>
      <c r="H4" s="65" t="s">
        <v>246</v>
      </c>
      <c r="I4" s="15"/>
      <c r="J4" s="11"/>
    </row>
    <row r="5" spans="1:11" ht="34.5" customHeight="1" thickBot="1" x14ac:dyDescent="0.25">
      <c r="A5" s="16"/>
      <c r="B5" s="16"/>
      <c r="C5" s="17"/>
      <c r="D5" s="18" t="s">
        <v>4</v>
      </c>
      <c r="E5" s="18" t="s">
        <v>244</v>
      </c>
      <c r="F5" s="18" t="s">
        <v>4</v>
      </c>
      <c r="G5" s="18" t="s">
        <v>244</v>
      </c>
      <c r="H5" s="18" t="s">
        <v>4</v>
      </c>
      <c r="I5" s="19"/>
      <c r="J5" s="17"/>
    </row>
    <row r="6" spans="1:11" ht="13.5" thickBot="1" x14ac:dyDescent="0.25">
      <c r="A6" s="20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</row>
    <row r="7" spans="1:11" s="26" customFormat="1" ht="18" customHeight="1" x14ac:dyDescent="0.2">
      <c r="A7" s="22" t="s">
        <v>5</v>
      </c>
      <c r="B7" s="23" t="s">
        <v>6</v>
      </c>
      <c r="C7" s="24">
        <f>SUM(C8,C11,C13,C16,C20,C23,C24,C25,C26,C27,C28,C29,C30,C31)</f>
        <v>90281008.530000001</v>
      </c>
      <c r="D7" s="24">
        <f>SUM(D8,D11,D13,D16,D20,D23,D24,D25,D26,D27,D28,D29,D30,D31)</f>
        <v>389342.59999999404</v>
      </c>
      <c r="E7" s="24">
        <f t="shared" ref="E7:H7" si="0">SUM(E8,E11,E13,E16,E20,E23,E24,E25,E26,E27,E28,E29,E30,E31)</f>
        <v>90670351.129999995</v>
      </c>
      <c r="F7" s="24">
        <f t="shared" si="0"/>
        <v>2075305.1000000015</v>
      </c>
      <c r="G7" s="24">
        <f t="shared" si="0"/>
        <v>92745656.230000004</v>
      </c>
      <c r="H7" s="24"/>
      <c r="I7" s="24">
        <f t="shared" ref="I7" si="1">SUM(I8,I11,I13,I16,I20,I23,I24,I25,I26,I27,I28,I29,I30,I31)</f>
        <v>92745656.230000004</v>
      </c>
      <c r="J7" s="24">
        <f>SUM(J8,J11,J13,J16,J20,J23,J24,J25,J26,J27,J28,J29,J30,J31)</f>
        <v>2464647.6999999955</v>
      </c>
      <c r="K7" s="25"/>
    </row>
    <row r="8" spans="1:11" s="26" customFormat="1" ht="15.75" customHeight="1" x14ac:dyDescent="0.2">
      <c r="A8" s="27" t="s">
        <v>7</v>
      </c>
      <c r="B8" s="28" t="s">
        <v>8</v>
      </c>
      <c r="C8" s="29">
        <f>C9+C10</f>
        <v>59287514.900000006</v>
      </c>
      <c r="D8" s="30">
        <f>D9+D10</f>
        <v>389342.59999999404</v>
      </c>
      <c r="E8" s="31">
        <f>E9+E10</f>
        <v>59676857.5</v>
      </c>
      <c r="F8" s="30">
        <f>F9+F10</f>
        <v>2075305.1000000015</v>
      </c>
      <c r="G8" s="31">
        <f>G9+G10</f>
        <v>61752162.600000001</v>
      </c>
      <c r="H8" s="30"/>
      <c r="I8" s="29">
        <f t="shared" ref="I8" si="2">I9+I10</f>
        <v>61752162.600000001</v>
      </c>
      <c r="J8" s="32">
        <f>J9+J10</f>
        <v>2464647.6999999955</v>
      </c>
      <c r="K8" s="25"/>
    </row>
    <row r="9" spans="1:11" s="26" customFormat="1" ht="16.5" customHeight="1" x14ac:dyDescent="0.25">
      <c r="A9" s="27" t="s">
        <v>9</v>
      </c>
      <c r="B9" s="33" t="s">
        <v>10</v>
      </c>
      <c r="C9" s="34">
        <v>27775995.500000007</v>
      </c>
      <c r="D9" s="35">
        <v>389342.59999999404</v>
      </c>
      <c r="E9" s="36">
        <f>C9+D9</f>
        <v>28165338.100000001</v>
      </c>
      <c r="F9" s="35">
        <v>1000000</v>
      </c>
      <c r="G9" s="36">
        <f>E9+F9</f>
        <v>29165338.100000001</v>
      </c>
      <c r="H9" s="35"/>
      <c r="I9" s="34">
        <f>G9+H9</f>
        <v>29165338.100000001</v>
      </c>
      <c r="J9" s="32">
        <f>D9+F9</f>
        <v>1389342.599999994</v>
      </c>
      <c r="K9" s="37"/>
    </row>
    <row r="10" spans="1:11" s="26" customFormat="1" ht="15.75" customHeight="1" x14ac:dyDescent="0.2">
      <c r="A10" s="27" t="s">
        <v>11</v>
      </c>
      <c r="B10" s="33" t="s">
        <v>12</v>
      </c>
      <c r="C10" s="34">
        <v>31511519.399999999</v>
      </c>
      <c r="D10" s="35"/>
      <c r="E10" s="36">
        <f>C10+D10</f>
        <v>31511519.399999999</v>
      </c>
      <c r="F10" s="35">
        <v>1075305.1000000015</v>
      </c>
      <c r="G10" s="36">
        <f>E10+F10</f>
        <v>32586824.5</v>
      </c>
      <c r="H10" s="35"/>
      <c r="I10" s="34">
        <f>G10+H10</f>
        <v>32586824.5</v>
      </c>
      <c r="J10" s="32">
        <f>F10</f>
        <v>1075305.1000000015</v>
      </c>
      <c r="K10" s="38"/>
    </row>
    <row r="11" spans="1:11" s="26" customFormat="1" ht="38.25" x14ac:dyDescent="0.2">
      <c r="A11" s="27" t="s">
        <v>13</v>
      </c>
      <c r="B11" s="39" t="s">
        <v>14</v>
      </c>
      <c r="C11" s="29">
        <f>C12</f>
        <v>13447785.300000001</v>
      </c>
      <c r="D11" s="30"/>
      <c r="E11" s="31">
        <f>E12</f>
        <v>13447785.300000001</v>
      </c>
      <c r="F11" s="30"/>
      <c r="G11" s="31">
        <f>G12</f>
        <v>13447785.300000001</v>
      </c>
      <c r="H11" s="30"/>
      <c r="I11" s="29">
        <f>I12</f>
        <v>13447785.300000001</v>
      </c>
      <c r="J11" s="32"/>
    </row>
    <row r="12" spans="1:11" s="26" customFormat="1" ht="38.25" x14ac:dyDescent="0.2">
      <c r="A12" s="27" t="s">
        <v>15</v>
      </c>
      <c r="B12" s="33" t="s">
        <v>16</v>
      </c>
      <c r="C12" s="34">
        <v>13447785.300000001</v>
      </c>
      <c r="D12" s="35"/>
      <c r="E12" s="36">
        <f>C12+D12</f>
        <v>13447785.300000001</v>
      </c>
      <c r="F12" s="35"/>
      <c r="G12" s="36">
        <f>E12+F12</f>
        <v>13447785.300000001</v>
      </c>
      <c r="H12" s="35"/>
      <c r="I12" s="34">
        <f>G12+H12</f>
        <v>13447785.300000001</v>
      </c>
      <c r="J12" s="32"/>
    </row>
    <row r="13" spans="1:11" s="26" customFormat="1" x14ac:dyDescent="0.2">
      <c r="A13" s="27" t="s">
        <v>17</v>
      </c>
      <c r="B13" s="28" t="s">
        <v>18</v>
      </c>
      <c r="C13" s="29">
        <f>C14+C15</f>
        <v>7477003</v>
      </c>
      <c r="D13" s="30"/>
      <c r="E13" s="31">
        <f>E14+E15</f>
        <v>7477003</v>
      </c>
      <c r="F13" s="30"/>
      <c r="G13" s="31">
        <f>G14+G15</f>
        <v>7477003</v>
      </c>
      <c r="H13" s="30"/>
      <c r="I13" s="29">
        <f>I14+I15</f>
        <v>7477003</v>
      </c>
      <c r="J13" s="32"/>
    </row>
    <row r="14" spans="1:11" s="26" customFormat="1" ht="30.75" customHeight="1" x14ac:dyDescent="0.2">
      <c r="A14" s="27" t="s">
        <v>19</v>
      </c>
      <c r="B14" s="33" t="s">
        <v>20</v>
      </c>
      <c r="C14" s="34">
        <v>7357003</v>
      </c>
      <c r="D14" s="35"/>
      <c r="E14" s="36">
        <f>C14+D14</f>
        <v>7357003</v>
      </c>
      <c r="F14" s="35"/>
      <c r="G14" s="36">
        <f>E14+F14</f>
        <v>7357003</v>
      </c>
      <c r="H14" s="35"/>
      <c r="I14" s="34">
        <f>G14+H14</f>
        <v>7357003</v>
      </c>
      <c r="J14" s="32"/>
    </row>
    <row r="15" spans="1:11" s="26" customFormat="1" ht="20.25" customHeight="1" x14ac:dyDescent="0.2">
      <c r="A15" s="27" t="s">
        <v>21</v>
      </c>
      <c r="B15" s="33" t="s">
        <v>22</v>
      </c>
      <c r="C15" s="34">
        <v>120000</v>
      </c>
      <c r="D15" s="35"/>
      <c r="E15" s="36">
        <f>C15+D15</f>
        <v>120000</v>
      </c>
      <c r="F15" s="35"/>
      <c r="G15" s="36">
        <f>E15+F15</f>
        <v>120000</v>
      </c>
      <c r="H15" s="35"/>
      <c r="I15" s="34">
        <f>G15+H15</f>
        <v>120000</v>
      </c>
      <c r="J15" s="32"/>
    </row>
    <row r="16" spans="1:11" s="26" customFormat="1" ht="18" customHeight="1" x14ac:dyDescent="0.2">
      <c r="A16" s="40" t="s">
        <v>23</v>
      </c>
      <c r="B16" s="28" t="s">
        <v>24</v>
      </c>
      <c r="C16" s="29">
        <f>C17+C18+C19</f>
        <v>8295474</v>
      </c>
      <c r="D16" s="30"/>
      <c r="E16" s="31">
        <f>E17+E18+E19</f>
        <v>8295474</v>
      </c>
      <c r="F16" s="30"/>
      <c r="G16" s="31">
        <f>G17+G19+G18</f>
        <v>8295474</v>
      </c>
      <c r="H16" s="30"/>
      <c r="I16" s="29">
        <f>I17+I18+I19</f>
        <v>8295474</v>
      </c>
      <c r="J16" s="32"/>
    </row>
    <row r="17" spans="1:11" s="26" customFormat="1" ht="14.25" customHeight="1" x14ac:dyDescent="0.2">
      <c r="A17" s="27" t="s">
        <v>25</v>
      </c>
      <c r="B17" s="33" t="s">
        <v>26</v>
      </c>
      <c r="C17" s="34">
        <v>8290266</v>
      </c>
      <c r="D17" s="35"/>
      <c r="E17" s="36">
        <f>C17+D17</f>
        <v>8290266</v>
      </c>
      <c r="F17" s="35"/>
      <c r="G17" s="36">
        <f>E17+F17</f>
        <v>8290266</v>
      </c>
      <c r="H17" s="35"/>
      <c r="I17" s="34">
        <f>G17+H17</f>
        <v>8290266</v>
      </c>
      <c r="J17" s="32"/>
    </row>
    <row r="18" spans="1:11" s="26" customFormat="1" ht="15.75" customHeight="1" x14ac:dyDescent="0.2">
      <c r="A18" s="27" t="s">
        <v>27</v>
      </c>
      <c r="B18" s="33" t="s">
        <v>28</v>
      </c>
      <c r="C18" s="34"/>
      <c r="D18" s="35"/>
      <c r="E18" s="36"/>
      <c r="F18" s="35"/>
      <c r="G18" s="36"/>
      <c r="H18" s="35"/>
      <c r="I18" s="34"/>
      <c r="J18" s="32"/>
    </row>
    <row r="19" spans="1:11" s="26" customFormat="1" ht="16.5" customHeight="1" x14ac:dyDescent="0.2">
      <c r="A19" s="27" t="s">
        <v>29</v>
      </c>
      <c r="B19" s="33" t="s">
        <v>30</v>
      </c>
      <c r="C19" s="34">
        <v>5208</v>
      </c>
      <c r="D19" s="35"/>
      <c r="E19" s="36">
        <f t="shared" ref="E19" si="3">C19+D19</f>
        <v>5208</v>
      </c>
      <c r="F19" s="35"/>
      <c r="G19" s="36">
        <f t="shared" ref="G18:G19" si="4">E19+F19</f>
        <v>5208</v>
      </c>
      <c r="H19" s="35"/>
      <c r="I19" s="34">
        <f t="shared" ref="I18:I19" si="5">G19+H19</f>
        <v>5208</v>
      </c>
      <c r="J19" s="32"/>
    </row>
    <row r="20" spans="1:11" s="26" customFormat="1" ht="25.5" x14ac:dyDescent="0.2">
      <c r="A20" s="40" t="s">
        <v>31</v>
      </c>
      <c r="B20" s="28" t="s">
        <v>32</v>
      </c>
      <c r="C20" s="29">
        <f>C21+C22</f>
        <v>95841</v>
      </c>
      <c r="D20" s="30"/>
      <c r="E20" s="31">
        <f>E21+E22</f>
        <v>95841</v>
      </c>
      <c r="F20" s="30"/>
      <c r="G20" s="31">
        <f>G21+G22</f>
        <v>95841</v>
      </c>
      <c r="H20" s="30"/>
      <c r="I20" s="29">
        <f>I21+I22</f>
        <v>95841</v>
      </c>
      <c r="J20" s="32"/>
    </row>
    <row r="21" spans="1:11" s="26" customFormat="1" ht="18" customHeight="1" x14ac:dyDescent="0.2">
      <c r="A21" s="27" t="s">
        <v>33</v>
      </c>
      <c r="B21" s="33" t="s">
        <v>34</v>
      </c>
      <c r="C21" s="34">
        <v>93531</v>
      </c>
      <c r="D21" s="35"/>
      <c r="E21" s="36">
        <f>C21+D21</f>
        <v>93531</v>
      </c>
      <c r="F21" s="35"/>
      <c r="G21" s="36">
        <f>E21+F21</f>
        <v>93531</v>
      </c>
      <c r="H21" s="35"/>
      <c r="I21" s="34">
        <f>G21+H21</f>
        <v>93531</v>
      </c>
      <c r="J21" s="41"/>
    </row>
    <row r="22" spans="1:11" s="26" customFormat="1" ht="42" customHeight="1" x14ac:dyDescent="0.2">
      <c r="A22" s="27" t="s">
        <v>35</v>
      </c>
      <c r="B22" s="33" t="s">
        <v>36</v>
      </c>
      <c r="C22" s="34">
        <v>2310</v>
      </c>
      <c r="D22" s="35"/>
      <c r="E22" s="36">
        <f>C22+D22</f>
        <v>2310</v>
      </c>
      <c r="F22" s="35"/>
      <c r="G22" s="36">
        <f>E22+F22</f>
        <v>2310</v>
      </c>
      <c r="H22" s="35"/>
      <c r="I22" s="34">
        <f>G22+H22</f>
        <v>2310</v>
      </c>
      <c r="J22" s="41"/>
    </row>
    <row r="23" spans="1:11" s="26" customFormat="1" ht="16.5" customHeight="1" x14ac:dyDescent="0.2">
      <c r="A23" s="27" t="s">
        <v>37</v>
      </c>
      <c r="B23" s="28" t="s">
        <v>38</v>
      </c>
      <c r="C23" s="29">
        <v>268741</v>
      </c>
      <c r="D23" s="30"/>
      <c r="E23" s="31">
        <f>C23+D23</f>
        <v>268741</v>
      </c>
      <c r="F23" s="30"/>
      <c r="G23" s="31">
        <f>E23+F23</f>
        <v>268741</v>
      </c>
      <c r="H23" s="30"/>
      <c r="I23" s="29">
        <f>G23+H23</f>
        <v>268741</v>
      </c>
      <c r="J23" s="32"/>
    </row>
    <row r="24" spans="1:11" s="26" customFormat="1" ht="42" customHeight="1" x14ac:dyDescent="0.2">
      <c r="A24" s="27" t="s">
        <v>39</v>
      </c>
      <c r="B24" s="28" t="s">
        <v>40</v>
      </c>
      <c r="C24" s="29"/>
      <c r="D24" s="30"/>
      <c r="E24" s="31"/>
      <c r="F24" s="30"/>
      <c r="G24" s="31"/>
      <c r="H24" s="30"/>
      <c r="I24" s="29"/>
      <c r="J24" s="32"/>
    </row>
    <row r="25" spans="1:11" ht="41.25" customHeight="1" x14ac:dyDescent="0.2">
      <c r="A25" s="27" t="s">
        <v>41</v>
      </c>
      <c r="B25" s="28" t="s">
        <v>42</v>
      </c>
      <c r="C25" s="29">
        <v>323748.63</v>
      </c>
      <c r="D25" s="30"/>
      <c r="E25" s="31">
        <f t="shared" ref="E25:E31" si="6">C25+D25</f>
        <v>323748.63</v>
      </c>
      <c r="F25" s="30"/>
      <c r="G25" s="31">
        <f t="shared" ref="G24:G31" si="7">E25+F25</f>
        <v>323748.63</v>
      </c>
      <c r="H25" s="30"/>
      <c r="I25" s="29">
        <f t="shared" ref="I24:I31" si="8">G25+H25</f>
        <v>323748.63</v>
      </c>
      <c r="J25" s="32"/>
      <c r="K25" s="38"/>
    </row>
    <row r="26" spans="1:11" ht="30.75" customHeight="1" x14ac:dyDescent="0.2">
      <c r="A26" s="27" t="s">
        <v>43</v>
      </c>
      <c r="B26" s="28" t="s">
        <v>44</v>
      </c>
      <c r="C26" s="29">
        <v>113037.70000000001</v>
      </c>
      <c r="D26" s="30"/>
      <c r="E26" s="31">
        <f t="shared" si="6"/>
        <v>113037.70000000001</v>
      </c>
      <c r="F26" s="30"/>
      <c r="G26" s="31">
        <f t="shared" si="7"/>
        <v>113037.70000000001</v>
      </c>
      <c r="H26" s="30"/>
      <c r="I26" s="29">
        <f t="shared" si="8"/>
        <v>113037.70000000001</v>
      </c>
      <c r="J26" s="32"/>
      <c r="K26" s="38"/>
    </row>
    <row r="27" spans="1:11" ht="42" customHeight="1" x14ac:dyDescent="0.2">
      <c r="A27" s="27" t="s">
        <v>45</v>
      </c>
      <c r="B27" s="28" t="s">
        <v>46</v>
      </c>
      <c r="C27" s="29">
        <v>165972.69999999998</v>
      </c>
      <c r="D27" s="30"/>
      <c r="E27" s="31">
        <f t="shared" si="6"/>
        <v>165972.69999999998</v>
      </c>
      <c r="F27" s="30"/>
      <c r="G27" s="31">
        <f t="shared" si="7"/>
        <v>165972.69999999998</v>
      </c>
      <c r="H27" s="30"/>
      <c r="I27" s="29">
        <f t="shared" si="8"/>
        <v>165972.69999999998</v>
      </c>
      <c r="J27" s="32"/>
      <c r="K27" s="38"/>
    </row>
    <row r="28" spans="1:11" ht="28.5" customHeight="1" x14ac:dyDescent="0.2">
      <c r="A28" s="27" t="s">
        <v>47</v>
      </c>
      <c r="B28" s="28" t="s">
        <v>48</v>
      </c>
      <c r="C28" s="29"/>
      <c r="D28" s="30"/>
      <c r="E28" s="31"/>
      <c r="F28" s="30"/>
      <c r="G28" s="31"/>
      <c r="H28" s="30"/>
      <c r="I28" s="29"/>
      <c r="J28" s="32"/>
    </row>
    <row r="29" spans="1:11" ht="15.75" customHeight="1" x14ac:dyDescent="0.2">
      <c r="A29" s="27" t="s">
        <v>49</v>
      </c>
      <c r="B29" s="28" t="s">
        <v>50</v>
      </c>
      <c r="C29" s="29">
        <v>16375</v>
      </c>
      <c r="D29" s="30"/>
      <c r="E29" s="31">
        <f t="shared" si="6"/>
        <v>16375</v>
      </c>
      <c r="F29" s="30"/>
      <c r="G29" s="31">
        <f t="shared" si="7"/>
        <v>16375</v>
      </c>
      <c r="H29" s="30"/>
      <c r="I29" s="29">
        <f t="shared" si="8"/>
        <v>16375</v>
      </c>
      <c r="J29" s="32"/>
    </row>
    <row r="30" spans="1:11" ht="15.75" customHeight="1" x14ac:dyDescent="0.25">
      <c r="A30" s="27" t="s">
        <v>51</v>
      </c>
      <c r="B30" s="28" t="s">
        <v>52</v>
      </c>
      <c r="C30" s="29">
        <v>785259.99999999988</v>
      </c>
      <c r="D30" s="30"/>
      <c r="E30" s="31">
        <f t="shared" si="6"/>
        <v>785259.99999999988</v>
      </c>
      <c r="F30" s="30"/>
      <c r="G30" s="31">
        <f t="shared" si="7"/>
        <v>785259.99999999988</v>
      </c>
      <c r="H30" s="30"/>
      <c r="I30" s="29">
        <f t="shared" si="8"/>
        <v>785259.99999999988</v>
      </c>
      <c r="J30" s="32"/>
      <c r="K30" s="1"/>
    </row>
    <row r="31" spans="1:11" ht="15.75" customHeight="1" x14ac:dyDescent="0.2">
      <c r="A31" s="27" t="s">
        <v>53</v>
      </c>
      <c r="B31" s="28" t="s">
        <v>54</v>
      </c>
      <c r="C31" s="29">
        <v>4255.3</v>
      </c>
      <c r="D31" s="30"/>
      <c r="E31" s="31">
        <f t="shared" si="6"/>
        <v>4255.3</v>
      </c>
      <c r="F31" s="30"/>
      <c r="G31" s="31">
        <f t="shared" si="7"/>
        <v>4255.3</v>
      </c>
      <c r="H31" s="30"/>
      <c r="I31" s="29">
        <f t="shared" si="8"/>
        <v>4255.3</v>
      </c>
      <c r="J31" s="32"/>
    </row>
    <row r="32" spans="1:11" s="26" customFormat="1" ht="18" customHeight="1" x14ac:dyDescent="0.2">
      <c r="A32" s="42" t="s">
        <v>55</v>
      </c>
      <c r="B32" s="43" t="s">
        <v>56</v>
      </c>
      <c r="C32" s="44">
        <f>C33+C39+C40+C41+C42</f>
        <v>34851129.200000003</v>
      </c>
      <c r="D32" s="44">
        <f t="shared" ref="D32:I32" si="9">D33+D39+D40+D41+D42</f>
        <v>12038062.799999997</v>
      </c>
      <c r="E32" s="44">
        <f t="shared" si="9"/>
        <v>46889192.000000007</v>
      </c>
      <c r="F32" s="44"/>
      <c r="G32" s="44">
        <f t="shared" si="9"/>
        <v>46889192.000000007</v>
      </c>
      <c r="H32" s="44"/>
      <c r="I32" s="44">
        <f t="shared" si="9"/>
        <v>46889192.000000007</v>
      </c>
      <c r="J32" s="44">
        <f>J33+J39+J40+J41+J42</f>
        <v>12038062.799999997</v>
      </c>
      <c r="K32" s="25"/>
    </row>
    <row r="33" spans="1:15" s="26" customFormat="1" ht="38.25" x14ac:dyDescent="0.25">
      <c r="A33" s="27" t="s">
        <v>57</v>
      </c>
      <c r="B33" s="28" t="s">
        <v>58</v>
      </c>
      <c r="C33" s="29">
        <f>C34+C35+C36+C37+C38</f>
        <v>34848928.300000004</v>
      </c>
      <c r="D33" s="30">
        <f>D34+D35+D36+D37</f>
        <v>9368698.5999999978</v>
      </c>
      <c r="E33" s="31">
        <f t="shared" ref="E33:H33" si="10">E34+E35+E36+E37</f>
        <v>44217626.900000006</v>
      </c>
      <c r="F33" s="30"/>
      <c r="G33" s="31">
        <f t="shared" si="10"/>
        <v>44217626.900000006</v>
      </c>
      <c r="H33" s="30"/>
      <c r="I33" s="29">
        <f>I34+I35+I36+I37+I38</f>
        <v>44217626.900000006</v>
      </c>
      <c r="J33" s="32">
        <f>J34+J35+J36+J37+J38</f>
        <v>9368698.5999999978</v>
      </c>
      <c r="K33" s="1"/>
    </row>
    <row r="34" spans="1:15" ht="27.75" customHeight="1" x14ac:dyDescent="0.2">
      <c r="A34" s="27" t="s">
        <v>59</v>
      </c>
      <c r="B34" s="28" t="s">
        <v>60</v>
      </c>
      <c r="C34" s="29">
        <v>12541871.4</v>
      </c>
      <c r="D34" s="30">
        <v>2126423.6999999993</v>
      </c>
      <c r="E34" s="31">
        <f>C34+D34</f>
        <v>14668295.1</v>
      </c>
      <c r="F34" s="30"/>
      <c r="G34" s="31">
        <f>E34+F34</f>
        <v>14668295.1</v>
      </c>
      <c r="H34" s="30"/>
      <c r="I34" s="29">
        <f>G34+H34</f>
        <v>14668295.1</v>
      </c>
      <c r="J34" s="32">
        <f>D34</f>
        <v>2126423.6999999993</v>
      </c>
      <c r="K34" s="45"/>
      <c r="L34" s="46"/>
      <c r="M34" s="26"/>
      <c r="N34" s="46"/>
    </row>
    <row r="35" spans="1:15" ht="42" customHeight="1" x14ac:dyDescent="0.2">
      <c r="A35" s="27" t="s">
        <v>61</v>
      </c>
      <c r="B35" s="28" t="s">
        <v>62</v>
      </c>
      <c r="C35" s="29">
        <v>17264138.600000001</v>
      </c>
      <c r="D35" s="30">
        <v>5159950.3999999985</v>
      </c>
      <c r="E35" s="31">
        <f t="shared" ref="E35:E40" si="11">C35+D35</f>
        <v>22424089</v>
      </c>
      <c r="F35" s="30"/>
      <c r="G35" s="31">
        <f t="shared" ref="G35:G42" si="12">E35+F35</f>
        <v>22424089</v>
      </c>
      <c r="H35" s="30"/>
      <c r="I35" s="29">
        <f t="shared" ref="I35:I42" si="13">G35+H35</f>
        <v>22424089</v>
      </c>
      <c r="J35" s="32">
        <f t="shared" ref="J35:J37" si="14">D35</f>
        <v>5159950.3999999985</v>
      </c>
      <c r="K35" s="45"/>
      <c r="L35" s="46"/>
      <c r="N35" s="46"/>
    </row>
    <row r="36" spans="1:15" ht="27.75" customHeight="1" x14ac:dyDescent="0.2">
      <c r="A36" s="27" t="s">
        <v>63</v>
      </c>
      <c r="B36" s="28" t="s">
        <v>64</v>
      </c>
      <c r="C36" s="29">
        <v>2600231.1</v>
      </c>
      <c r="D36" s="30">
        <v>200336</v>
      </c>
      <c r="E36" s="31">
        <f t="shared" si="11"/>
        <v>2800567.1</v>
      </c>
      <c r="F36" s="30"/>
      <c r="G36" s="31">
        <f t="shared" si="12"/>
        <v>2800567.1</v>
      </c>
      <c r="H36" s="30"/>
      <c r="I36" s="29">
        <f t="shared" si="13"/>
        <v>2800567.1</v>
      </c>
      <c r="J36" s="32">
        <f t="shared" si="14"/>
        <v>200336</v>
      </c>
      <c r="K36" s="45"/>
      <c r="L36" s="46"/>
      <c r="N36" s="46"/>
    </row>
    <row r="37" spans="1:15" ht="15.75" customHeight="1" x14ac:dyDescent="0.2">
      <c r="A37" s="27" t="s">
        <v>65</v>
      </c>
      <c r="B37" s="28" t="s">
        <v>66</v>
      </c>
      <c r="C37" s="29">
        <v>2442687.2000000002</v>
      </c>
      <c r="D37" s="30">
        <v>1881988.5</v>
      </c>
      <c r="E37" s="31">
        <f t="shared" si="11"/>
        <v>4324675.7</v>
      </c>
      <c r="F37" s="30"/>
      <c r="G37" s="31">
        <f t="shared" si="12"/>
        <v>4324675.7</v>
      </c>
      <c r="H37" s="30"/>
      <c r="I37" s="29">
        <f t="shared" si="13"/>
        <v>4324675.7</v>
      </c>
      <c r="J37" s="32">
        <f t="shared" si="14"/>
        <v>1881988.5</v>
      </c>
      <c r="K37" s="45"/>
      <c r="L37" s="46"/>
      <c r="N37" s="46"/>
    </row>
    <row r="38" spans="1:15" ht="27.75" customHeight="1" x14ac:dyDescent="0.2">
      <c r="A38" s="47" t="s">
        <v>67</v>
      </c>
      <c r="B38" s="48" t="s">
        <v>68</v>
      </c>
      <c r="C38" s="49"/>
      <c r="D38" s="30"/>
      <c r="E38" s="31"/>
      <c r="F38" s="30"/>
      <c r="G38" s="31"/>
      <c r="H38" s="30"/>
      <c r="I38" s="29"/>
      <c r="J38" s="32"/>
    </row>
    <row r="39" spans="1:15" ht="48" customHeight="1" x14ac:dyDescent="0.2">
      <c r="A39" s="47" t="s">
        <v>245</v>
      </c>
      <c r="B39" s="48" t="s">
        <v>69</v>
      </c>
      <c r="C39" s="49"/>
      <c r="D39" s="30">
        <v>2669364.2000000002</v>
      </c>
      <c r="E39" s="31">
        <f t="shared" si="11"/>
        <v>2669364.2000000002</v>
      </c>
      <c r="F39" s="30"/>
      <c r="G39" s="31">
        <f t="shared" si="12"/>
        <v>2669364.2000000002</v>
      </c>
      <c r="H39" s="30"/>
      <c r="I39" s="29">
        <f t="shared" si="13"/>
        <v>2669364.2000000002</v>
      </c>
      <c r="J39" s="32">
        <f>D39</f>
        <v>2669364.2000000002</v>
      </c>
      <c r="M39" s="46"/>
    </row>
    <row r="40" spans="1:15" ht="27.75" customHeight="1" x14ac:dyDescent="0.2">
      <c r="A40" s="47" t="s">
        <v>235</v>
      </c>
      <c r="B40" s="48" t="s">
        <v>236</v>
      </c>
      <c r="C40" s="49">
        <v>2200.9</v>
      </c>
      <c r="D40" s="50"/>
      <c r="E40" s="31">
        <f t="shared" si="11"/>
        <v>2200.9</v>
      </c>
      <c r="F40" s="50"/>
      <c r="G40" s="31">
        <f t="shared" si="12"/>
        <v>2200.9</v>
      </c>
      <c r="H40" s="50"/>
      <c r="I40" s="29">
        <f t="shared" si="13"/>
        <v>2200.9</v>
      </c>
      <c r="J40" s="32"/>
      <c r="M40" s="46"/>
    </row>
    <row r="41" spans="1:15" ht="66.75" customHeight="1" x14ac:dyDescent="0.25">
      <c r="A41" s="47" t="s">
        <v>70</v>
      </c>
      <c r="B41" s="48" t="s">
        <v>71</v>
      </c>
      <c r="C41" s="49"/>
      <c r="D41" s="50"/>
      <c r="E41" s="31"/>
      <c r="F41" s="50"/>
      <c r="G41" s="31"/>
      <c r="H41" s="50">
        <v>1.3</v>
      </c>
      <c r="I41" s="29">
        <f t="shared" si="13"/>
        <v>1.3</v>
      </c>
      <c r="J41" s="32">
        <f>H41</f>
        <v>1.3</v>
      </c>
      <c r="K41" s="37"/>
    </row>
    <row r="42" spans="1:15" ht="55.5" customHeight="1" x14ac:dyDescent="0.25">
      <c r="A42" s="47" t="s">
        <v>72</v>
      </c>
      <c r="B42" s="48" t="s">
        <v>73</v>
      </c>
      <c r="C42" s="49"/>
      <c r="D42" s="50"/>
      <c r="E42" s="31"/>
      <c r="F42" s="50"/>
      <c r="G42" s="31"/>
      <c r="H42" s="50">
        <v>-1.3</v>
      </c>
      <c r="I42" s="29">
        <f t="shared" si="13"/>
        <v>-1.3</v>
      </c>
      <c r="J42" s="32">
        <f>H42</f>
        <v>-1.3</v>
      </c>
      <c r="K42" s="37"/>
      <c r="L42" s="46"/>
    </row>
    <row r="43" spans="1:15" s="26" customFormat="1" ht="19.5" customHeight="1" thickBot="1" x14ac:dyDescent="0.25">
      <c r="A43" s="51" t="s">
        <v>74</v>
      </c>
      <c r="B43" s="52"/>
      <c r="C43" s="53">
        <f>C7+C32</f>
        <v>125132137.73</v>
      </c>
      <c r="D43" s="53">
        <f t="shared" ref="D43:J43" si="15">D7+D32</f>
        <v>12427405.399999991</v>
      </c>
      <c r="E43" s="53">
        <f t="shared" si="15"/>
        <v>137559543.13</v>
      </c>
      <c r="F43" s="53">
        <f t="shared" si="15"/>
        <v>2075305.1000000015</v>
      </c>
      <c r="G43" s="53">
        <f t="shared" si="15"/>
        <v>139634848.23000002</v>
      </c>
      <c r="H43" s="53"/>
      <c r="I43" s="53">
        <f>I7+I32</f>
        <v>139634848.23000002</v>
      </c>
      <c r="J43" s="53">
        <f t="shared" si="15"/>
        <v>14502710.499999993</v>
      </c>
    </row>
    <row r="45" spans="1:15" x14ac:dyDescent="0.2">
      <c r="I45" s="46"/>
      <c r="K45" s="46"/>
      <c r="O45" s="46"/>
    </row>
    <row r="46" spans="1:15" x14ac:dyDescent="0.2">
      <c r="C46" s="55"/>
      <c r="D46" s="46"/>
      <c r="E46" s="46"/>
      <c r="F46" s="46"/>
      <c r="G46" s="46"/>
      <c r="H46" s="46"/>
      <c r="I46" s="56"/>
      <c r="J46" s="46"/>
    </row>
    <row r="47" spans="1:15" x14ac:dyDescent="0.2">
      <c r="I47" s="46"/>
    </row>
    <row r="48" spans="1:15" x14ac:dyDescent="0.2">
      <c r="I48" s="57"/>
      <c r="J48" s="46"/>
    </row>
    <row r="49" spans="3:10" x14ac:dyDescent="0.2">
      <c r="C49" s="58"/>
      <c r="D49" s="59"/>
      <c r="E49" s="59"/>
      <c r="F49" s="59"/>
      <c r="G49" s="59"/>
      <c r="H49" s="59"/>
      <c r="I49" s="46"/>
    </row>
    <row r="50" spans="3:10" x14ac:dyDescent="0.2">
      <c r="C50" s="60"/>
      <c r="D50" s="60"/>
      <c r="E50" s="60"/>
      <c r="F50" s="60"/>
      <c r="G50" s="60"/>
      <c r="H50" s="60"/>
      <c r="I50" s="57"/>
      <c r="J50" s="46"/>
    </row>
    <row r="51" spans="3:10" x14ac:dyDescent="0.2">
      <c r="C51" s="61"/>
      <c r="D51" s="62"/>
      <c r="E51" s="62"/>
      <c r="F51" s="62"/>
      <c r="G51" s="62"/>
      <c r="H51" s="62"/>
      <c r="I51" s="46"/>
      <c r="J51" s="46"/>
    </row>
    <row r="52" spans="3:10" x14ac:dyDescent="0.2">
      <c r="C52" s="61"/>
      <c r="D52" s="62"/>
      <c r="E52" s="62"/>
      <c r="F52" s="62"/>
      <c r="G52" s="62"/>
      <c r="H52" s="62"/>
      <c r="J52" s="46"/>
    </row>
    <row r="54" spans="3:10" ht="15.75" x14ac:dyDescent="0.25">
      <c r="I54" s="37"/>
    </row>
  </sheetData>
  <mergeCells count="10">
    <mergeCell ref="A43:B43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19685039370078741" right="0.19685039370078741" top="0.11811023622047245" bottom="0.11811023622047245" header="0" footer="0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I93" sqref="I93"/>
    </sheetView>
  </sheetViews>
  <sheetFormatPr defaultRowHeight="12.75" x14ac:dyDescent="0.2"/>
  <cols>
    <col min="1" max="1" width="19" style="3" customWidth="1"/>
    <col min="2" max="2" width="54.1640625" style="54" customWidth="1"/>
    <col min="3" max="3" width="24" style="54" customWidth="1"/>
    <col min="4" max="4" width="22.1640625" style="68" customWidth="1"/>
    <col min="5" max="5" width="20.33203125" style="68" customWidth="1"/>
    <col min="6" max="8" width="20.5" style="68" customWidth="1"/>
    <col min="9" max="9" width="23.5" style="3" customWidth="1"/>
    <col min="10" max="10" width="15.5" style="3" customWidth="1"/>
    <col min="11" max="11" width="29" style="67" customWidth="1"/>
    <col min="12" max="12" width="23.6640625" style="3" customWidth="1"/>
    <col min="13" max="16384" width="9.33203125" style="3"/>
  </cols>
  <sheetData>
    <row r="1" spans="1:12" ht="23.25" customHeight="1" x14ac:dyDescent="0.2">
      <c r="A1" s="66" t="s">
        <v>247</v>
      </c>
      <c r="B1" s="66"/>
      <c r="C1" s="66"/>
      <c r="D1" s="66"/>
      <c r="E1" s="66"/>
      <c r="F1" s="66"/>
      <c r="G1" s="66"/>
      <c r="H1" s="66"/>
      <c r="I1" s="66"/>
      <c r="J1" s="66"/>
    </row>
    <row r="2" spans="1:12" ht="15.75" customHeight="1" thickBot="1" x14ac:dyDescent="0.25">
      <c r="B2" s="4"/>
      <c r="C2" s="4"/>
      <c r="J2" s="5" t="s">
        <v>0</v>
      </c>
    </row>
    <row r="3" spans="1:12" ht="73.5" customHeight="1" thickBot="1" x14ac:dyDescent="0.25">
      <c r="A3" s="69" t="s">
        <v>75</v>
      </c>
      <c r="B3" s="6" t="s">
        <v>2</v>
      </c>
      <c r="C3" s="6" t="s">
        <v>238</v>
      </c>
      <c r="D3" s="7" t="s">
        <v>239</v>
      </c>
      <c r="E3" s="8"/>
      <c r="F3" s="8"/>
      <c r="G3" s="8"/>
      <c r="H3" s="9"/>
      <c r="I3" s="10" t="s">
        <v>240</v>
      </c>
      <c r="J3" s="6" t="s">
        <v>3</v>
      </c>
    </row>
    <row r="4" spans="1:12" ht="26.25" customHeight="1" thickBot="1" x14ac:dyDescent="0.25">
      <c r="A4" s="70"/>
      <c r="B4" s="11"/>
      <c r="C4" s="11"/>
      <c r="D4" s="12" t="s">
        <v>242</v>
      </c>
      <c r="E4" s="13"/>
      <c r="F4" s="63" t="s">
        <v>243</v>
      </c>
      <c r="G4" s="64"/>
      <c r="H4" s="14" t="s">
        <v>246</v>
      </c>
      <c r="I4" s="15"/>
      <c r="J4" s="11"/>
    </row>
    <row r="5" spans="1:12" ht="27" customHeight="1" thickBot="1" x14ac:dyDescent="0.25">
      <c r="A5" s="16"/>
      <c r="B5" s="16"/>
      <c r="C5" s="17"/>
      <c r="D5" s="18" t="s">
        <v>4</v>
      </c>
      <c r="E5" s="18" t="s">
        <v>244</v>
      </c>
      <c r="F5" s="18" t="s">
        <v>4</v>
      </c>
      <c r="G5" s="18" t="s">
        <v>244</v>
      </c>
      <c r="H5" s="18" t="s">
        <v>4</v>
      </c>
      <c r="I5" s="19"/>
      <c r="J5" s="17"/>
    </row>
    <row r="6" spans="1:12" ht="13.5" thickBot="1" x14ac:dyDescent="0.25">
      <c r="A6" s="21">
        <v>1</v>
      </c>
      <c r="B6" s="20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</row>
    <row r="7" spans="1:12" s="26" customFormat="1" ht="15.75" x14ac:dyDescent="0.25">
      <c r="A7" s="71" t="s">
        <v>76</v>
      </c>
      <c r="B7" s="23" t="s">
        <v>77</v>
      </c>
      <c r="C7" s="24">
        <f>SUM(C8:C16)</f>
        <v>10180668.6</v>
      </c>
      <c r="D7" s="24">
        <f t="shared" ref="D7:J7" si="0">SUM(D8:D16)</f>
        <v>1674186.5000000009</v>
      </c>
      <c r="E7" s="24">
        <f t="shared" si="0"/>
        <v>11854855.100000001</v>
      </c>
      <c r="F7" s="24">
        <f t="shared" si="0"/>
        <v>-26444.700000001118</v>
      </c>
      <c r="G7" s="24">
        <f t="shared" si="0"/>
        <v>11828410.399999999</v>
      </c>
      <c r="H7" s="24">
        <f t="shared" si="0"/>
        <v>-92809.699999999604</v>
      </c>
      <c r="I7" s="24">
        <f t="shared" si="0"/>
        <v>11735600.699999999</v>
      </c>
      <c r="J7" s="24">
        <f t="shared" si="0"/>
        <v>1554932.1</v>
      </c>
      <c r="K7" s="72"/>
      <c r="L7" s="25"/>
    </row>
    <row r="8" spans="1:12" ht="43.5" customHeight="1" x14ac:dyDescent="0.25">
      <c r="A8" s="73" t="s">
        <v>78</v>
      </c>
      <c r="B8" s="74" t="s">
        <v>79</v>
      </c>
      <c r="C8" s="29">
        <v>249491.9</v>
      </c>
      <c r="D8" s="75"/>
      <c r="E8" s="76">
        <f>C8+D8</f>
        <v>249491.9</v>
      </c>
      <c r="F8" s="75"/>
      <c r="G8" s="76">
        <f>E8+F8</f>
        <v>249491.9</v>
      </c>
      <c r="H8" s="75"/>
      <c r="I8" s="77">
        <f>G8+H8</f>
        <v>249491.9</v>
      </c>
      <c r="J8" s="32"/>
      <c r="K8" s="78"/>
      <c r="L8" s="25"/>
    </row>
    <row r="9" spans="1:12" ht="50.25" customHeight="1" x14ac:dyDescent="0.25">
      <c r="A9" s="73" t="s">
        <v>80</v>
      </c>
      <c r="B9" s="74" t="s">
        <v>81</v>
      </c>
      <c r="C9" s="29">
        <v>326895.09999999998</v>
      </c>
      <c r="D9" s="75"/>
      <c r="E9" s="76">
        <f t="shared" ref="E9:E72" si="1">C9+D9</f>
        <v>326895.09999999998</v>
      </c>
      <c r="F9" s="75">
        <v>2000</v>
      </c>
      <c r="G9" s="76">
        <f t="shared" ref="G9:G72" si="2">E9+F9</f>
        <v>328895.09999999998</v>
      </c>
      <c r="H9" s="75">
        <v>2856.9000000000233</v>
      </c>
      <c r="I9" s="77">
        <f t="shared" ref="I9:I72" si="3">G9+H9</f>
        <v>331752</v>
      </c>
      <c r="J9" s="32">
        <f>F9+H9</f>
        <v>4856.9000000000233</v>
      </c>
      <c r="K9" s="1"/>
      <c r="L9" s="25"/>
    </row>
    <row r="10" spans="1:12" ht="57.75" customHeight="1" x14ac:dyDescent="0.25">
      <c r="A10" s="73" t="s">
        <v>82</v>
      </c>
      <c r="B10" s="74" t="s">
        <v>83</v>
      </c>
      <c r="C10" s="29">
        <v>124999.6</v>
      </c>
      <c r="D10" s="75"/>
      <c r="E10" s="76">
        <f t="shared" si="1"/>
        <v>124999.6</v>
      </c>
      <c r="F10" s="75"/>
      <c r="G10" s="76">
        <f t="shared" si="2"/>
        <v>124999.6</v>
      </c>
      <c r="H10" s="75"/>
      <c r="I10" s="77">
        <f t="shared" si="3"/>
        <v>124999.6</v>
      </c>
      <c r="J10" s="32"/>
      <c r="K10" s="78"/>
      <c r="L10" s="25"/>
    </row>
    <row r="11" spans="1:12" ht="17.25" customHeight="1" x14ac:dyDescent="0.25">
      <c r="A11" s="73" t="s">
        <v>84</v>
      </c>
      <c r="B11" s="74" t="s">
        <v>85</v>
      </c>
      <c r="C11" s="29">
        <v>545735.5</v>
      </c>
      <c r="D11" s="75"/>
      <c r="E11" s="76">
        <f t="shared" si="1"/>
        <v>545735.5</v>
      </c>
      <c r="F11" s="75"/>
      <c r="G11" s="76">
        <f t="shared" si="2"/>
        <v>545735.5</v>
      </c>
      <c r="H11" s="75"/>
      <c r="I11" s="77">
        <f t="shared" si="3"/>
        <v>545735.5</v>
      </c>
      <c r="J11" s="32"/>
      <c r="K11" s="37"/>
      <c r="L11" s="25"/>
    </row>
    <row r="12" spans="1:12" ht="38.25" x14ac:dyDescent="0.25">
      <c r="A12" s="73" t="s">
        <v>86</v>
      </c>
      <c r="B12" s="74" t="s">
        <v>87</v>
      </c>
      <c r="C12" s="29">
        <v>318040.8</v>
      </c>
      <c r="D12" s="75"/>
      <c r="E12" s="76">
        <f t="shared" si="1"/>
        <v>318040.8</v>
      </c>
      <c r="F12" s="75"/>
      <c r="G12" s="76">
        <f t="shared" si="2"/>
        <v>318040.8</v>
      </c>
      <c r="H12" s="75"/>
      <c r="I12" s="77">
        <f t="shared" si="3"/>
        <v>318040.8</v>
      </c>
      <c r="J12" s="32"/>
      <c r="K12" s="78"/>
      <c r="L12" s="25"/>
    </row>
    <row r="13" spans="1:12" ht="17.25" customHeight="1" x14ac:dyDescent="0.25">
      <c r="A13" s="73" t="s">
        <v>88</v>
      </c>
      <c r="B13" s="74" t="s">
        <v>89</v>
      </c>
      <c r="C13" s="29">
        <v>141897.9</v>
      </c>
      <c r="D13" s="75"/>
      <c r="E13" s="76">
        <f t="shared" si="1"/>
        <v>141897.9</v>
      </c>
      <c r="F13" s="75"/>
      <c r="G13" s="76">
        <f t="shared" si="2"/>
        <v>141897.9</v>
      </c>
      <c r="H13" s="75"/>
      <c r="I13" s="77">
        <f t="shared" si="3"/>
        <v>141897.9</v>
      </c>
      <c r="J13" s="32"/>
      <c r="K13" s="78"/>
      <c r="L13" s="25"/>
    </row>
    <row r="14" spans="1:12" ht="16.5" customHeight="1" x14ac:dyDescent="0.25">
      <c r="A14" s="73" t="s">
        <v>90</v>
      </c>
      <c r="B14" s="74" t="s">
        <v>91</v>
      </c>
      <c r="C14" s="29">
        <v>500000</v>
      </c>
      <c r="D14" s="75"/>
      <c r="E14" s="76">
        <f t="shared" si="1"/>
        <v>500000</v>
      </c>
      <c r="F14" s="75"/>
      <c r="G14" s="76">
        <f t="shared" si="2"/>
        <v>500000</v>
      </c>
      <c r="H14" s="75"/>
      <c r="I14" s="77">
        <f t="shared" si="3"/>
        <v>500000</v>
      </c>
      <c r="J14" s="32"/>
      <c r="K14" s="79"/>
      <c r="L14" s="25"/>
    </row>
    <row r="15" spans="1:12" ht="26.25" x14ac:dyDescent="0.25">
      <c r="A15" s="73" t="s">
        <v>92</v>
      </c>
      <c r="B15" s="80" t="s">
        <v>93</v>
      </c>
      <c r="C15" s="29">
        <v>202.5</v>
      </c>
      <c r="D15" s="75"/>
      <c r="E15" s="76">
        <f t="shared" si="1"/>
        <v>202.5</v>
      </c>
      <c r="F15" s="75"/>
      <c r="G15" s="76">
        <f t="shared" si="2"/>
        <v>202.5</v>
      </c>
      <c r="H15" s="75"/>
      <c r="I15" s="77">
        <f t="shared" si="3"/>
        <v>202.5</v>
      </c>
      <c r="J15" s="32"/>
      <c r="K15" s="78"/>
      <c r="L15" s="25"/>
    </row>
    <row r="16" spans="1:12" ht="19.5" customHeight="1" x14ac:dyDescent="0.25">
      <c r="A16" s="73" t="s">
        <v>94</v>
      </c>
      <c r="B16" s="74" t="s">
        <v>95</v>
      </c>
      <c r="C16" s="29">
        <v>7973405.2999999998</v>
      </c>
      <c r="D16" s="75">
        <v>1674186.5000000009</v>
      </c>
      <c r="E16" s="76">
        <f t="shared" si="1"/>
        <v>9647591.8000000007</v>
      </c>
      <c r="F16" s="75">
        <v>-28444.700000001118</v>
      </c>
      <c r="G16" s="76">
        <f t="shared" si="2"/>
        <v>9619147.0999999996</v>
      </c>
      <c r="H16" s="75">
        <v>-95666.599999999627</v>
      </c>
      <c r="I16" s="77">
        <f t="shared" si="3"/>
        <v>9523480.5</v>
      </c>
      <c r="J16" s="32">
        <f>D16+F16+H16</f>
        <v>1550075.2000000002</v>
      </c>
      <c r="K16" s="1"/>
      <c r="L16" s="25"/>
    </row>
    <row r="17" spans="1:12" s="26" customFormat="1" ht="17.25" customHeight="1" x14ac:dyDescent="0.2">
      <c r="A17" s="81" t="s">
        <v>96</v>
      </c>
      <c r="B17" s="43" t="s">
        <v>97</v>
      </c>
      <c r="C17" s="44">
        <f>SUM(C18:C19)</f>
        <v>58468.4</v>
      </c>
      <c r="D17" s="44"/>
      <c r="E17" s="44">
        <f t="shared" ref="E17:I17" si="4">SUM(E18:E19)</f>
        <v>58468.4</v>
      </c>
      <c r="F17" s="44"/>
      <c r="G17" s="44">
        <f t="shared" si="4"/>
        <v>58468.4</v>
      </c>
      <c r="H17" s="44"/>
      <c r="I17" s="44">
        <f t="shared" si="4"/>
        <v>58468.4</v>
      </c>
      <c r="J17" s="44"/>
      <c r="K17" s="82"/>
      <c r="L17" s="25"/>
    </row>
    <row r="18" spans="1:12" ht="16.5" customHeight="1" x14ac:dyDescent="0.25">
      <c r="A18" s="73" t="s">
        <v>98</v>
      </c>
      <c r="B18" s="74" t="s">
        <v>99</v>
      </c>
      <c r="C18" s="29">
        <v>58268.4</v>
      </c>
      <c r="D18" s="75"/>
      <c r="E18" s="76">
        <f t="shared" si="1"/>
        <v>58268.4</v>
      </c>
      <c r="F18" s="75"/>
      <c r="G18" s="76">
        <f t="shared" si="2"/>
        <v>58268.4</v>
      </c>
      <c r="H18" s="75"/>
      <c r="I18" s="77">
        <f t="shared" si="3"/>
        <v>58268.4</v>
      </c>
      <c r="J18" s="32"/>
      <c r="K18" s="78"/>
      <c r="L18" s="25"/>
    </row>
    <row r="19" spans="1:12" ht="18" customHeight="1" x14ac:dyDescent="0.25">
      <c r="A19" s="73" t="s">
        <v>100</v>
      </c>
      <c r="B19" s="74" t="s">
        <v>101</v>
      </c>
      <c r="C19" s="29">
        <v>200</v>
      </c>
      <c r="D19" s="75"/>
      <c r="E19" s="76">
        <f t="shared" si="1"/>
        <v>200</v>
      </c>
      <c r="F19" s="75"/>
      <c r="G19" s="76">
        <f t="shared" si="2"/>
        <v>200</v>
      </c>
      <c r="H19" s="75"/>
      <c r="I19" s="77">
        <f t="shared" si="3"/>
        <v>200</v>
      </c>
      <c r="J19" s="32"/>
      <c r="K19" s="78"/>
      <c r="L19" s="25"/>
    </row>
    <row r="20" spans="1:12" s="26" customFormat="1" ht="29.25" customHeight="1" x14ac:dyDescent="0.25">
      <c r="A20" s="81" t="s">
        <v>102</v>
      </c>
      <c r="B20" s="43" t="s">
        <v>103</v>
      </c>
      <c r="C20" s="44">
        <f>SUM(C21:C24)</f>
        <v>932516.5</v>
      </c>
      <c r="D20" s="44"/>
      <c r="E20" s="44">
        <f t="shared" ref="E20:I20" si="5">SUM(E21:E24)</f>
        <v>932516.5</v>
      </c>
      <c r="F20" s="44">
        <f t="shared" si="5"/>
        <v>14944.900000000023</v>
      </c>
      <c r="G20" s="44">
        <f t="shared" si="5"/>
        <v>947461.4</v>
      </c>
      <c r="H20" s="44"/>
      <c r="I20" s="44">
        <f t="shared" si="5"/>
        <v>947461.4</v>
      </c>
      <c r="J20" s="44">
        <f>J21+J22+J23+J24</f>
        <v>14944.900000000023</v>
      </c>
      <c r="K20" s="83"/>
      <c r="L20" s="25"/>
    </row>
    <row r="21" spans="1:12" ht="18" customHeight="1" x14ac:dyDescent="0.25">
      <c r="A21" s="73" t="s">
        <v>104</v>
      </c>
      <c r="B21" s="74" t="s">
        <v>105</v>
      </c>
      <c r="C21" s="29">
        <v>215401.1</v>
      </c>
      <c r="D21" s="75"/>
      <c r="E21" s="76">
        <f t="shared" si="1"/>
        <v>215401.1</v>
      </c>
      <c r="F21" s="75"/>
      <c r="G21" s="76">
        <f t="shared" si="2"/>
        <v>215401.1</v>
      </c>
      <c r="H21" s="75"/>
      <c r="I21" s="77">
        <f t="shared" si="3"/>
        <v>215401.1</v>
      </c>
      <c r="J21" s="32"/>
      <c r="K21" s="78"/>
      <c r="L21" s="25"/>
    </row>
    <row r="22" spans="1:12" ht="15.75" x14ac:dyDescent="0.25">
      <c r="A22" s="73" t="s">
        <v>106</v>
      </c>
      <c r="B22" s="74" t="s">
        <v>233</v>
      </c>
      <c r="C22" s="29">
        <v>173625.4</v>
      </c>
      <c r="D22" s="75"/>
      <c r="E22" s="76">
        <f t="shared" si="1"/>
        <v>173625.4</v>
      </c>
      <c r="F22" s="75">
        <v>12730</v>
      </c>
      <c r="G22" s="76">
        <f t="shared" si="2"/>
        <v>186355.4</v>
      </c>
      <c r="H22" s="75"/>
      <c r="I22" s="77">
        <f t="shared" si="3"/>
        <v>186355.4</v>
      </c>
      <c r="J22" s="32">
        <f>F22</f>
        <v>12730</v>
      </c>
      <c r="K22" s="79"/>
      <c r="L22" s="25"/>
    </row>
    <row r="23" spans="1:12" ht="41.25" customHeight="1" x14ac:dyDescent="0.25">
      <c r="A23" s="73" t="s">
        <v>107</v>
      </c>
      <c r="B23" s="74" t="s">
        <v>234</v>
      </c>
      <c r="C23" s="29">
        <v>534590</v>
      </c>
      <c r="D23" s="75"/>
      <c r="E23" s="76">
        <f t="shared" si="1"/>
        <v>534590</v>
      </c>
      <c r="F23" s="75">
        <v>2214.9000000000233</v>
      </c>
      <c r="G23" s="76">
        <f t="shared" si="2"/>
        <v>536804.9</v>
      </c>
      <c r="H23" s="75"/>
      <c r="I23" s="77">
        <f t="shared" si="3"/>
        <v>536804.9</v>
      </c>
      <c r="J23" s="32">
        <f>F23</f>
        <v>2214.9000000000233</v>
      </c>
      <c r="K23" s="37"/>
      <c r="L23" s="25"/>
    </row>
    <row r="24" spans="1:12" ht="16.5" customHeight="1" x14ac:dyDescent="0.25">
      <c r="A24" s="73" t="s">
        <v>108</v>
      </c>
      <c r="B24" s="74" t="s">
        <v>109</v>
      </c>
      <c r="C24" s="29">
        <v>8900</v>
      </c>
      <c r="D24" s="75"/>
      <c r="E24" s="76">
        <f t="shared" si="1"/>
        <v>8900</v>
      </c>
      <c r="F24" s="75"/>
      <c r="G24" s="76">
        <f t="shared" si="2"/>
        <v>8900</v>
      </c>
      <c r="H24" s="75"/>
      <c r="I24" s="77">
        <f t="shared" si="3"/>
        <v>8900</v>
      </c>
      <c r="J24" s="32"/>
      <c r="K24" s="78"/>
      <c r="L24" s="25"/>
    </row>
    <row r="25" spans="1:12" s="26" customFormat="1" ht="19.5" customHeight="1" x14ac:dyDescent="0.25">
      <c r="A25" s="81" t="s">
        <v>110</v>
      </c>
      <c r="B25" s="43" t="s">
        <v>111</v>
      </c>
      <c r="C25" s="44">
        <f>SUM(C26:C35)</f>
        <v>22845762.299999997</v>
      </c>
      <c r="D25" s="44">
        <f t="shared" ref="D25:J25" si="6">SUM(D26:D35)</f>
        <v>1941400.1999999993</v>
      </c>
      <c r="E25" s="44">
        <f t="shared" si="6"/>
        <v>24787162.499999996</v>
      </c>
      <c r="F25" s="44">
        <f t="shared" si="6"/>
        <v>8721.2000000001863</v>
      </c>
      <c r="G25" s="44">
        <f t="shared" si="6"/>
        <v>24795883.699999996</v>
      </c>
      <c r="H25" s="44">
        <f t="shared" si="6"/>
        <v>382021.7</v>
      </c>
      <c r="I25" s="44">
        <f t="shared" si="6"/>
        <v>25177905.399999999</v>
      </c>
      <c r="J25" s="44">
        <f t="shared" si="6"/>
        <v>2332143.0999999996</v>
      </c>
      <c r="K25" s="83"/>
      <c r="L25" s="25"/>
    </row>
    <row r="26" spans="1:12" ht="18" customHeight="1" x14ac:dyDescent="0.25">
      <c r="A26" s="73" t="s">
        <v>112</v>
      </c>
      <c r="B26" s="74" t="s">
        <v>113</v>
      </c>
      <c r="C26" s="29">
        <v>643932.80000000005</v>
      </c>
      <c r="D26" s="75">
        <v>-17457.70000000007</v>
      </c>
      <c r="E26" s="76">
        <f t="shared" si="1"/>
        <v>626475.1</v>
      </c>
      <c r="F26" s="75"/>
      <c r="G26" s="76">
        <f t="shared" si="2"/>
        <v>626475.1</v>
      </c>
      <c r="H26" s="75"/>
      <c r="I26" s="77">
        <f t="shared" si="3"/>
        <v>626475.1</v>
      </c>
      <c r="J26" s="32">
        <f>D26</f>
        <v>-17457.70000000007</v>
      </c>
      <c r="K26" s="37"/>
      <c r="L26" s="25"/>
    </row>
    <row r="27" spans="1:12" ht="18.75" customHeight="1" x14ac:dyDescent="0.25">
      <c r="A27" s="73" t="s">
        <v>114</v>
      </c>
      <c r="B27" s="74" t="s">
        <v>115</v>
      </c>
      <c r="C27" s="29">
        <v>1500</v>
      </c>
      <c r="D27" s="75"/>
      <c r="E27" s="76">
        <f t="shared" si="1"/>
        <v>1500</v>
      </c>
      <c r="F27" s="75"/>
      <c r="G27" s="76">
        <f t="shared" si="2"/>
        <v>1500</v>
      </c>
      <c r="H27" s="75"/>
      <c r="I27" s="77">
        <f t="shared" si="3"/>
        <v>1500</v>
      </c>
      <c r="J27" s="32"/>
      <c r="K27" s="78"/>
      <c r="L27" s="25"/>
    </row>
    <row r="28" spans="1:12" ht="18" customHeight="1" x14ac:dyDescent="0.25">
      <c r="A28" s="73" t="s">
        <v>116</v>
      </c>
      <c r="B28" s="74" t="s">
        <v>117</v>
      </c>
      <c r="C28" s="29">
        <v>3346815</v>
      </c>
      <c r="D28" s="75">
        <v>6551.2999999998137</v>
      </c>
      <c r="E28" s="76">
        <f t="shared" si="1"/>
        <v>3353366.3</v>
      </c>
      <c r="F28" s="75">
        <v>8951.2000000001863</v>
      </c>
      <c r="G28" s="76">
        <f t="shared" si="2"/>
        <v>3362317.5</v>
      </c>
      <c r="H28" s="75"/>
      <c r="I28" s="77">
        <f t="shared" si="3"/>
        <v>3362317.5</v>
      </c>
      <c r="J28" s="32">
        <f>D28+F28</f>
        <v>15502.5</v>
      </c>
      <c r="K28" s="37"/>
      <c r="L28" s="25"/>
    </row>
    <row r="29" spans="1:12" ht="18.75" customHeight="1" x14ac:dyDescent="0.25">
      <c r="A29" s="73" t="s">
        <v>118</v>
      </c>
      <c r="B29" s="74" t="s">
        <v>119</v>
      </c>
      <c r="C29" s="29">
        <v>78020.899999999994</v>
      </c>
      <c r="D29" s="75">
        <v>200000</v>
      </c>
      <c r="E29" s="76">
        <f t="shared" si="1"/>
        <v>278020.90000000002</v>
      </c>
      <c r="F29" s="75"/>
      <c r="G29" s="76">
        <f t="shared" si="2"/>
        <v>278020.90000000002</v>
      </c>
      <c r="H29" s="75"/>
      <c r="I29" s="77">
        <f t="shared" si="3"/>
        <v>278020.90000000002</v>
      </c>
      <c r="J29" s="32">
        <f t="shared" ref="J29:J32" si="7">D29</f>
        <v>200000</v>
      </c>
      <c r="K29" s="79"/>
      <c r="L29" s="25"/>
    </row>
    <row r="30" spans="1:12" ht="18.75" customHeight="1" x14ac:dyDescent="0.25">
      <c r="A30" s="73" t="s">
        <v>120</v>
      </c>
      <c r="B30" s="74" t="s">
        <v>121</v>
      </c>
      <c r="C30" s="29">
        <v>118088.7</v>
      </c>
      <c r="D30" s="75">
        <v>215966.39999999997</v>
      </c>
      <c r="E30" s="76">
        <f t="shared" si="1"/>
        <v>334055.09999999998</v>
      </c>
      <c r="F30" s="75"/>
      <c r="G30" s="76">
        <f t="shared" si="2"/>
        <v>334055.09999999998</v>
      </c>
      <c r="H30" s="75">
        <v>91371.700000000012</v>
      </c>
      <c r="I30" s="77">
        <f t="shared" si="3"/>
        <v>425426.8</v>
      </c>
      <c r="J30" s="32">
        <f>D30+H30</f>
        <v>307338.09999999998</v>
      </c>
      <c r="K30" s="78"/>
      <c r="L30" s="25"/>
    </row>
    <row r="31" spans="1:12" ht="17.25" customHeight="1" x14ac:dyDescent="0.25">
      <c r="A31" s="73" t="s">
        <v>122</v>
      </c>
      <c r="B31" s="74" t="s">
        <v>123</v>
      </c>
      <c r="C31" s="29">
        <v>1413243</v>
      </c>
      <c r="D31" s="75">
        <v>2292.6999999999534</v>
      </c>
      <c r="E31" s="76">
        <f t="shared" si="1"/>
        <v>1415535.7</v>
      </c>
      <c r="F31" s="75">
        <v>-230</v>
      </c>
      <c r="G31" s="76">
        <f t="shared" si="2"/>
        <v>1415305.7</v>
      </c>
      <c r="H31" s="75">
        <v>30188.100000000093</v>
      </c>
      <c r="I31" s="77">
        <f t="shared" si="3"/>
        <v>1445493.8</v>
      </c>
      <c r="J31" s="32">
        <f>D31+F31+H31</f>
        <v>32250.800000000047</v>
      </c>
      <c r="K31" s="79"/>
      <c r="L31" s="25"/>
    </row>
    <row r="32" spans="1:12" ht="18" customHeight="1" x14ac:dyDescent="0.2">
      <c r="A32" s="73" t="s">
        <v>124</v>
      </c>
      <c r="B32" s="74" t="s">
        <v>125</v>
      </c>
      <c r="C32" s="29">
        <v>15239518</v>
      </c>
      <c r="D32" s="75">
        <v>1354496.5999999996</v>
      </c>
      <c r="E32" s="76">
        <f t="shared" si="1"/>
        <v>16594014.6</v>
      </c>
      <c r="F32" s="75"/>
      <c r="G32" s="76">
        <f t="shared" si="2"/>
        <v>16594014.6</v>
      </c>
      <c r="H32" s="75">
        <v>100000</v>
      </c>
      <c r="I32" s="77">
        <f t="shared" si="3"/>
        <v>16694014.6</v>
      </c>
      <c r="J32" s="32">
        <f>D32+H32</f>
        <v>1454496.5999999996</v>
      </c>
      <c r="L32" s="25"/>
    </row>
    <row r="33" spans="1:12" ht="18" customHeight="1" x14ac:dyDescent="0.25">
      <c r="A33" s="73" t="s">
        <v>126</v>
      </c>
      <c r="B33" s="74" t="s">
        <v>127</v>
      </c>
      <c r="C33" s="29">
        <v>80784.399999999994</v>
      </c>
      <c r="D33" s="75"/>
      <c r="E33" s="76">
        <f t="shared" si="1"/>
        <v>80784.399999999994</v>
      </c>
      <c r="F33" s="75"/>
      <c r="G33" s="76">
        <f t="shared" si="2"/>
        <v>80784.399999999994</v>
      </c>
      <c r="H33" s="75"/>
      <c r="I33" s="77">
        <f t="shared" si="3"/>
        <v>80784.399999999994</v>
      </c>
      <c r="J33" s="32"/>
      <c r="K33" s="78"/>
      <c r="L33" s="25"/>
    </row>
    <row r="34" spans="1:12" ht="25.5" x14ac:dyDescent="0.25">
      <c r="A34" s="73" t="s">
        <v>128</v>
      </c>
      <c r="B34" s="74" t="s">
        <v>129</v>
      </c>
      <c r="C34" s="29">
        <v>20000</v>
      </c>
      <c r="D34" s="75"/>
      <c r="E34" s="76">
        <f t="shared" si="1"/>
        <v>20000</v>
      </c>
      <c r="F34" s="75"/>
      <c r="G34" s="76">
        <f t="shared" si="2"/>
        <v>20000</v>
      </c>
      <c r="H34" s="75"/>
      <c r="I34" s="77">
        <f t="shared" si="3"/>
        <v>20000</v>
      </c>
      <c r="J34" s="32"/>
      <c r="K34" s="79"/>
      <c r="L34" s="25"/>
    </row>
    <row r="35" spans="1:12" ht="17.25" customHeight="1" x14ac:dyDescent="0.25">
      <c r="A35" s="73" t="s">
        <v>130</v>
      </c>
      <c r="B35" s="74" t="s">
        <v>131</v>
      </c>
      <c r="C35" s="29">
        <v>1903859.5</v>
      </c>
      <c r="D35" s="75">
        <v>179550.89999999991</v>
      </c>
      <c r="E35" s="76">
        <f t="shared" si="1"/>
        <v>2083410.4</v>
      </c>
      <c r="F35" s="75"/>
      <c r="G35" s="76">
        <f t="shared" si="2"/>
        <v>2083410.4</v>
      </c>
      <c r="H35" s="75">
        <v>160461.89999999991</v>
      </c>
      <c r="I35" s="77">
        <f t="shared" si="3"/>
        <v>2243872.2999999998</v>
      </c>
      <c r="J35" s="32">
        <f>D35+H35</f>
        <v>340012.79999999981</v>
      </c>
      <c r="K35" s="1"/>
      <c r="L35" s="25"/>
    </row>
    <row r="36" spans="1:12" s="26" customFormat="1" ht="20.25" customHeight="1" x14ac:dyDescent="0.2">
      <c r="A36" s="81" t="s">
        <v>132</v>
      </c>
      <c r="B36" s="43" t="s">
        <v>133</v>
      </c>
      <c r="C36" s="44">
        <f>SUM(C37:C40)</f>
        <v>884041.8</v>
      </c>
      <c r="D36" s="44">
        <f>SUM(D37:D40)</f>
        <v>6289947.2999999998</v>
      </c>
      <c r="E36" s="44">
        <f t="shared" ref="E36:I36" si="8">SUM(E37:E40)</f>
        <v>7173989.0999999996</v>
      </c>
      <c r="F36" s="44">
        <f t="shared" si="8"/>
        <v>1855631.4000000004</v>
      </c>
      <c r="G36" s="44">
        <f t="shared" si="8"/>
        <v>9029620.5</v>
      </c>
      <c r="H36" s="44">
        <f t="shared" si="8"/>
        <v>433325.70000000036</v>
      </c>
      <c r="I36" s="44">
        <f>SUM(I37:I40)+0.1</f>
        <v>9462946.2999999989</v>
      </c>
      <c r="J36" s="44">
        <f>SUM(J37:J40)</f>
        <v>8578904.4000000022</v>
      </c>
      <c r="K36" s="84"/>
      <c r="L36" s="25"/>
    </row>
    <row r="37" spans="1:12" ht="18.75" customHeight="1" x14ac:dyDescent="0.2">
      <c r="A37" s="73" t="s">
        <v>134</v>
      </c>
      <c r="B37" s="74" t="s">
        <v>135</v>
      </c>
      <c r="C37" s="29">
        <v>297169.59999999998</v>
      </c>
      <c r="D37" s="75">
        <v>4135343.4999999995</v>
      </c>
      <c r="E37" s="76">
        <f t="shared" si="1"/>
        <v>4432513.0999999996</v>
      </c>
      <c r="F37" s="75">
        <v>1855631.4000000004</v>
      </c>
      <c r="G37" s="76">
        <f t="shared" si="2"/>
        <v>6288144.5</v>
      </c>
      <c r="H37" s="75">
        <v>458356.40000000037</v>
      </c>
      <c r="I37" s="77">
        <f t="shared" si="3"/>
        <v>6746500.9000000004</v>
      </c>
      <c r="J37" s="32">
        <f>D37+F37+H37</f>
        <v>6449331.3000000007</v>
      </c>
      <c r="K37" s="85"/>
      <c r="L37" s="25"/>
    </row>
    <row r="38" spans="1:12" ht="18.75" customHeight="1" x14ac:dyDescent="0.25">
      <c r="A38" s="73" t="s">
        <v>136</v>
      </c>
      <c r="B38" s="74" t="s">
        <v>137</v>
      </c>
      <c r="C38" s="29">
        <v>211021</v>
      </c>
      <c r="D38" s="75">
        <v>940551.5</v>
      </c>
      <c r="E38" s="76">
        <f t="shared" si="1"/>
        <v>1151572.5</v>
      </c>
      <c r="F38" s="75"/>
      <c r="G38" s="76">
        <f t="shared" si="2"/>
        <v>1151572.5</v>
      </c>
      <c r="H38" s="75"/>
      <c r="I38" s="77">
        <f t="shared" si="3"/>
        <v>1151572.5</v>
      </c>
      <c r="J38" s="32">
        <f>D38</f>
        <v>940551.5</v>
      </c>
      <c r="K38" s="79"/>
      <c r="L38" s="25"/>
    </row>
    <row r="39" spans="1:12" ht="16.5" customHeight="1" x14ac:dyDescent="0.25">
      <c r="A39" s="73" t="s">
        <v>138</v>
      </c>
      <c r="B39" s="74" t="s">
        <v>139</v>
      </c>
      <c r="C39" s="29">
        <v>125047.4</v>
      </c>
      <c r="D39" s="75">
        <v>1177431.3</v>
      </c>
      <c r="E39" s="76">
        <f t="shared" si="1"/>
        <v>1302478.7</v>
      </c>
      <c r="F39" s="75"/>
      <c r="G39" s="76">
        <f t="shared" si="2"/>
        <v>1302478.7</v>
      </c>
      <c r="H39" s="75"/>
      <c r="I39" s="77">
        <f t="shared" si="3"/>
        <v>1302478.7</v>
      </c>
      <c r="J39" s="32">
        <f>D39</f>
        <v>1177431.3</v>
      </c>
      <c r="K39" s="79"/>
      <c r="L39" s="25"/>
    </row>
    <row r="40" spans="1:12" ht="25.5" x14ac:dyDescent="0.25">
      <c r="A40" s="73" t="s">
        <v>140</v>
      </c>
      <c r="B40" s="74" t="s">
        <v>141</v>
      </c>
      <c r="C40" s="29">
        <v>250803.8</v>
      </c>
      <c r="D40" s="75">
        <v>36621</v>
      </c>
      <c r="E40" s="76">
        <f t="shared" si="1"/>
        <v>287424.8</v>
      </c>
      <c r="F40" s="75"/>
      <c r="G40" s="76">
        <f t="shared" si="2"/>
        <v>287424.8</v>
      </c>
      <c r="H40" s="75">
        <v>-25030.700000000012</v>
      </c>
      <c r="I40" s="77">
        <f t="shared" si="3"/>
        <v>262394.09999999998</v>
      </c>
      <c r="J40" s="32">
        <f>D40+H40</f>
        <v>11590.299999999988</v>
      </c>
      <c r="K40" s="78"/>
      <c r="L40" s="25"/>
    </row>
    <row r="41" spans="1:12" s="26" customFormat="1" ht="18.75" customHeight="1" x14ac:dyDescent="0.2">
      <c r="A41" s="81" t="s">
        <v>142</v>
      </c>
      <c r="B41" s="43" t="s">
        <v>143</v>
      </c>
      <c r="C41" s="44">
        <f>SUM(C42:C45)</f>
        <v>109495</v>
      </c>
      <c r="D41" s="44">
        <f>D42+D43+D44+D45</f>
        <v>455969.7</v>
      </c>
      <c r="E41" s="44">
        <f t="shared" ref="E41:I41" si="9">E42+E43+E44+E45</f>
        <v>565464.69999999995</v>
      </c>
      <c r="F41" s="44"/>
      <c r="G41" s="44">
        <f t="shared" si="9"/>
        <v>565464.69999999995</v>
      </c>
      <c r="H41" s="44"/>
      <c r="I41" s="44">
        <f t="shared" si="9"/>
        <v>565464.69999999995</v>
      </c>
      <c r="J41" s="44">
        <f t="shared" ref="J41" si="10">J42+J43+J44+J45</f>
        <v>455969.7</v>
      </c>
      <c r="K41" s="86"/>
      <c r="L41" s="25"/>
    </row>
    <row r="42" spans="1:12" ht="15.75" x14ac:dyDescent="0.2">
      <c r="A42" s="73" t="s">
        <v>144</v>
      </c>
      <c r="B42" s="74" t="s">
        <v>145</v>
      </c>
      <c r="C42" s="29"/>
      <c r="D42" s="75"/>
      <c r="E42" s="76"/>
      <c r="F42" s="75"/>
      <c r="G42" s="76"/>
      <c r="H42" s="75"/>
      <c r="I42" s="77"/>
      <c r="J42" s="32"/>
      <c r="K42" s="87"/>
      <c r="L42" s="25"/>
    </row>
    <row r="43" spans="1:12" ht="25.5" x14ac:dyDescent="0.25">
      <c r="A43" s="73" t="s">
        <v>146</v>
      </c>
      <c r="B43" s="74" t="s">
        <v>147</v>
      </c>
      <c r="C43" s="29">
        <v>42005.5</v>
      </c>
      <c r="D43" s="75"/>
      <c r="E43" s="76">
        <f t="shared" si="1"/>
        <v>42005.5</v>
      </c>
      <c r="F43" s="75"/>
      <c r="G43" s="76">
        <f t="shared" si="2"/>
        <v>42005.5</v>
      </c>
      <c r="H43" s="75"/>
      <c r="I43" s="77">
        <f t="shared" si="3"/>
        <v>42005.5</v>
      </c>
      <c r="J43" s="32"/>
      <c r="K43" s="79"/>
      <c r="L43" s="25"/>
    </row>
    <row r="44" spans="1:12" ht="25.5" x14ac:dyDescent="0.25">
      <c r="A44" s="73" t="s">
        <v>148</v>
      </c>
      <c r="B44" s="74" t="s">
        <v>149</v>
      </c>
      <c r="C44" s="29">
        <v>100</v>
      </c>
      <c r="D44" s="75"/>
      <c r="E44" s="76">
        <f t="shared" si="1"/>
        <v>100</v>
      </c>
      <c r="F44" s="75"/>
      <c r="G44" s="76">
        <f t="shared" si="2"/>
        <v>100</v>
      </c>
      <c r="H44" s="75"/>
      <c r="I44" s="77">
        <f t="shared" si="3"/>
        <v>100</v>
      </c>
      <c r="J44" s="32"/>
      <c r="K44" s="79"/>
      <c r="L44" s="25"/>
    </row>
    <row r="45" spans="1:12" ht="20.25" customHeight="1" x14ac:dyDescent="0.25">
      <c r="A45" s="73" t="s">
        <v>150</v>
      </c>
      <c r="B45" s="74" t="s">
        <v>151</v>
      </c>
      <c r="C45" s="29">
        <v>67389.5</v>
      </c>
      <c r="D45" s="75">
        <v>455969.7</v>
      </c>
      <c r="E45" s="76">
        <f t="shared" si="1"/>
        <v>523359.2</v>
      </c>
      <c r="F45" s="75"/>
      <c r="G45" s="76">
        <f t="shared" si="2"/>
        <v>523359.2</v>
      </c>
      <c r="H45" s="75"/>
      <c r="I45" s="77">
        <f t="shared" si="3"/>
        <v>523359.2</v>
      </c>
      <c r="J45" s="32">
        <f>D45</f>
        <v>455969.7</v>
      </c>
      <c r="K45" s="79"/>
      <c r="L45" s="25"/>
    </row>
    <row r="46" spans="1:12" s="26" customFormat="1" ht="15.75" x14ac:dyDescent="0.2">
      <c r="A46" s="81" t="s">
        <v>152</v>
      </c>
      <c r="B46" s="43" t="s">
        <v>153</v>
      </c>
      <c r="C46" s="44">
        <f>SUM(C47:C53)</f>
        <v>35961492.099999994</v>
      </c>
      <c r="D46" s="44">
        <f t="shared" ref="D46:J46" si="11">SUM(D47:D53)</f>
        <v>348197.700000001</v>
      </c>
      <c r="E46" s="44">
        <f t="shared" si="11"/>
        <v>36309689.799999997</v>
      </c>
      <c r="F46" s="44">
        <f t="shared" si="11"/>
        <v>8935.1999999992549</v>
      </c>
      <c r="G46" s="44">
        <f t="shared" si="11"/>
        <v>36318625</v>
      </c>
      <c r="H46" s="44">
        <f t="shared" si="11"/>
        <v>266077.70000000228</v>
      </c>
      <c r="I46" s="44">
        <f t="shared" si="11"/>
        <v>36584702.700000003</v>
      </c>
      <c r="J46" s="44">
        <f t="shared" si="11"/>
        <v>623210.60000000254</v>
      </c>
      <c r="K46" s="86"/>
      <c r="L46" s="25"/>
    </row>
    <row r="47" spans="1:12" ht="17.25" customHeight="1" x14ac:dyDescent="0.2">
      <c r="A47" s="73" t="s">
        <v>154</v>
      </c>
      <c r="B47" s="74" t="s">
        <v>155</v>
      </c>
      <c r="C47" s="29">
        <v>5958263.2000000002</v>
      </c>
      <c r="D47" s="75"/>
      <c r="E47" s="76">
        <f t="shared" si="1"/>
        <v>5958263.2000000002</v>
      </c>
      <c r="F47" s="75">
        <v>4500</v>
      </c>
      <c r="G47" s="76">
        <f t="shared" si="2"/>
        <v>5962763.2000000002</v>
      </c>
      <c r="H47" s="75"/>
      <c r="I47" s="77">
        <f t="shared" si="3"/>
        <v>5962763.2000000002</v>
      </c>
      <c r="J47" s="32">
        <f>F47</f>
        <v>4500</v>
      </c>
      <c r="K47" s="87"/>
      <c r="L47" s="25"/>
    </row>
    <row r="48" spans="1:12" ht="18" customHeight="1" x14ac:dyDescent="0.25">
      <c r="A48" s="73" t="s">
        <v>156</v>
      </c>
      <c r="B48" s="74" t="s">
        <v>157</v>
      </c>
      <c r="C48" s="29">
        <v>23818500.199999999</v>
      </c>
      <c r="D48" s="75">
        <v>102973.80000000075</v>
      </c>
      <c r="E48" s="76">
        <f t="shared" si="1"/>
        <v>23921474</v>
      </c>
      <c r="F48" s="75">
        <v>4435.1999999992549</v>
      </c>
      <c r="G48" s="76">
        <f t="shared" si="2"/>
        <v>23925909.199999999</v>
      </c>
      <c r="H48" s="75">
        <v>266008.40000000224</v>
      </c>
      <c r="I48" s="77">
        <f t="shared" si="3"/>
        <v>24191917.600000001</v>
      </c>
      <c r="J48" s="32">
        <f>D48+F48+H48</f>
        <v>373417.40000000224</v>
      </c>
      <c r="K48" s="79"/>
      <c r="L48" s="25"/>
    </row>
    <row r="49" spans="1:12" ht="19.5" customHeight="1" x14ac:dyDescent="0.25">
      <c r="A49" s="73" t="s">
        <v>158</v>
      </c>
      <c r="B49" s="74" t="s">
        <v>159</v>
      </c>
      <c r="C49" s="29">
        <v>1180921.3999999999</v>
      </c>
      <c r="D49" s="75">
        <v>49999</v>
      </c>
      <c r="E49" s="76">
        <f t="shared" si="1"/>
        <v>1230920.3999999999</v>
      </c>
      <c r="F49" s="75"/>
      <c r="G49" s="76">
        <f t="shared" si="2"/>
        <v>1230920.3999999999</v>
      </c>
      <c r="H49" s="75"/>
      <c r="I49" s="77">
        <f t="shared" si="3"/>
        <v>1230920.3999999999</v>
      </c>
      <c r="J49" s="32">
        <f t="shared" ref="J49:J53" si="12">D49</f>
        <v>49999</v>
      </c>
      <c r="K49" s="79"/>
      <c r="L49" s="25"/>
    </row>
    <row r="50" spans="1:12" ht="18" customHeight="1" x14ac:dyDescent="0.25">
      <c r="A50" s="73" t="s">
        <v>160</v>
      </c>
      <c r="B50" s="74" t="s">
        <v>161</v>
      </c>
      <c r="C50" s="29">
        <v>3575784.9</v>
      </c>
      <c r="D50" s="75">
        <v>-61421.199999999721</v>
      </c>
      <c r="E50" s="76">
        <f t="shared" si="1"/>
        <v>3514363.7</v>
      </c>
      <c r="F50" s="75"/>
      <c r="G50" s="76">
        <f t="shared" si="2"/>
        <v>3514363.7</v>
      </c>
      <c r="H50" s="75"/>
      <c r="I50" s="77">
        <f t="shared" si="3"/>
        <v>3514363.7</v>
      </c>
      <c r="J50" s="32">
        <f t="shared" si="12"/>
        <v>-61421.199999999721</v>
      </c>
      <c r="K50" s="79"/>
      <c r="L50" s="25"/>
    </row>
    <row r="51" spans="1:12" ht="25.5" x14ac:dyDescent="0.25">
      <c r="A51" s="73" t="s">
        <v>162</v>
      </c>
      <c r="B51" s="74" t="s">
        <v>163</v>
      </c>
      <c r="C51" s="29">
        <v>250609.3</v>
      </c>
      <c r="D51" s="75">
        <v>11169.600000000006</v>
      </c>
      <c r="E51" s="76">
        <f t="shared" si="1"/>
        <v>261778.9</v>
      </c>
      <c r="F51" s="75"/>
      <c r="G51" s="76">
        <f t="shared" si="2"/>
        <v>261778.9</v>
      </c>
      <c r="H51" s="75">
        <v>69.300000000017462</v>
      </c>
      <c r="I51" s="77">
        <f t="shared" si="3"/>
        <v>261848.2</v>
      </c>
      <c r="J51" s="32">
        <f>D51+H51</f>
        <v>11238.900000000023</v>
      </c>
      <c r="K51" s="37"/>
      <c r="L51" s="25"/>
    </row>
    <row r="52" spans="1:12" ht="17.25" customHeight="1" x14ac:dyDescent="0.25">
      <c r="A52" s="73" t="s">
        <v>164</v>
      </c>
      <c r="B52" s="74" t="s">
        <v>165</v>
      </c>
      <c r="C52" s="29">
        <v>133588.6</v>
      </c>
      <c r="D52" s="75">
        <v>23051.5</v>
      </c>
      <c r="E52" s="76">
        <f t="shared" si="1"/>
        <v>156640.1</v>
      </c>
      <c r="F52" s="75"/>
      <c r="G52" s="76">
        <f t="shared" si="2"/>
        <v>156640.1</v>
      </c>
      <c r="H52" s="75"/>
      <c r="I52" s="77">
        <f t="shared" si="3"/>
        <v>156640.1</v>
      </c>
      <c r="J52" s="32">
        <f t="shared" si="12"/>
        <v>23051.5</v>
      </c>
      <c r="K52" s="37"/>
      <c r="L52" s="25"/>
    </row>
    <row r="53" spans="1:12" ht="16.5" customHeight="1" x14ac:dyDescent="0.25">
      <c r="A53" s="73" t="s">
        <v>166</v>
      </c>
      <c r="B53" s="74" t="s">
        <v>167</v>
      </c>
      <c r="C53" s="29">
        <v>1043824.5</v>
      </c>
      <c r="D53" s="75">
        <v>222425</v>
      </c>
      <c r="E53" s="76">
        <f t="shared" si="1"/>
        <v>1266249.5</v>
      </c>
      <c r="F53" s="75"/>
      <c r="G53" s="76">
        <f t="shared" si="2"/>
        <v>1266249.5</v>
      </c>
      <c r="H53" s="75"/>
      <c r="I53" s="77">
        <f t="shared" si="3"/>
        <v>1266249.5</v>
      </c>
      <c r="J53" s="32">
        <f t="shared" si="12"/>
        <v>222425</v>
      </c>
      <c r="K53" s="37"/>
      <c r="L53" s="25"/>
    </row>
    <row r="54" spans="1:12" s="26" customFormat="1" ht="21" customHeight="1" x14ac:dyDescent="0.2">
      <c r="A54" s="81" t="s">
        <v>168</v>
      </c>
      <c r="B54" s="43" t="s">
        <v>169</v>
      </c>
      <c r="C54" s="44">
        <f>SUM(C55:C56)</f>
        <v>1939319.2</v>
      </c>
      <c r="D54" s="44">
        <f t="shared" ref="D54:J54" si="13">SUM(D55:D56)</f>
        <v>764517.49999999977</v>
      </c>
      <c r="E54" s="44">
        <f t="shared" si="13"/>
        <v>2703836.6999999997</v>
      </c>
      <c r="F54" s="44">
        <f t="shared" si="13"/>
        <v>5000</v>
      </c>
      <c r="G54" s="44">
        <f t="shared" si="13"/>
        <v>2708836.6999999997</v>
      </c>
      <c r="H54" s="44">
        <f t="shared" si="13"/>
        <v>254512.20000000019</v>
      </c>
      <c r="I54" s="44">
        <f t="shared" si="13"/>
        <v>2963348.9</v>
      </c>
      <c r="J54" s="44">
        <f t="shared" si="13"/>
        <v>1024029.7</v>
      </c>
      <c r="K54" s="84"/>
      <c r="L54" s="25"/>
    </row>
    <row r="55" spans="1:12" ht="18" customHeight="1" x14ac:dyDescent="0.2">
      <c r="A55" s="73" t="s">
        <v>170</v>
      </c>
      <c r="B55" s="74" t="s">
        <v>171</v>
      </c>
      <c r="C55" s="29">
        <v>1844607.3</v>
      </c>
      <c r="D55" s="75">
        <v>764517.49999999977</v>
      </c>
      <c r="E55" s="76">
        <f t="shared" si="1"/>
        <v>2609124.7999999998</v>
      </c>
      <c r="F55" s="75">
        <v>5000</v>
      </c>
      <c r="G55" s="76">
        <f t="shared" si="2"/>
        <v>2614124.7999999998</v>
      </c>
      <c r="H55" s="75">
        <v>254512.20000000019</v>
      </c>
      <c r="I55" s="77">
        <f t="shared" si="3"/>
        <v>2868637</v>
      </c>
      <c r="J55" s="32">
        <f>D55+F55+H55</f>
        <v>1024029.7</v>
      </c>
      <c r="K55" s="85"/>
      <c r="L55" s="25"/>
    </row>
    <row r="56" spans="1:12" ht="18.75" customHeight="1" x14ac:dyDescent="0.25">
      <c r="A56" s="73" t="s">
        <v>172</v>
      </c>
      <c r="B56" s="74" t="s">
        <v>173</v>
      </c>
      <c r="C56" s="29">
        <v>94711.9</v>
      </c>
      <c r="D56" s="75"/>
      <c r="E56" s="76">
        <f t="shared" si="1"/>
        <v>94711.9</v>
      </c>
      <c r="F56" s="75"/>
      <c r="G56" s="76">
        <f t="shared" si="2"/>
        <v>94711.9</v>
      </c>
      <c r="H56" s="75"/>
      <c r="I56" s="77">
        <f t="shared" si="3"/>
        <v>94711.9</v>
      </c>
      <c r="J56" s="32"/>
      <c r="K56" s="37"/>
      <c r="L56" s="25"/>
    </row>
    <row r="57" spans="1:12" s="26" customFormat="1" ht="20.25" customHeight="1" x14ac:dyDescent="0.2">
      <c r="A57" s="81" t="s">
        <v>174</v>
      </c>
      <c r="B57" s="43" t="s">
        <v>175</v>
      </c>
      <c r="C57" s="44">
        <f>SUM(C58:C64)</f>
        <v>12926960.699999999</v>
      </c>
      <c r="D57" s="44">
        <f t="shared" ref="D57:J57" si="14">SUM(D58:D64)</f>
        <v>1867321.6000000006</v>
      </c>
      <c r="E57" s="44">
        <f t="shared" si="14"/>
        <v>14794282.300000001</v>
      </c>
      <c r="F57" s="44">
        <f t="shared" si="14"/>
        <v>183845.49999999965</v>
      </c>
      <c r="G57" s="44">
        <f t="shared" si="14"/>
        <v>14978127.800000001</v>
      </c>
      <c r="H57" s="44">
        <f t="shared" si="14"/>
        <v>17069.599999999627</v>
      </c>
      <c r="I57" s="44">
        <f>SUM(I58:I64)+0.1</f>
        <v>14995197.5</v>
      </c>
      <c r="J57" s="44">
        <f t="shared" si="14"/>
        <v>2068236.6999999997</v>
      </c>
      <c r="L57" s="25"/>
    </row>
    <row r="58" spans="1:12" ht="18.75" customHeight="1" x14ac:dyDescent="0.2">
      <c r="A58" s="73" t="s">
        <v>176</v>
      </c>
      <c r="B58" s="74" t="s">
        <v>177</v>
      </c>
      <c r="C58" s="29">
        <v>7933486.5999999996</v>
      </c>
      <c r="D58" s="75">
        <v>1251242.3000000007</v>
      </c>
      <c r="E58" s="76">
        <f t="shared" si="1"/>
        <v>9184728.9000000004</v>
      </c>
      <c r="F58" s="75">
        <v>167463.69999999925</v>
      </c>
      <c r="G58" s="76">
        <f t="shared" si="2"/>
        <v>9352192.5999999996</v>
      </c>
      <c r="H58" s="75">
        <v>17069.599999999627</v>
      </c>
      <c r="I58" s="77">
        <f t="shared" si="3"/>
        <v>9369262.1999999993</v>
      </c>
      <c r="J58" s="32">
        <f>D58+F58+H58</f>
        <v>1435775.5999999996</v>
      </c>
      <c r="L58" s="25"/>
    </row>
    <row r="59" spans="1:12" ht="21" customHeight="1" x14ac:dyDescent="0.25">
      <c r="A59" s="73" t="s">
        <v>178</v>
      </c>
      <c r="B59" s="74" t="s">
        <v>179</v>
      </c>
      <c r="C59" s="29">
        <v>358821.9</v>
      </c>
      <c r="D59" s="75">
        <v>188554.5</v>
      </c>
      <c r="E59" s="76">
        <f t="shared" si="1"/>
        <v>547376.4</v>
      </c>
      <c r="F59" s="75">
        <v>163845.40000000002</v>
      </c>
      <c r="G59" s="76">
        <f t="shared" si="2"/>
        <v>711221.8</v>
      </c>
      <c r="H59" s="75"/>
      <c r="I59" s="77">
        <f t="shared" si="3"/>
        <v>711221.8</v>
      </c>
      <c r="J59" s="32">
        <f>D59+F59</f>
        <v>352399.9</v>
      </c>
      <c r="K59" s="37"/>
      <c r="L59" s="25"/>
    </row>
    <row r="60" spans="1:12" ht="17.25" customHeight="1" x14ac:dyDescent="0.2">
      <c r="A60" s="73" t="s">
        <v>180</v>
      </c>
      <c r="B60" s="74" t="s">
        <v>181</v>
      </c>
      <c r="C60" s="29">
        <v>492582.9</v>
      </c>
      <c r="D60" s="75"/>
      <c r="E60" s="76">
        <f t="shared" si="1"/>
        <v>492582.9</v>
      </c>
      <c r="F60" s="75"/>
      <c r="G60" s="76">
        <f t="shared" si="2"/>
        <v>492582.9</v>
      </c>
      <c r="H60" s="75"/>
      <c r="I60" s="77">
        <f t="shared" si="3"/>
        <v>492582.9</v>
      </c>
      <c r="J60" s="32"/>
      <c r="K60" s="85"/>
      <c r="L60" s="25"/>
    </row>
    <row r="61" spans="1:12" ht="17.25" customHeight="1" x14ac:dyDescent="0.25">
      <c r="A61" s="73" t="s">
        <v>182</v>
      </c>
      <c r="B61" s="74" t="s">
        <v>183</v>
      </c>
      <c r="C61" s="29">
        <v>103730.3</v>
      </c>
      <c r="D61" s="75"/>
      <c r="E61" s="76">
        <f t="shared" si="1"/>
        <v>103730.3</v>
      </c>
      <c r="F61" s="75"/>
      <c r="G61" s="76">
        <f t="shared" si="2"/>
        <v>103730.3</v>
      </c>
      <c r="H61" s="75"/>
      <c r="I61" s="77">
        <f t="shared" si="3"/>
        <v>103730.3</v>
      </c>
      <c r="J61" s="32"/>
      <c r="K61" s="37"/>
      <c r="L61" s="25"/>
    </row>
    <row r="62" spans="1:12" ht="25.5" x14ac:dyDescent="0.25">
      <c r="A62" s="73" t="s">
        <v>184</v>
      </c>
      <c r="B62" s="74" t="s">
        <v>185</v>
      </c>
      <c r="C62" s="29">
        <v>238577.1</v>
      </c>
      <c r="D62" s="75"/>
      <c r="E62" s="76">
        <f t="shared" si="1"/>
        <v>238577.1</v>
      </c>
      <c r="F62" s="75"/>
      <c r="G62" s="76">
        <f t="shared" si="2"/>
        <v>238577.1</v>
      </c>
      <c r="H62" s="75"/>
      <c r="I62" s="77">
        <f t="shared" si="3"/>
        <v>238577.1</v>
      </c>
      <c r="J62" s="32"/>
      <c r="K62" s="37"/>
      <c r="L62" s="25"/>
    </row>
    <row r="63" spans="1:12" ht="17.25" customHeight="1" x14ac:dyDescent="0.25">
      <c r="A63" s="73" t="s">
        <v>186</v>
      </c>
      <c r="B63" s="74" t="s">
        <v>187</v>
      </c>
      <c r="C63" s="29">
        <v>7897.1</v>
      </c>
      <c r="D63" s="75"/>
      <c r="E63" s="76">
        <f t="shared" si="1"/>
        <v>7897.1</v>
      </c>
      <c r="F63" s="75"/>
      <c r="G63" s="76">
        <f t="shared" si="2"/>
        <v>7897.1</v>
      </c>
      <c r="H63" s="75"/>
      <c r="I63" s="77">
        <f t="shared" si="3"/>
        <v>7897.1</v>
      </c>
      <c r="J63" s="32"/>
      <c r="K63" s="37"/>
      <c r="L63" s="25"/>
    </row>
    <row r="64" spans="1:12" ht="18.75" customHeight="1" x14ac:dyDescent="0.25">
      <c r="A64" s="73" t="s">
        <v>188</v>
      </c>
      <c r="B64" s="74" t="s">
        <v>189</v>
      </c>
      <c r="C64" s="29">
        <v>3791864.8</v>
      </c>
      <c r="D64" s="75">
        <v>427524.79999999981</v>
      </c>
      <c r="E64" s="76">
        <f t="shared" si="1"/>
        <v>4219389.5999999996</v>
      </c>
      <c r="F64" s="75">
        <v>-147463.59999999963</v>
      </c>
      <c r="G64" s="76">
        <f t="shared" si="2"/>
        <v>4071926</v>
      </c>
      <c r="H64" s="75"/>
      <c r="I64" s="77">
        <f t="shared" si="3"/>
        <v>4071926</v>
      </c>
      <c r="J64" s="32">
        <f>D64+F64</f>
        <v>280061.20000000019</v>
      </c>
      <c r="K64" s="37"/>
      <c r="L64" s="25"/>
    </row>
    <row r="65" spans="1:12" s="26" customFormat="1" ht="24" customHeight="1" x14ac:dyDescent="0.2">
      <c r="A65" s="81" t="s">
        <v>190</v>
      </c>
      <c r="B65" s="43" t="s">
        <v>191</v>
      </c>
      <c r="C65" s="44">
        <f>SUM(C66:C70)</f>
        <v>39312555.799999997</v>
      </c>
      <c r="D65" s="44">
        <f t="shared" ref="D65:J65" si="15">SUM(D66:D70)</f>
        <v>-411392.79999999912</v>
      </c>
      <c r="E65" s="44">
        <f t="shared" si="15"/>
        <v>38901163</v>
      </c>
      <c r="F65" s="44">
        <f t="shared" si="15"/>
        <v>-0.1</v>
      </c>
      <c r="G65" s="44">
        <f t="shared" si="15"/>
        <v>38901162.899999999</v>
      </c>
      <c r="H65" s="44">
        <f t="shared" si="15"/>
        <v>52.800000000046566</v>
      </c>
      <c r="I65" s="44">
        <f>SUM(I66:I70)</f>
        <v>38901215.700000003</v>
      </c>
      <c r="J65" s="44">
        <f t="shared" si="15"/>
        <v>-411340.09999999905</v>
      </c>
      <c r="K65" s="84"/>
      <c r="L65" s="25"/>
    </row>
    <row r="66" spans="1:12" ht="19.5" customHeight="1" x14ac:dyDescent="0.2">
      <c r="A66" s="73" t="s">
        <v>192</v>
      </c>
      <c r="B66" s="74" t="s">
        <v>193</v>
      </c>
      <c r="C66" s="29">
        <v>161704.79999999999</v>
      </c>
      <c r="D66" s="75"/>
      <c r="E66" s="76">
        <f t="shared" si="1"/>
        <v>161704.79999999999</v>
      </c>
      <c r="F66" s="75"/>
      <c r="G66" s="76">
        <f t="shared" si="2"/>
        <v>161704.79999999999</v>
      </c>
      <c r="H66" s="75"/>
      <c r="I66" s="77">
        <f t="shared" si="3"/>
        <v>161704.79999999999</v>
      </c>
      <c r="J66" s="32"/>
      <c r="K66" s="85"/>
      <c r="L66" s="25"/>
    </row>
    <row r="67" spans="1:12" ht="20.25" customHeight="1" x14ac:dyDescent="0.25">
      <c r="A67" s="73" t="s">
        <v>194</v>
      </c>
      <c r="B67" s="74" t="s">
        <v>195</v>
      </c>
      <c r="C67" s="29">
        <v>6804426.4000000004</v>
      </c>
      <c r="D67" s="75"/>
      <c r="E67" s="76">
        <f t="shared" si="1"/>
        <v>6804426.4000000004</v>
      </c>
      <c r="F67" s="75">
        <v>-0.1</v>
      </c>
      <c r="G67" s="76">
        <f t="shared" si="2"/>
        <v>6804426.3000000007</v>
      </c>
      <c r="H67" s="75"/>
      <c r="I67" s="77">
        <f t="shared" si="3"/>
        <v>6804426.3000000007</v>
      </c>
      <c r="J67" s="32">
        <f>F67</f>
        <v>-0.1</v>
      </c>
      <c r="K67" s="37"/>
      <c r="L67" s="25"/>
    </row>
    <row r="68" spans="1:12" ht="20.25" customHeight="1" x14ac:dyDescent="0.25">
      <c r="A68" s="73" t="s">
        <v>196</v>
      </c>
      <c r="B68" s="74" t="s">
        <v>197</v>
      </c>
      <c r="C68" s="29">
        <v>20623748.699999999</v>
      </c>
      <c r="D68" s="75">
        <v>152041</v>
      </c>
      <c r="E68" s="76">
        <f t="shared" si="1"/>
        <v>20775789.699999999</v>
      </c>
      <c r="F68" s="75"/>
      <c r="G68" s="76">
        <f t="shared" si="2"/>
        <v>20775789.699999999</v>
      </c>
      <c r="H68" s="75"/>
      <c r="I68" s="77">
        <f t="shared" si="3"/>
        <v>20775789.699999999</v>
      </c>
      <c r="J68" s="32">
        <f>D68</f>
        <v>152041</v>
      </c>
      <c r="K68" s="37"/>
      <c r="L68" s="25"/>
    </row>
    <row r="69" spans="1:12" ht="20.25" customHeight="1" x14ac:dyDescent="0.25">
      <c r="A69" s="73" t="s">
        <v>198</v>
      </c>
      <c r="B69" s="74" t="s">
        <v>199</v>
      </c>
      <c r="C69" s="29">
        <v>10136436.5</v>
      </c>
      <c r="D69" s="75">
        <v>-552885.19999999925</v>
      </c>
      <c r="E69" s="76">
        <f t="shared" si="1"/>
        <v>9583551.3000000007</v>
      </c>
      <c r="F69" s="75"/>
      <c r="G69" s="76">
        <f t="shared" si="2"/>
        <v>9583551.3000000007</v>
      </c>
      <c r="H69" s="75"/>
      <c r="I69" s="77">
        <f t="shared" si="3"/>
        <v>9583551.3000000007</v>
      </c>
      <c r="J69" s="32">
        <f>D69</f>
        <v>-552885.19999999925</v>
      </c>
      <c r="K69" s="37"/>
      <c r="L69" s="25"/>
    </row>
    <row r="70" spans="1:12" ht="18" customHeight="1" x14ac:dyDescent="0.25">
      <c r="A70" s="73" t="s">
        <v>200</v>
      </c>
      <c r="B70" s="74" t="s">
        <v>201</v>
      </c>
      <c r="C70" s="29">
        <v>1586239.4</v>
      </c>
      <c r="D70" s="75">
        <v>-10548.59999999986</v>
      </c>
      <c r="E70" s="76">
        <f t="shared" si="1"/>
        <v>1575690.8</v>
      </c>
      <c r="F70" s="75"/>
      <c r="G70" s="76">
        <f t="shared" si="2"/>
        <v>1575690.8</v>
      </c>
      <c r="H70" s="75">
        <v>52.800000000046566</v>
      </c>
      <c r="I70" s="77">
        <f t="shared" si="3"/>
        <v>1575743.6</v>
      </c>
      <c r="J70" s="32">
        <f>D70+H70</f>
        <v>-10495.799999999814</v>
      </c>
      <c r="K70" s="37"/>
      <c r="L70" s="25"/>
    </row>
    <row r="71" spans="1:12" s="26" customFormat="1" ht="18.75" customHeight="1" x14ac:dyDescent="0.2">
      <c r="A71" s="81" t="s">
        <v>202</v>
      </c>
      <c r="B71" s="43" t="s">
        <v>203</v>
      </c>
      <c r="C71" s="44">
        <f>SUM(C72:C75)</f>
        <v>1383015.7</v>
      </c>
      <c r="D71" s="44">
        <f t="shared" ref="D71:J71" si="16">SUM(D72:D75)</f>
        <v>42363.90000000014</v>
      </c>
      <c r="E71" s="44">
        <f t="shared" si="16"/>
        <v>1425379.6</v>
      </c>
      <c r="F71" s="44">
        <f t="shared" si="16"/>
        <v>24671.600000000006</v>
      </c>
      <c r="G71" s="44">
        <f t="shared" si="16"/>
        <v>1450051.2000000002</v>
      </c>
      <c r="H71" s="44">
        <f t="shared" si="16"/>
        <v>142925.1</v>
      </c>
      <c r="I71" s="44">
        <f t="shared" si="16"/>
        <v>1592976.3</v>
      </c>
      <c r="J71" s="44">
        <f t="shared" si="16"/>
        <v>209960.60000000015</v>
      </c>
      <c r="K71" s="84"/>
      <c r="L71" s="25"/>
    </row>
    <row r="72" spans="1:12" ht="20.25" customHeight="1" x14ac:dyDescent="0.2">
      <c r="A72" s="73" t="s">
        <v>204</v>
      </c>
      <c r="B72" s="74" t="s">
        <v>205</v>
      </c>
      <c r="C72" s="29">
        <v>690103.1</v>
      </c>
      <c r="D72" s="75">
        <v>-651624.79999999993</v>
      </c>
      <c r="E72" s="76">
        <f t="shared" si="1"/>
        <v>38478.300000000047</v>
      </c>
      <c r="F72" s="75"/>
      <c r="G72" s="76">
        <f t="shared" si="2"/>
        <v>38478.300000000047</v>
      </c>
      <c r="H72" s="75"/>
      <c r="I72" s="77">
        <f t="shared" si="3"/>
        <v>38478.300000000047</v>
      </c>
      <c r="J72" s="32">
        <f>D72</f>
        <v>-651624.79999999993</v>
      </c>
      <c r="K72" s="85"/>
      <c r="L72" s="25"/>
    </row>
    <row r="73" spans="1:12" ht="19.5" customHeight="1" x14ac:dyDescent="0.25">
      <c r="A73" s="73" t="s">
        <v>206</v>
      </c>
      <c r="B73" s="74" t="s">
        <v>207</v>
      </c>
      <c r="C73" s="29">
        <v>130180.5</v>
      </c>
      <c r="D73" s="75">
        <v>36131.5</v>
      </c>
      <c r="E73" s="76">
        <f t="shared" ref="E73:E85" si="17">C73+D73</f>
        <v>166312</v>
      </c>
      <c r="F73" s="75">
        <v>24671.600000000006</v>
      </c>
      <c r="G73" s="76">
        <f t="shared" ref="G73:G85" si="18">E73+F73</f>
        <v>190983.6</v>
      </c>
      <c r="H73" s="75">
        <v>142925.1</v>
      </c>
      <c r="I73" s="77">
        <f t="shared" ref="I73:I85" si="19">G73+H73</f>
        <v>333908.7</v>
      </c>
      <c r="J73" s="32">
        <f>D73+F73+H73</f>
        <v>203728.2</v>
      </c>
      <c r="K73" s="37"/>
      <c r="L73" s="25"/>
    </row>
    <row r="74" spans="1:12" ht="19.5" customHeight="1" x14ac:dyDescent="0.25">
      <c r="A74" s="73" t="s">
        <v>208</v>
      </c>
      <c r="B74" s="74" t="s">
        <v>209</v>
      </c>
      <c r="C74" s="29">
        <v>529178.6</v>
      </c>
      <c r="D74" s="75">
        <v>657857.20000000007</v>
      </c>
      <c r="E74" s="76">
        <f t="shared" si="17"/>
        <v>1187035.8</v>
      </c>
      <c r="F74" s="75"/>
      <c r="G74" s="76">
        <f t="shared" si="18"/>
        <v>1187035.8</v>
      </c>
      <c r="H74" s="75"/>
      <c r="I74" s="77">
        <f t="shared" si="19"/>
        <v>1187035.8</v>
      </c>
      <c r="J74" s="32">
        <f>D74</f>
        <v>657857.20000000007</v>
      </c>
      <c r="K74" s="37"/>
      <c r="L74" s="25"/>
    </row>
    <row r="75" spans="1:12" ht="27.75" customHeight="1" x14ac:dyDescent="0.25">
      <c r="A75" s="73" t="s">
        <v>210</v>
      </c>
      <c r="B75" s="74" t="s">
        <v>211</v>
      </c>
      <c r="C75" s="29">
        <v>33553.5</v>
      </c>
      <c r="D75" s="75"/>
      <c r="E75" s="76">
        <f t="shared" si="17"/>
        <v>33553.5</v>
      </c>
      <c r="F75" s="75"/>
      <c r="G75" s="76">
        <f t="shared" si="18"/>
        <v>33553.5</v>
      </c>
      <c r="H75" s="75"/>
      <c r="I75" s="77">
        <f t="shared" si="19"/>
        <v>33553.5</v>
      </c>
      <c r="J75" s="32"/>
      <c r="K75" s="37"/>
      <c r="L75" s="25"/>
    </row>
    <row r="76" spans="1:12" s="26" customFormat="1" ht="21" customHeight="1" x14ac:dyDescent="0.2">
      <c r="A76" s="81" t="s">
        <v>212</v>
      </c>
      <c r="B76" s="43" t="s">
        <v>213</v>
      </c>
      <c r="C76" s="44">
        <f t="shared" ref="C76:I76" si="20">SUM(C77:C79)</f>
        <v>153123.90000000002</v>
      </c>
      <c r="D76" s="44"/>
      <c r="E76" s="44">
        <f t="shared" si="20"/>
        <v>153123.90000000002</v>
      </c>
      <c r="F76" s="44"/>
      <c r="G76" s="44">
        <f t="shared" si="20"/>
        <v>153123.90000000002</v>
      </c>
      <c r="H76" s="44"/>
      <c r="I76" s="44">
        <f t="shared" si="20"/>
        <v>153123.90000000002</v>
      </c>
      <c r="J76" s="44"/>
      <c r="K76" s="84"/>
      <c r="L76" s="25"/>
    </row>
    <row r="77" spans="1:12" ht="18.75" customHeight="1" x14ac:dyDescent="0.2">
      <c r="A77" s="73" t="s">
        <v>214</v>
      </c>
      <c r="B77" s="74" t="s">
        <v>215</v>
      </c>
      <c r="C77" s="88">
        <v>38733.300000000003</v>
      </c>
      <c r="D77" s="75"/>
      <c r="E77" s="76">
        <f t="shared" si="17"/>
        <v>38733.300000000003</v>
      </c>
      <c r="F77" s="75"/>
      <c r="G77" s="76">
        <f t="shared" si="18"/>
        <v>38733.300000000003</v>
      </c>
      <c r="H77" s="75"/>
      <c r="I77" s="77">
        <f t="shared" si="19"/>
        <v>38733.300000000003</v>
      </c>
      <c r="J77" s="32"/>
      <c r="K77" s="85"/>
      <c r="L77" s="25"/>
    </row>
    <row r="78" spans="1:12" ht="21" customHeight="1" x14ac:dyDescent="0.25">
      <c r="A78" s="73" t="s">
        <v>216</v>
      </c>
      <c r="B78" s="74" t="s">
        <v>217</v>
      </c>
      <c r="C78" s="88">
        <v>19194.5</v>
      </c>
      <c r="D78" s="75"/>
      <c r="E78" s="76">
        <f t="shared" si="17"/>
        <v>19194.5</v>
      </c>
      <c r="F78" s="75"/>
      <c r="G78" s="76">
        <f t="shared" si="18"/>
        <v>19194.5</v>
      </c>
      <c r="H78" s="75"/>
      <c r="I78" s="77">
        <f t="shared" si="19"/>
        <v>19194.5</v>
      </c>
      <c r="J78" s="32"/>
      <c r="K78" s="37"/>
      <c r="L78" s="25"/>
    </row>
    <row r="79" spans="1:12" ht="25.5" x14ac:dyDescent="0.25">
      <c r="A79" s="73" t="s">
        <v>218</v>
      </c>
      <c r="B79" s="74" t="s">
        <v>219</v>
      </c>
      <c r="C79" s="29">
        <v>95196.1</v>
      </c>
      <c r="D79" s="75"/>
      <c r="E79" s="76">
        <f t="shared" si="17"/>
        <v>95196.1</v>
      </c>
      <c r="F79" s="75"/>
      <c r="G79" s="76">
        <f t="shared" si="18"/>
        <v>95196.1</v>
      </c>
      <c r="H79" s="75"/>
      <c r="I79" s="77">
        <f t="shared" si="19"/>
        <v>95196.1</v>
      </c>
      <c r="J79" s="32"/>
      <c r="K79" s="37"/>
      <c r="L79" s="25"/>
    </row>
    <row r="80" spans="1:12" s="26" customFormat="1" ht="17.25" customHeight="1" x14ac:dyDescent="0.25">
      <c r="A80" s="81" t="s">
        <v>220</v>
      </c>
      <c r="B80" s="43" t="s">
        <v>221</v>
      </c>
      <c r="C80" s="44">
        <f>SUM(C81)</f>
        <v>1486930.6</v>
      </c>
      <c r="D80" s="44"/>
      <c r="E80" s="44">
        <f t="shared" ref="E80:I80" si="21">SUM(E81)</f>
        <v>1486930.6</v>
      </c>
      <c r="F80" s="44"/>
      <c r="G80" s="44">
        <f t="shared" si="21"/>
        <v>1486930.6</v>
      </c>
      <c r="H80" s="44"/>
      <c r="I80" s="44">
        <f t="shared" si="21"/>
        <v>1486930.6</v>
      </c>
      <c r="J80" s="44"/>
      <c r="K80" s="78"/>
      <c r="L80" s="25"/>
    </row>
    <row r="81" spans="1:12" ht="25.5" x14ac:dyDescent="0.25">
      <c r="A81" s="73" t="s">
        <v>222</v>
      </c>
      <c r="B81" s="74" t="s">
        <v>223</v>
      </c>
      <c r="C81" s="29">
        <v>1486930.6</v>
      </c>
      <c r="D81" s="75"/>
      <c r="E81" s="76">
        <f t="shared" si="17"/>
        <v>1486930.6</v>
      </c>
      <c r="F81" s="75"/>
      <c r="G81" s="76">
        <f t="shared" si="18"/>
        <v>1486930.6</v>
      </c>
      <c r="H81" s="75"/>
      <c r="I81" s="77">
        <f t="shared" si="19"/>
        <v>1486930.6</v>
      </c>
      <c r="J81" s="32"/>
      <c r="K81" s="79"/>
      <c r="L81" s="25"/>
    </row>
    <row r="82" spans="1:12" s="26" customFormat="1" ht="27" customHeight="1" x14ac:dyDescent="0.2">
      <c r="A82" s="81" t="s">
        <v>224</v>
      </c>
      <c r="B82" s="43" t="s">
        <v>225</v>
      </c>
      <c r="C82" s="44">
        <f t="shared" ref="C82:J82" si="22">SUM(C83:C85)</f>
        <v>6136644.8000000007</v>
      </c>
      <c r="D82" s="44">
        <f t="shared" si="22"/>
        <v>615470.89999999991</v>
      </c>
      <c r="E82" s="44">
        <f t="shared" si="22"/>
        <v>6752115.7000000002</v>
      </c>
      <c r="F82" s="44"/>
      <c r="G82" s="44">
        <f t="shared" si="22"/>
        <v>6752115.7000000002</v>
      </c>
      <c r="H82" s="44">
        <f t="shared" si="22"/>
        <v>59405.899999999907</v>
      </c>
      <c r="I82" s="44">
        <f t="shared" si="22"/>
        <v>6811521.5999999996</v>
      </c>
      <c r="J82" s="44">
        <f t="shared" si="22"/>
        <v>674876.79999999981</v>
      </c>
      <c r="K82" s="84"/>
      <c r="L82" s="25"/>
    </row>
    <row r="83" spans="1:12" ht="38.25" x14ac:dyDescent="0.2">
      <c r="A83" s="73" t="s">
        <v>226</v>
      </c>
      <c r="B83" s="74" t="s">
        <v>227</v>
      </c>
      <c r="C83" s="29">
        <v>4261763.7</v>
      </c>
      <c r="D83" s="75">
        <v>-17056.700000000186</v>
      </c>
      <c r="E83" s="76">
        <f t="shared" si="17"/>
        <v>4244707</v>
      </c>
      <c r="F83" s="75"/>
      <c r="G83" s="76">
        <f t="shared" si="18"/>
        <v>4244707</v>
      </c>
      <c r="H83" s="75"/>
      <c r="I83" s="77">
        <f t="shared" si="19"/>
        <v>4244707</v>
      </c>
      <c r="J83" s="32">
        <f>D83</f>
        <v>-17056.700000000186</v>
      </c>
      <c r="K83" s="85"/>
      <c r="L83" s="25"/>
    </row>
    <row r="84" spans="1:12" ht="18" customHeight="1" x14ac:dyDescent="0.25">
      <c r="A84" s="73" t="s">
        <v>228</v>
      </c>
      <c r="B84" s="74" t="s">
        <v>229</v>
      </c>
      <c r="C84" s="29">
        <v>206776.9</v>
      </c>
      <c r="D84" s="75">
        <v>54177.800000000017</v>
      </c>
      <c r="E84" s="76">
        <f t="shared" si="17"/>
        <v>260954.7</v>
      </c>
      <c r="F84" s="75"/>
      <c r="G84" s="76">
        <f t="shared" si="18"/>
        <v>260954.7</v>
      </c>
      <c r="H84" s="75"/>
      <c r="I84" s="77">
        <f t="shared" si="19"/>
        <v>260954.7</v>
      </c>
      <c r="J84" s="32">
        <f>D84</f>
        <v>54177.800000000017</v>
      </c>
      <c r="K84" s="37"/>
      <c r="L84" s="25"/>
    </row>
    <row r="85" spans="1:12" ht="20.25" customHeight="1" x14ac:dyDescent="0.25">
      <c r="A85" s="73" t="s">
        <v>230</v>
      </c>
      <c r="B85" s="74" t="s">
        <v>231</v>
      </c>
      <c r="C85" s="29">
        <v>1668104.2</v>
      </c>
      <c r="D85" s="75">
        <v>578349.80000000005</v>
      </c>
      <c r="E85" s="76">
        <f t="shared" si="17"/>
        <v>2246454</v>
      </c>
      <c r="F85" s="75"/>
      <c r="G85" s="76">
        <f t="shared" si="18"/>
        <v>2246454</v>
      </c>
      <c r="H85" s="75">
        <v>59405.899999999907</v>
      </c>
      <c r="I85" s="77">
        <f t="shared" si="19"/>
        <v>2305859.9</v>
      </c>
      <c r="J85" s="32">
        <f>D85+H85</f>
        <v>637755.69999999995</v>
      </c>
      <c r="K85" s="37"/>
      <c r="L85" s="25"/>
    </row>
    <row r="86" spans="1:12" s="26" customFormat="1" ht="15.75" customHeight="1" thickBot="1" x14ac:dyDescent="0.3">
      <c r="A86" s="89" t="s">
        <v>232</v>
      </c>
      <c r="B86" s="90"/>
      <c r="C86" s="53">
        <f>SUM(C7+C17+C20+C25+C36+C41+C46+C54+C57+C65+C71+C76+C80+C82)</f>
        <v>134310995.40000001</v>
      </c>
      <c r="D86" s="53">
        <f>SUM(D7+D17+D20+D25+D36+D41+D46+D54+D57+D65+D71+D76+D80+D82)</f>
        <v>13587982.500000002</v>
      </c>
      <c r="E86" s="53">
        <f t="shared" ref="E86:I86" si="23">SUM(E7+E17+E20+E25+E36+E41+E46+E54+E57+E65+E71+E76+E80+E82)</f>
        <v>147898977.89999998</v>
      </c>
      <c r="F86" s="53">
        <f t="shared" si="23"/>
        <v>2075304.9999999981</v>
      </c>
      <c r="G86" s="53">
        <f t="shared" si="23"/>
        <v>149974282.89999998</v>
      </c>
      <c r="H86" s="53">
        <f t="shared" si="23"/>
        <v>1462581.000000003</v>
      </c>
      <c r="I86" s="53">
        <f t="shared" si="23"/>
        <v>151436864.09999999</v>
      </c>
      <c r="J86" s="53">
        <f>SUM(J7+J17+J20+J25+J36+J41+J46+J54+J57+J65+J71+J76+J80+J82)</f>
        <v>17125868.500000004</v>
      </c>
      <c r="K86" s="78"/>
      <c r="L86" s="25"/>
    </row>
    <row r="88" spans="1:12" x14ac:dyDescent="0.2">
      <c r="I88" s="46"/>
    </row>
    <row r="89" spans="1:12" x14ac:dyDescent="0.2">
      <c r="C89" s="55"/>
      <c r="D89" s="91"/>
      <c r="E89" s="91"/>
      <c r="F89" s="91"/>
      <c r="G89" s="91"/>
      <c r="H89" s="91"/>
      <c r="I89" s="46"/>
      <c r="J89" s="46"/>
      <c r="L89" s="46"/>
    </row>
    <row r="90" spans="1:12" x14ac:dyDescent="0.2">
      <c r="D90" s="91"/>
      <c r="E90" s="91"/>
      <c r="F90" s="91"/>
      <c r="G90" s="91"/>
      <c r="H90" s="91"/>
      <c r="I90" s="46"/>
      <c r="K90" s="92"/>
    </row>
    <row r="91" spans="1:12" x14ac:dyDescent="0.2">
      <c r="D91" s="91"/>
      <c r="E91" s="91"/>
      <c r="F91" s="91"/>
      <c r="G91" s="91"/>
      <c r="H91" s="91"/>
      <c r="I91" s="46"/>
    </row>
    <row r="92" spans="1:12" x14ac:dyDescent="0.2">
      <c r="I92" s="46"/>
    </row>
    <row r="93" spans="1:12" x14ac:dyDescent="0.2">
      <c r="I93" s="46"/>
      <c r="J93" s="46"/>
    </row>
    <row r="94" spans="1:12" x14ac:dyDescent="0.2">
      <c r="I94" s="46"/>
      <c r="J94" s="46"/>
    </row>
    <row r="95" spans="1:12" x14ac:dyDescent="0.2">
      <c r="D95" s="91"/>
      <c r="E95" s="91"/>
      <c r="F95" s="91"/>
      <c r="G95" s="91"/>
      <c r="H95" s="91"/>
      <c r="I95" s="46"/>
    </row>
    <row r="96" spans="1:12" x14ac:dyDescent="0.2">
      <c r="I96" s="46"/>
    </row>
  </sheetData>
  <mergeCells count="10">
    <mergeCell ref="A86:B86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19685039370078741" right="0.19685039370078741" top="0.19685039370078741" bottom="0.19685039370078741" header="0" footer="0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2023-02-20T06:20:36Z</cp:lastPrinted>
  <dcterms:created xsi:type="dcterms:W3CDTF">2021-01-28T12:39:41Z</dcterms:created>
  <dcterms:modified xsi:type="dcterms:W3CDTF">2023-02-20T06:20:42Z</dcterms:modified>
</cp:coreProperties>
</file>