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3380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'!$A$1:$H$43</definedName>
    <definedName name="_xlnm.Print_Area" localSheetId="1">РАСХОДЫ!$A$1:$H$86</definedName>
  </definedNames>
  <calcPr calcId="145621"/>
</workbook>
</file>

<file path=xl/calcChain.xml><?xml version="1.0" encoding="utf-8"?>
<calcChain xmlns="http://schemas.openxmlformats.org/spreadsheetml/2006/main">
  <c r="G86" i="2" l="1"/>
  <c r="H73" i="2"/>
  <c r="H67" i="2"/>
  <c r="H64" i="2"/>
  <c r="H59" i="2"/>
  <c r="H58" i="2"/>
  <c r="H55" i="2"/>
  <c r="H48" i="2"/>
  <c r="H47" i="2"/>
  <c r="G36" i="2"/>
  <c r="H37" i="2"/>
  <c r="H31" i="2"/>
  <c r="H28" i="2"/>
  <c r="H23" i="2"/>
  <c r="H20" i="2"/>
  <c r="H22" i="2"/>
  <c r="H16" i="2"/>
  <c r="H9" i="2"/>
  <c r="E20" i="2"/>
  <c r="F20" i="2"/>
  <c r="E17" i="2"/>
  <c r="G17" i="2"/>
  <c r="E25" i="2"/>
  <c r="F25" i="2"/>
  <c r="G25" i="2"/>
  <c r="E36" i="2"/>
  <c r="F36" i="2"/>
  <c r="E41" i="2"/>
  <c r="G41" i="2"/>
  <c r="E46" i="2"/>
  <c r="F46" i="2"/>
  <c r="E54" i="2"/>
  <c r="F54" i="2"/>
  <c r="E57" i="2"/>
  <c r="F57" i="2"/>
  <c r="E65" i="2"/>
  <c r="F65" i="2"/>
  <c r="E71" i="2"/>
  <c r="F71" i="2"/>
  <c r="E76" i="2"/>
  <c r="G76" i="2"/>
  <c r="E80" i="2"/>
  <c r="G80" i="2"/>
  <c r="E82" i="2"/>
  <c r="G82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0" i="2" s="1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4" i="2" s="1"/>
  <c r="G56" i="2"/>
  <c r="G58" i="2"/>
  <c r="G59" i="2"/>
  <c r="G60" i="2"/>
  <c r="G61" i="2"/>
  <c r="G62" i="2"/>
  <c r="G63" i="2"/>
  <c r="G64" i="2"/>
  <c r="G66" i="2"/>
  <c r="G67" i="2"/>
  <c r="G65" i="2" s="1"/>
  <c r="G68" i="2"/>
  <c r="G69" i="2"/>
  <c r="G70" i="2"/>
  <c r="G72" i="2"/>
  <c r="G73" i="2"/>
  <c r="G71" i="2" s="1"/>
  <c r="G74" i="2"/>
  <c r="G75" i="2"/>
  <c r="G77" i="2"/>
  <c r="G78" i="2"/>
  <c r="G79" i="2"/>
  <c r="G81" i="2"/>
  <c r="G83" i="2"/>
  <c r="G84" i="2"/>
  <c r="G85" i="2"/>
  <c r="G8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G34" i="1"/>
  <c r="G35" i="1"/>
  <c r="G36" i="1"/>
  <c r="G37" i="1"/>
  <c r="G39" i="1"/>
  <c r="G40" i="1"/>
  <c r="G25" i="1"/>
  <c r="G26" i="1"/>
  <c r="G27" i="1"/>
  <c r="G29" i="1"/>
  <c r="G30" i="1"/>
  <c r="G31" i="1"/>
  <c r="G23" i="1"/>
  <c r="G22" i="1"/>
  <c r="G21" i="1"/>
  <c r="G19" i="1"/>
  <c r="G17" i="1"/>
  <c r="G15" i="1"/>
  <c r="G14" i="1"/>
  <c r="G12" i="1"/>
  <c r="G10" i="1"/>
  <c r="G9" i="1"/>
  <c r="H10" i="1"/>
  <c r="H9" i="1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G57" i="2" l="1"/>
  <c r="G46" i="2"/>
  <c r="E86" i="2"/>
  <c r="G7" i="2"/>
  <c r="F86" i="2"/>
  <c r="F43" i="1"/>
  <c r="E7" i="1"/>
  <c r="E43" i="1" s="1"/>
  <c r="H84" i="2"/>
  <c r="H72" i="2"/>
  <c r="H52" i="2"/>
  <c r="H41" i="2"/>
  <c r="D41" i="2"/>
  <c r="H45" i="2"/>
  <c r="H39" i="2"/>
  <c r="H26" i="2"/>
  <c r="H39" i="1"/>
  <c r="C32" i="1" l="1"/>
  <c r="H32" i="2" l="1"/>
  <c r="H85" i="2"/>
  <c r="H83" i="2"/>
  <c r="H82" i="2" s="1"/>
  <c r="H74" i="2"/>
  <c r="H71" i="2" s="1"/>
  <c r="H70" i="2"/>
  <c r="D65" i="2"/>
  <c r="H68" i="2"/>
  <c r="H54" i="2"/>
  <c r="H53" i="2"/>
  <c r="H51" i="2"/>
  <c r="H50" i="2"/>
  <c r="H49" i="2"/>
  <c r="H46" i="2"/>
  <c r="H40" i="2"/>
  <c r="H36" i="2" s="1"/>
  <c r="H38" i="2"/>
  <c r="H35" i="2"/>
  <c r="H30" i="2"/>
  <c r="H29" i="2"/>
  <c r="C36" i="2"/>
  <c r="D71" i="2"/>
  <c r="D54" i="2"/>
  <c r="D36" i="2"/>
  <c r="D7" i="2"/>
  <c r="H7" i="2"/>
  <c r="H35" i="1"/>
  <c r="H36" i="1"/>
  <c r="H37" i="1"/>
  <c r="H34" i="1"/>
  <c r="D8" i="1"/>
  <c r="D7" i="1" s="1"/>
  <c r="H57" i="2" l="1"/>
  <c r="H25" i="2"/>
  <c r="D82" i="2"/>
  <c r="H69" i="2"/>
  <c r="H65" i="2" s="1"/>
  <c r="D46" i="2"/>
  <c r="D25" i="2"/>
  <c r="G33" i="1"/>
  <c r="H86" i="2" l="1"/>
  <c r="H8" i="1"/>
  <c r="H33" i="1" l="1"/>
  <c r="H32" i="1" s="1"/>
  <c r="H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H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G32" i="1" l="1"/>
  <c r="G13" i="1"/>
  <c r="G11" i="1"/>
  <c r="G8" i="1"/>
  <c r="G16" i="1" l="1"/>
  <c r="G20" i="1"/>
  <c r="G7" i="1" l="1"/>
  <c r="G43" i="1" s="1"/>
</calcChain>
</file>

<file path=xl/sharedStrings.xml><?xml version="1.0" encoding="utf-8"?>
<sst xmlns="http://schemas.openxmlformats.org/spreadsheetml/2006/main" count="258" uniqueCount="247">
  <si>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</si>
  <si>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</si>
  <si>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</si>
  <si>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</si>
  <si>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</si>
  <si>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</si>
  <si>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</si>
  <si>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</si>
  <si>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</si>
  <si>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</si>
  <si>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</si>
  <si>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</si>
  <si>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</si>
  <si>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</si>
  <si>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</si>
  <si>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</si>
  <si>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</si>
  <si>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</si>
  <si>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</si>
  <si>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</si>
  <si>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</si>
  <si>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</si>
  <si>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</si>
  <si>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</si>
  <si>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</si>
  <si>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</si>
  <si>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</si>
  <si>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</si>
  <si>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</si>
  <si>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</si>
  <si>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</si>
  <si>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</si>
  <si>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</si>
  <si>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</si>
  <si>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</si>
  <si>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</si>
  <si>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</si>
  <si>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</si>
  <si>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</si>
  <si>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</si>
  <si>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</si>
  <si>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</si>
  <si>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</si>
  <si>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</si>
  <si>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</si>
  <si>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</si>
  <si>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</si>
  <si>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</si>
  <si>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</si>
  <si>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</si>
  <si>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</si>
  <si>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</si>
  <si>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</si>
  <si>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</si>
  <si>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</si>
  <si>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</si>
  <si>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</si>
  <si>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</si>
  <si>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</si>
  <si>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</si>
  <si>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</si>
  <si>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</si>
  <si>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</si>
  <si>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</si>
  <si>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</si>
  <si>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</si>
  <si>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</si>
  <si>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</si>
  <si>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</si>
  <si>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</si>
  <si>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</si>
  <si>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</si>
  <si>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</si>
  <si>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</si>
  <si>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</si>
  <si>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</si>
  <si>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</si>
  <si>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</si>
  <si>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</si>
  <si>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</si>
  <si>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</si>
  <si>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</si>
  <si>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</si>
  <si>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</si>
  <si>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</si>
  <si>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</si>
  <si>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</si>
  <si>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</si>
  <si>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</si>
  <si>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</si>
  <si>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</si>
  <si>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</si>
  <si>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</si>
  <si>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</si>
  <si>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</si>
  <si>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</si>
  <si>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</si>
  <si>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</si>
  <si>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</si>
  <si>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</si>
  <si>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</si>
  <si>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</si>
  <si>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</si>
  <si>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</si>
  <si>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</si>
  <si>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</si>
  <si>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</si>
  <si>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</si>
  <si>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</si>
  <si>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</si>
  <si>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</si>
  <si>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</si>
  <si>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</si>
  <si>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</si>
  <si>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</si>
  <si>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</si>
  <si>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</si>
  <si>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</si>
  <si>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</si>
  <si>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</si>
  <si>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</si>
  <si>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</si>
  <si>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</si>
  <si>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</si>
  <si>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</si>
  <si>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</si>
  <si>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</si>
  <si>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</si>
  <si>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</si>
  <si>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</si>
  <si>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</si>
  <si>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</si>
  <si>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</si>
  <si>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</si>
  <si>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</si>
  <si>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</si>
  <si>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</si>
  <si>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</si>
  <si>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</si>
  <si>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</si>
  <si>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</si>
  <si>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</si>
  <si>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</si>
  <si>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</si>
  <si>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</si>
  <si>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</si>
  <si>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</si>
  <si>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</si>
  <si>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</si>
  <si>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</si>
  <si>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</si>
  <si>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</si>
  <si>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</si>
  <si>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</si>
  <si>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</si>
  <si>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</si>
  <si>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</si>
  <si>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</si>
  <si>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</si>
  <si>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</si>
  <si>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</si>
  <si>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</si>
  <si>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</si>
  <si>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</si>
  <si>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</si>
  <si>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</si>
  <si>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</si>
  <si>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</si>
  <si>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</si>
  <si>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</si>
  <si>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</si>
  <si>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</si>
  <si>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</si>
  <si>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</si>
  <si>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</si>
  <si>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</si>
  <si>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</si>
  <si>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</si>
  <si>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</si>
  <si>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</si>
  <si>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</si>
  <si>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</si>
  <si>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</si>
  <si>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</si>
  <si>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</si>
  <si>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</si>
  <si>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</si>
  <si>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</si>
  <si>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</si>
  <si>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</si>
  <si>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</si>
  <si>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</si>
  <si>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</si>
  <si>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</si>
  <si>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</si>
  <si>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</si>
  <si>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</si>
  <si>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</si>
  <si>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</si>
  <si>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</si>
  <si>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</si>
  <si>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</si>
  <si>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</si>
  <si>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</si>
  <si>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</si>
  <si>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</si>
  <si>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</si>
  <si>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</si>
  <si>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</si>
  <si>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</si>
  <si>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</si>
  <si>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</si>
  <si>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</si>
  <si>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</si>
  <si>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</si>
  <si>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</si>
  <si>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</si>
  <si>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</si>
  <si>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</si>
  <si>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</si>
  <si>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</si>
  <si>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</si>
  <si>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</si>
  <si>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</si>
  <si>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</si>
  <si>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</si>
  <si>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</si>
  <si>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</si>
  <si>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</si>
  <si>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</si>
  <si>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</si>
  <si>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</si>
  <si>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</si>
  <si>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</si>
  <si>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</si>
  <si>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</si>
  <si>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</si>
  <si>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</si>
  <si>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Сведения о внесенных изменениях в закон о бюджете в части расходов за 2022 год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</si>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</sst>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4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1">
      <alignment horizontal="right"/>
    </xf>
    <xf numFmtId="0" fontId="12" fillId="0" borderId="12" applyNumberFormat="0">
      <alignment horizontal="right" vertical="top"/>
    </xf>
  </cellStyleXfs>
  <cellXfs count="92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6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49" fontId="4" fillId="3" borderId="11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2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164" fontId="5" fillId="6" borderId="13" xfId="0" applyNumberFormat="1" applyFont="1" applyFill="1" applyBorder="1" applyAlignment="1">
      <alignment horizontal="center" vertical="center" wrapText="1" shrinkToFi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 shrinkToFit="1"/>
    </xf>
    <xf numFmtId="164" fontId="5" fillId="0" borderId="12" xfId="0" applyNumberFormat="1" applyFont="1" applyFill="1" applyBorder="1" applyAlignment="1">
      <alignment horizontal="center" vertical="center" wrapText="1" shrinkToFit="1"/>
    </xf>
    <xf numFmtId="164" fontId="2" fillId="0" borderId="18" xfId="0" applyNumberFormat="1" applyFont="1" applyFill="1" applyBorder="1" applyAlignment="1">
      <alignment horizontal="center" vertical="center" wrapText="1" shrinkToFit="1"/>
    </xf>
    <xf numFmtId="0" fontId="13" fillId="0" borderId="0" xfId="0" applyFont="1"/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I8" sqref="I8"/>
    </sheetView>
  </sheetViews>
  <sheetFormatPr defaultRowHeight="12.75" x14ac:dyDescent="0.2"/>
  <cols>
    <col min="1" max="1" width="23.83203125" style="1" customWidth="1"/>
    <col min="2" max="2" width="52.6640625" style="30" customWidth="1"/>
    <col min="3" max="3" width="29.5" style="30" customWidth="1"/>
    <col min="4" max="4" width="20.6640625" style="1" customWidth="1"/>
    <col min="5" max="5" width="21.1640625" style="1" customWidth="1"/>
    <col min="6" max="6" width="19.83203125" style="1" customWidth="1"/>
    <col min="7" max="7" width="25.5" style="1" customWidth="1"/>
    <col min="8" max="8" width="18.33203125" style="1" customWidth="1"/>
    <col min="9" max="9" width="18" style="1" customWidth="1"/>
    <col min="10" max="10" width="16.5" style="1" customWidth="1"/>
    <col min="11" max="11" width="13.1640625" style="1" customWidth="1"/>
    <col min="12" max="12" width="15.83203125" style="1" bestFit="1" customWidth="1"/>
    <col min="13" max="13" width="16" style="1" bestFit="1" customWidth="1"/>
    <col min="14" max="16384" width="9.33203125" style="1"/>
  </cols>
  <sheetData>
    <row r="1" spans="1:9" ht="20.25" customHeight="1" x14ac:dyDescent="0.2">
      <c r="A1" s="70" t="s">
        <v>239</v>
      </c>
      <c r="B1" s="70"/>
      <c r="C1" s="70"/>
      <c r="D1" s="70"/>
      <c r="E1" s="70"/>
      <c r="F1" s="70"/>
      <c r="G1" s="70"/>
      <c r="H1" s="70"/>
    </row>
    <row r="2" spans="1:9" ht="14.25" customHeight="1" thickBot="1" x14ac:dyDescent="0.25">
      <c r="B2" s="2"/>
      <c r="C2" s="2"/>
      <c r="H2" s="3" t="s">
        <v>0</v>
      </c>
    </row>
    <row r="3" spans="1:9" ht="61.5" customHeight="1" thickBot="1" x14ac:dyDescent="0.25">
      <c r="A3" s="71" t="s">
        <v>1</v>
      </c>
      <c r="B3" s="71" t="s">
        <v>2</v>
      </c>
      <c r="C3" s="71" t="s">
        <v>240</v>
      </c>
      <c r="D3" s="83" t="s">
        <v>241</v>
      </c>
      <c r="E3" s="84"/>
      <c r="F3" s="85"/>
      <c r="G3" s="75" t="s">
        <v>243</v>
      </c>
      <c r="H3" s="71" t="s">
        <v>3</v>
      </c>
    </row>
    <row r="4" spans="1:9" ht="28.5" customHeight="1" thickBot="1" x14ac:dyDescent="0.25">
      <c r="A4" s="72"/>
      <c r="B4" s="72"/>
      <c r="C4" s="72"/>
      <c r="D4" s="86" t="s">
        <v>244</v>
      </c>
      <c r="E4" s="87"/>
      <c r="F4" s="58" t="s">
        <v>245</v>
      </c>
      <c r="G4" s="76"/>
      <c r="H4" s="72"/>
    </row>
    <row r="5" spans="1:9" ht="34.5" customHeight="1" thickBot="1" x14ac:dyDescent="0.25">
      <c r="A5" s="73"/>
      <c r="B5" s="73"/>
      <c r="C5" s="74"/>
      <c r="D5" s="59" t="s">
        <v>4</v>
      </c>
      <c r="E5" s="60" t="s">
        <v>246</v>
      </c>
      <c r="F5" s="60" t="s">
        <v>4</v>
      </c>
      <c r="G5" s="77"/>
      <c r="H5" s="74"/>
    </row>
    <row r="6" spans="1:9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9" s="10" customFormat="1" ht="18" customHeight="1" x14ac:dyDescent="0.2">
      <c r="A7" s="6" t="s">
        <v>5</v>
      </c>
      <c r="B7" s="7" t="s">
        <v>6</v>
      </c>
      <c r="C7" s="8">
        <f>SUM(C8,C11,C13,C16,C20,C23,C24,C25,C26,C27,C28,C29,C30,C31)</f>
        <v>90281008.530000001</v>
      </c>
      <c r="D7" s="8">
        <f>SUM(D8,D11,D13,D16,D20,D23,D24,D25,D26,D27,D28,D29,D30,D31)</f>
        <v>389342.59999999404</v>
      </c>
      <c r="E7" s="8">
        <f t="shared" ref="E7:F7" si="0">SUM(E8,E11,E13,E16,E20,E23,E24,E25,E26,E27,E28,E29,E30,E31)</f>
        <v>90670351.129999995</v>
      </c>
      <c r="F7" s="8">
        <f t="shared" si="0"/>
        <v>2075305.1000000015</v>
      </c>
      <c r="G7" s="8">
        <f t="shared" ref="G7" si="1">SUM(G8,G11,G13,G16,G20,G23,G24,G25,G26,G27,G28,G29,G30,G31)</f>
        <v>92745656.230000004</v>
      </c>
      <c r="H7" s="8">
        <f>SUM(H8,H11,H13,H16,H20,H23,H24,H25,H26,H27,H28,H29,H30,H31)</f>
        <v>2464647.6999999955</v>
      </c>
      <c r="I7" s="9"/>
    </row>
    <row r="8" spans="1:9" s="10" customFormat="1" ht="15.75" customHeight="1" x14ac:dyDescent="0.2">
      <c r="A8" s="11" t="s">
        <v>7</v>
      </c>
      <c r="B8" s="12" t="s">
        <v>8</v>
      </c>
      <c r="C8" s="13">
        <f>C9+C10</f>
        <v>59287514.900000006</v>
      </c>
      <c r="D8" s="61">
        <f>D9+D10</f>
        <v>389342.59999999404</v>
      </c>
      <c r="E8" s="88">
        <f>E9+E10</f>
        <v>59676857.5</v>
      </c>
      <c r="F8" s="61">
        <f>F9+F10</f>
        <v>2075305.1000000015</v>
      </c>
      <c r="G8" s="13">
        <f t="shared" ref="G8" si="2">G9+G10</f>
        <v>61752162.600000001</v>
      </c>
      <c r="H8" s="64">
        <f>H9+H10</f>
        <v>2464647.6999999955</v>
      </c>
      <c r="I8" s="9"/>
    </row>
    <row r="9" spans="1:9" s="10" customFormat="1" ht="16.5" customHeight="1" x14ac:dyDescent="0.25">
      <c r="A9" s="11" t="s">
        <v>9</v>
      </c>
      <c r="B9" s="14" t="s">
        <v>10</v>
      </c>
      <c r="C9" s="15">
        <v>27775995.500000007</v>
      </c>
      <c r="D9" s="62">
        <v>389342.59999999404</v>
      </c>
      <c r="E9" s="89">
        <f>C9+D9</f>
        <v>28165338.100000001</v>
      </c>
      <c r="F9" s="62">
        <v>1000000</v>
      </c>
      <c r="G9" s="15">
        <f>E9+F9</f>
        <v>29165338.100000001</v>
      </c>
      <c r="H9" s="64">
        <f>D9+F9</f>
        <v>1389342.599999994</v>
      </c>
      <c r="I9" s="28"/>
    </row>
    <row r="10" spans="1:9" s="10" customFormat="1" ht="15.75" customHeight="1" x14ac:dyDescent="0.2">
      <c r="A10" s="11" t="s">
        <v>11</v>
      </c>
      <c r="B10" s="14" t="s">
        <v>12</v>
      </c>
      <c r="C10" s="15">
        <v>31511519.399999999</v>
      </c>
      <c r="D10" s="62"/>
      <c r="E10" s="89">
        <f>C10+D10</f>
        <v>31511519.399999999</v>
      </c>
      <c r="F10" s="62">
        <v>1075305.1000000015</v>
      </c>
      <c r="G10" s="15">
        <f>E10+F10</f>
        <v>32586824.5</v>
      </c>
      <c r="H10" s="64">
        <f>F10</f>
        <v>1075305.1000000015</v>
      </c>
      <c r="I10" s="16"/>
    </row>
    <row r="11" spans="1:9" s="10" customFormat="1" ht="38.25" x14ac:dyDescent="0.2">
      <c r="A11" s="11" t="s">
        <v>13</v>
      </c>
      <c r="B11" s="17" t="s">
        <v>14</v>
      </c>
      <c r="C11" s="13">
        <f>C12</f>
        <v>13447785.300000001</v>
      </c>
      <c r="D11" s="61"/>
      <c r="E11" s="88">
        <f>E12</f>
        <v>13447785.300000001</v>
      </c>
      <c r="F11" s="61"/>
      <c r="G11" s="13">
        <f>G12</f>
        <v>13447785.300000001</v>
      </c>
      <c r="H11" s="64"/>
    </row>
    <row r="12" spans="1:9" s="10" customFormat="1" ht="38.25" x14ac:dyDescent="0.2">
      <c r="A12" s="11" t="s">
        <v>15</v>
      </c>
      <c r="B12" s="14" t="s">
        <v>16</v>
      </c>
      <c r="C12" s="15">
        <v>13447785.300000001</v>
      </c>
      <c r="D12" s="62"/>
      <c r="E12" s="89">
        <f>C12+D12</f>
        <v>13447785.300000001</v>
      </c>
      <c r="F12" s="62"/>
      <c r="G12" s="15">
        <f>E12+F12</f>
        <v>13447785.300000001</v>
      </c>
      <c r="H12" s="64"/>
    </row>
    <row r="13" spans="1:9" s="10" customFormat="1" x14ac:dyDescent="0.2">
      <c r="A13" s="11" t="s">
        <v>17</v>
      </c>
      <c r="B13" s="12" t="s">
        <v>18</v>
      </c>
      <c r="C13" s="13">
        <f>C14+C15</f>
        <v>7477003</v>
      </c>
      <c r="D13" s="61"/>
      <c r="E13" s="88">
        <f>E14+E15</f>
        <v>7477003</v>
      </c>
      <c r="F13" s="61"/>
      <c r="G13" s="13">
        <f>G14+G15</f>
        <v>7477003</v>
      </c>
      <c r="H13" s="64"/>
    </row>
    <row r="14" spans="1:9" s="10" customFormat="1" ht="30.75" customHeight="1" x14ac:dyDescent="0.2">
      <c r="A14" s="11" t="s">
        <v>19</v>
      </c>
      <c r="B14" s="14" t="s">
        <v>20</v>
      </c>
      <c r="C14" s="15">
        <v>7357003</v>
      </c>
      <c r="D14" s="62"/>
      <c r="E14" s="89">
        <f>C14+D14</f>
        <v>7357003</v>
      </c>
      <c r="F14" s="62"/>
      <c r="G14" s="15">
        <f>E14+F14</f>
        <v>7357003</v>
      </c>
      <c r="H14" s="64"/>
    </row>
    <row r="15" spans="1:9" s="10" customFormat="1" ht="20.25" customHeight="1" x14ac:dyDescent="0.2">
      <c r="A15" s="11" t="s">
        <v>21</v>
      </c>
      <c r="B15" s="14" t="s">
        <v>22</v>
      </c>
      <c r="C15" s="15">
        <v>120000</v>
      </c>
      <c r="D15" s="62"/>
      <c r="E15" s="89">
        <f>C15+D15</f>
        <v>120000</v>
      </c>
      <c r="F15" s="62"/>
      <c r="G15" s="15">
        <f>E15+F15</f>
        <v>120000</v>
      </c>
      <c r="H15" s="64"/>
    </row>
    <row r="16" spans="1:9" s="10" customFormat="1" ht="18" customHeight="1" x14ac:dyDescent="0.2">
      <c r="A16" s="18" t="s">
        <v>23</v>
      </c>
      <c r="B16" s="12" t="s">
        <v>24</v>
      </c>
      <c r="C16" s="13">
        <f>C17+C18+C19</f>
        <v>8295474</v>
      </c>
      <c r="D16" s="61"/>
      <c r="E16" s="88">
        <f>E17+E18+E19</f>
        <v>8295474</v>
      </c>
      <c r="F16" s="61"/>
      <c r="G16" s="13">
        <f>G17+G18+G19</f>
        <v>8295474</v>
      </c>
      <c r="H16" s="64"/>
    </row>
    <row r="17" spans="1:9" s="10" customFormat="1" ht="14.25" customHeight="1" x14ac:dyDescent="0.2">
      <c r="A17" s="11" t="s">
        <v>25</v>
      </c>
      <c r="B17" s="14" t="s">
        <v>26</v>
      </c>
      <c r="C17" s="15">
        <v>8290266</v>
      </c>
      <c r="D17" s="62"/>
      <c r="E17" s="89">
        <f>C17+D17</f>
        <v>8290266</v>
      </c>
      <c r="F17" s="62"/>
      <c r="G17" s="15">
        <f>E17+F17</f>
        <v>8290266</v>
      </c>
      <c r="H17" s="64"/>
    </row>
    <row r="18" spans="1:9" s="10" customFormat="1" ht="15.75" customHeight="1" x14ac:dyDescent="0.2">
      <c r="A18" s="11" t="s">
        <v>27</v>
      </c>
      <c r="B18" s="14" t="s">
        <v>28</v>
      </c>
      <c r="C18" s="15"/>
      <c r="D18" s="62"/>
      <c r="E18" s="89"/>
      <c r="F18" s="62"/>
      <c r="G18" s="15"/>
      <c r="H18" s="64"/>
    </row>
    <row r="19" spans="1:9" s="10" customFormat="1" ht="16.5" customHeight="1" x14ac:dyDescent="0.2">
      <c r="A19" s="11" t="s">
        <v>29</v>
      </c>
      <c r="B19" s="14" t="s">
        <v>30</v>
      </c>
      <c r="C19" s="15">
        <v>5208</v>
      </c>
      <c r="D19" s="62"/>
      <c r="E19" s="89">
        <f t="shared" ref="E18:E19" si="3">C19+D19</f>
        <v>5208</v>
      </c>
      <c r="F19" s="62"/>
      <c r="G19" s="15">
        <f t="shared" ref="G18:G19" si="4">E19+F19</f>
        <v>5208</v>
      </c>
      <c r="H19" s="64"/>
    </row>
    <row r="20" spans="1:9" s="10" customFormat="1" ht="25.5" x14ac:dyDescent="0.2">
      <c r="A20" s="18" t="s">
        <v>31</v>
      </c>
      <c r="B20" s="12" t="s">
        <v>32</v>
      </c>
      <c r="C20" s="13">
        <f>C21+C22</f>
        <v>95841</v>
      </c>
      <c r="D20" s="61"/>
      <c r="E20" s="88">
        <f>E21+E22</f>
        <v>95841</v>
      </c>
      <c r="F20" s="61"/>
      <c r="G20" s="13">
        <f>G21+G22</f>
        <v>95841</v>
      </c>
      <c r="H20" s="64"/>
    </row>
    <row r="21" spans="1:9" s="10" customFormat="1" ht="18" customHeight="1" x14ac:dyDescent="0.2">
      <c r="A21" s="11" t="s">
        <v>33</v>
      </c>
      <c r="B21" s="14" t="s">
        <v>34</v>
      </c>
      <c r="C21" s="15">
        <v>93531</v>
      </c>
      <c r="D21" s="62"/>
      <c r="E21" s="89">
        <f>C21+D21</f>
        <v>93531</v>
      </c>
      <c r="F21" s="62"/>
      <c r="G21" s="15">
        <f>E21+F21</f>
        <v>93531</v>
      </c>
      <c r="H21" s="65"/>
    </row>
    <row r="22" spans="1:9" s="10" customFormat="1" ht="42" customHeight="1" x14ac:dyDescent="0.2">
      <c r="A22" s="11" t="s">
        <v>35</v>
      </c>
      <c r="B22" s="14" t="s">
        <v>36</v>
      </c>
      <c r="C22" s="15">
        <v>2310</v>
      </c>
      <c r="D22" s="62"/>
      <c r="E22" s="89">
        <f>C22+D22</f>
        <v>2310</v>
      </c>
      <c r="F22" s="62"/>
      <c r="G22" s="15">
        <f>E22+F22</f>
        <v>2310</v>
      </c>
      <c r="H22" s="65"/>
    </row>
    <row r="23" spans="1:9" s="10" customFormat="1" ht="16.5" customHeight="1" x14ac:dyDescent="0.2">
      <c r="A23" s="11" t="s">
        <v>37</v>
      </c>
      <c r="B23" s="12" t="s">
        <v>38</v>
      </c>
      <c r="C23" s="13">
        <v>268741</v>
      </c>
      <c r="D23" s="61"/>
      <c r="E23" s="88">
        <f>C23+D23</f>
        <v>268741</v>
      </c>
      <c r="F23" s="61"/>
      <c r="G23" s="13">
        <f>E23+F23</f>
        <v>268741</v>
      </c>
      <c r="H23" s="64"/>
    </row>
    <row r="24" spans="1:9" s="10" customFormat="1" ht="42" customHeight="1" x14ac:dyDescent="0.2">
      <c r="A24" s="11" t="s">
        <v>39</v>
      </c>
      <c r="B24" s="12" t="s">
        <v>40</v>
      </c>
      <c r="C24" s="13"/>
      <c r="D24" s="61"/>
      <c r="E24" s="88"/>
      <c r="F24" s="61"/>
      <c r="G24" s="13"/>
      <c r="H24" s="64"/>
    </row>
    <row r="25" spans="1:9" ht="41.25" customHeight="1" x14ac:dyDescent="0.2">
      <c r="A25" s="11" t="s">
        <v>41</v>
      </c>
      <c r="B25" s="12" t="s">
        <v>42</v>
      </c>
      <c r="C25" s="13">
        <v>323748.63</v>
      </c>
      <c r="D25" s="61"/>
      <c r="E25" s="88">
        <f t="shared" ref="E24:E31" si="5">C25+D25</f>
        <v>323748.63</v>
      </c>
      <c r="F25" s="61"/>
      <c r="G25" s="13">
        <f t="shared" ref="G24:G31" si="6">E25+F25</f>
        <v>323748.63</v>
      </c>
      <c r="H25" s="64"/>
      <c r="I25" s="16"/>
    </row>
    <row r="26" spans="1:9" ht="30.75" customHeight="1" x14ac:dyDescent="0.2">
      <c r="A26" s="11" t="s">
        <v>43</v>
      </c>
      <c r="B26" s="12" t="s">
        <v>44</v>
      </c>
      <c r="C26" s="13">
        <v>113037.70000000001</v>
      </c>
      <c r="D26" s="61"/>
      <c r="E26" s="88">
        <f t="shared" si="5"/>
        <v>113037.70000000001</v>
      </c>
      <c r="F26" s="61"/>
      <c r="G26" s="13">
        <f t="shared" si="6"/>
        <v>113037.70000000001</v>
      </c>
      <c r="H26" s="64"/>
      <c r="I26" s="16"/>
    </row>
    <row r="27" spans="1:9" ht="42" customHeight="1" x14ac:dyDescent="0.2">
      <c r="A27" s="11" t="s">
        <v>45</v>
      </c>
      <c r="B27" s="12" t="s">
        <v>46</v>
      </c>
      <c r="C27" s="13">
        <v>165972.69999999998</v>
      </c>
      <c r="D27" s="61"/>
      <c r="E27" s="88">
        <f t="shared" si="5"/>
        <v>165972.69999999998</v>
      </c>
      <c r="F27" s="61"/>
      <c r="G27" s="13">
        <f t="shared" si="6"/>
        <v>165972.69999999998</v>
      </c>
      <c r="H27" s="64"/>
      <c r="I27" s="16"/>
    </row>
    <row r="28" spans="1:9" ht="28.5" customHeight="1" x14ac:dyDescent="0.2">
      <c r="A28" s="11" t="s">
        <v>47</v>
      </c>
      <c r="B28" s="12" t="s">
        <v>48</v>
      </c>
      <c r="C28" s="13"/>
      <c r="D28" s="61"/>
      <c r="E28" s="88"/>
      <c r="F28" s="61"/>
      <c r="G28" s="13"/>
      <c r="H28" s="64"/>
    </row>
    <row r="29" spans="1:9" ht="15.75" customHeight="1" x14ac:dyDescent="0.2">
      <c r="A29" s="11" t="s">
        <v>49</v>
      </c>
      <c r="B29" s="12" t="s">
        <v>50</v>
      </c>
      <c r="C29" s="13">
        <v>16375</v>
      </c>
      <c r="D29" s="61"/>
      <c r="E29" s="88">
        <f t="shared" si="5"/>
        <v>16375</v>
      </c>
      <c r="F29" s="61"/>
      <c r="G29" s="13">
        <f t="shared" si="6"/>
        <v>16375</v>
      </c>
      <c r="H29" s="64"/>
    </row>
    <row r="30" spans="1:9" ht="15.75" customHeight="1" x14ac:dyDescent="0.25">
      <c r="A30" s="11" t="s">
        <v>51</v>
      </c>
      <c r="B30" s="12" t="s">
        <v>52</v>
      </c>
      <c r="C30" s="13">
        <v>785259.99999999988</v>
      </c>
      <c r="D30" s="61"/>
      <c r="E30" s="88">
        <f t="shared" si="5"/>
        <v>785259.99999999988</v>
      </c>
      <c r="F30" s="61"/>
      <c r="G30" s="13">
        <f t="shared" si="6"/>
        <v>785259.99999999988</v>
      </c>
      <c r="H30" s="64"/>
      <c r="I30" s="19"/>
    </row>
    <row r="31" spans="1:9" ht="15.75" customHeight="1" x14ac:dyDescent="0.2">
      <c r="A31" s="11" t="s">
        <v>53</v>
      </c>
      <c r="B31" s="12" t="s">
        <v>54</v>
      </c>
      <c r="C31" s="13">
        <v>4255.3</v>
      </c>
      <c r="D31" s="61"/>
      <c r="E31" s="88">
        <f t="shared" si="5"/>
        <v>4255.3</v>
      </c>
      <c r="F31" s="61"/>
      <c r="G31" s="13">
        <f t="shared" si="6"/>
        <v>4255.3</v>
      </c>
      <c r="H31" s="64"/>
    </row>
    <row r="32" spans="1:9" s="10" customFormat="1" ht="18" customHeight="1" x14ac:dyDescent="0.2">
      <c r="A32" s="20" t="s">
        <v>55</v>
      </c>
      <c r="B32" s="21" t="s">
        <v>56</v>
      </c>
      <c r="C32" s="22">
        <f>C33+C39+C40+C41+C42</f>
        <v>34851129.200000003</v>
      </c>
      <c r="D32" s="22">
        <f t="shared" ref="D32:G32" si="7">D33+D39+D40+D41+D42</f>
        <v>12038062.799999997</v>
      </c>
      <c r="E32" s="22">
        <f t="shared" si="7"/>
        <v>46889192.000000007</v>
      </c>
      <c r="F32" s="22"/>
      <c r="G32" s="22">
        <f t="shared" si="7"/>
        <v>46889192.000000007</v>
      </c>
      <c r="H32" s="22">
        <f>H33+H39+H40+H41+H42</f>
        <v>12038062.799999997</v>
      </c>
      <c r="I32" s="9"/>
    </row>
    <row r="33" spans="1:13" s="10" customFormat="1" ht="38.25" x14ac:dyDescent="0.25">
      <c r="A33" s="11" t="s">
        <v>57</v>
      </c>
      <c r="B33" s="12" t="s">
        <v>58</v>
      </c>
      <c r="C33" s="13">
        <f>C34+C35+C36+C37+C38</f>
        <v>34848928.300000004</v>
      </c>
      <c r="D33" s="61">
        <f>D34+D35+D36+D37</f>
        <v>9368698.5999999978</v>
      </c>
      <c r="E33" s="88">
        <f t="shared" ref="E33:F33" si="8">E34+E35+E36+E37</f>
        <v>44217626.900000006</v>
      </c>
      <c r="F33" s="61"/>
      <c r="G33" s="13">
        <f>G34+G35+G36+G37+G38</f>
        <v>44217626.900000006</v>
      </c>
      <c r="H33" s="64">
        <f>H34+H35+H36+H37+H38</f>
        <v>9368698.5999999978</v>
      </c>
      <c r="I33" s="19"/>
    </row>
    <row r="34" spans="1:13" ht="27.75" customHeight="1" x14ac:dyDescent="0.2">
      <c r="A34" s="11" t="s">
        <v>59</v>
      </c>
      <c r="B34" s="12" t="s">
        <v>60</v>
      </c>
      <c r="C34" s="13">
        <v>12541871.4</v>
      </c>
      <c r="D34" s="61">
        <v>2126423.6999999993</v>
      </c>
      <c r="E34" s="88">
        <f>C34+D34</f>
        <v>14668295.1</v>
      </c>
      <c r="F34" s="61"/>
      <c r="G34" s="13">
        <f>E34+F34</f>
        <v>14668295.1</v>
      </c>
      <c r="H34" s="64">
        <f>D34</f>
        <v>2126423.6999999993</v>
      </c>
      <c r="I34" s="23"/>
      <c r="J34" s="24"/>
      <c r="K34" s="10"/>
      <c r="L34" s="24"/>
    </row>
    <row r="35" spans="1:13" ht="42" customHeight="1" x14ac:dyDescent="0.2">
      <c r="A35" s="11" t="s">
        <v>61</v>
      </c>
      <c r="B35" s="12" t="s">
        <v>62</v>
      </c>
      <c r="C35" s="13">
        <v>17264138.600000001</v>
      </c>
      <c r="D35" s="61">
        <v>5159950.3999999985</v>
      </c>
      <c r="E35" s="88">
        <f t="shared" ref="E35:E42" si="9">C35+D35</f>
        <v>22424089</v>
      </c>
      <c r="F35" s="61"/>
      <c r="G35" s="13">
        <f t="shared" ref="G35:G42" si="10">E35+F35</f>
        <v>22424089</v>
      </c>
      <c r="H35" s="64">
        <f t="shared" ref="H35:H37" si="11">D35</f>
        <v>5159950.3999999985</v>
      </c>
      <c r="I35" s="23"/>
      <c r="J35" s="24"/>
      <c r="L35" s="24"/>
    </row>
    <row r="36" spans="1:13" ht="27.75" customHeight="1" x14ac:dyDescent="0.2">
      <c r="A36" s="11" t="s">
        <v>63</v>
      </c>
      <c r="B36" s="12" t="s">
        <v>64</v>
      </c>
      <c r="C36" s="13">
        <v>2600231.1</v>
      </c>
      <c r="D36" s="61">
        <v>200336</v>
      </c>
      <c r="E36" s="88">
        <f t="shared" si="9"/>
        <v>2800567.1</v>
      </c>
      <c r="F36" s="61"/>
      <c r="G36" s="13">
        <f t="shared" si="10"/>
        <v>2800567.1</v>
      </c>
      <c r="H36" s="64">
        <f t="shared" si="11"/>
        <v>200336</v>
      </c>
      <c r="I36" s="23"/>
      <c r="J36" s="24"/>
      <c r="L36" s="24"/>
    </row>
    <row r="37" spans="1:13" ht="15.75" customHeight="1" x14ac:dyDescent="0.2">
      <c r="A37" s="11" t="s">
        <v>65</v>
      </c>
      <c r="B37" s="12" t="s">
        <v>66</v>
      </c>
      <c r="C37" s="13">
        <v>2442687.2000000002</v>
      </c>
      <c r="D37" s="61">
        <v>1881988.5</v>
      </c>
      <c r="E37" s="88">
        <f t="shared" si="9"/>
        <v>4324675.7</v>
      </c>
      <c r="F37" s="61"/>
      <c r="G37" s="13">
        <f t="shared" si="10"/>
        <v>4324675.7</v>
      </c>
      <c r="H37" s="64">
        <f t="shared" si="11"/>
        <v>1881988.5</v>
      </c>
      <c r="I37" s="23"/>
      <c r="J37" s="24"/>
      <c r="L37" s="24"/>
    </row>
    <row r="38" spans="1:13" ht="27.75" customHeight="1" x14ac:dyDescent="0.2">
      <c r="A38" s="25" t="s">
        <v>67</v>
      </c>
      <c r="B38" s="26" t="s">
        <v>68</v>
      </c>
      <c r="C38" s="27"/>
      <c r="D38" s="61"/>
      <c r="E38" s="88"/>
      <c r="F38" s="61"/>
      <c r="G38" s="13"/>
      <c r="H38" s="64"/>
    </row>
    <row r="39" spans="1:13" ht="48" customHeight="1" x14ac:dyDescent="0.2">
      <c r="A39" s="25" t="s">
        <v>69</v>
      </c>
      <c r="B39" s="26" t="s">
        <v>70</v>
      </c>
      <c r="C39" s="27"/>
      <c r="D39" s="61">
        <v>2669364.2000000002</v>
      </c>
      <c r="E39" s="88">
        <f t="shared" si="9"/>
        <v>2669364.2000000002</v>
      </c>
      <c r="F39" s="61"/>
      <c r="G39" s="13">
        <f t="shared" si="10"/>
        <v>2669364.2000000002</v>
      </c>
      <c r="H39" s="64">
        <f>D39</f>
        <v>2669364.2000000002</v>
      </c>
      <c r="K39" s="24"/>
    </row>
    <row r="40" spans="1:13" ht="27.75" customHeight="1" x14ac:dyDescent="0.2">
      <c r="A40" s="25" t="s">
        <v>236</v>
      </c>
      <c r="B40" s="26" t="s">
        <v>237</v>
      </c>
      <c r="C40" s="27">
        <v>2200.9</v>
      </c>
      <c r="D40" s="63"/>
      <c r="E40" s="88">
        <f t="shared" si="9"/>
        <v>2200.9</v>
      </c>
      <c r="F40" s="63"/>
      <c r="G40" s="13">
        <f t="shared" si="10"/>
        <v>2200.9</v>
      </c>
      <c r="H40" s="64"/>
      <c r="K40" s="24"/>
    </row>
    <row r="41" spans="1:13" ht="66.75" customHeight="1" x14ac:dyDescent="0.25">
      <c r="A41" s="25" t="s">
        <v>71</v>
      </c>
      <c r="B41" s="26" t="s">
        <v>72</v>
      </c>
      <c r="C41" s="27"/>
      <c r="D41" s="63"/>
      <c r="E41" s="88"/>
      <c r="F41" s="63"/>
      <c r="G41" s="13"/>
      <c r="H41" s="64"/>
      <c r="I41" s="28"/>
    </row>
    <row r="42" spans="1:13" ht="55.5" customHeight="1" x14ac:dyDescent="0.25">
      <c r="A42" s="25" t="s">
        <v>73</v>
      </c>
      <c r="B42" s="26" t="s">
        <v>74</v>
      </c>
      <c r="C42" s="27"/>
      <c r="D42" s="63"/>
      <c r="E42" s="88"/>
      <c r="F42" s="63"/>
      <c r="G42" s="13"/>
      <c r="H42" s="64"/>
      <c r="I42" s="28"/>
      <c r="J42" s="24"/>
    </row>
    <row r="43" spans="1:13" s="10" customFormat="1" ht="19.5" customHeight="1" thickBot="1" x14ac:dyDescent="0.25">
      <c r="A43" s="68" t="s">
        <v>75</v>
      </c>
      <c r="B43" s="69"/>
      <c r="C43" s="29">
        <f>C7+C32</f>
        <v>125132137.73</v>
      </c>
      <c r="D43" s="29">
        <f t="shared" ref="D43:H43" si="12">D7+D32</f>
        <v>12427405.399999991</v>
      </c>
      <c r="E43" s="29">
        <f t="shared" si="12"/>
        <v>137559543.13</v>
      </c>
      <c r="F43" s="29">
        <f t="shared" si="12"/>
        <v>2075305.1000000015</v>
      </c>
      <c r="G43" s="29">
        <f>G7+G32</f>
        <v>139634848.23000002</v>
      </c>
      <c r="H43" s="29">
        <f t="shared" si="12"/>
        <v>14502710.499999993</v>
      </c>
    </row>
    <row r="45" spans="1:13" x14ac:dyDescent="0.2">
      <c r="G45" s="24"/>
      <c r="I45" s="24"/>
      <c r="M45" s="24"/>
    </row>
    <row r="46" spans="1:13" x14ac:dyDescent="0.2">
      <c r="C46" s="31"/>
      <c r="D46" s="24"/>
      <c r="E46" s="24"/>
      <c r="F46" s="24"/>
      <c r="G46" s="32"/>
      <c r="H46" s="24"/>
    </row>
    <row r="47" spans="1:13" x14ac:dyDescent="0.2">
      <c r="G47" s="24"/>
    </row>
    <row r="48" spans="1:13" x14ac:dyDescent="0.2">
      <c r="G48" s="33"/>
      <c r="H48" s="24"/>
    </row>
    <row r="49" spans="3:8" x14ac:dyDescent="0.2">
      <c r="C49" s="34"/>
      <c r="D49" s="35"/>
      <c r="E49" s="35"/>
      <c r="F49" s="35"/>
      <c r="G49" s="24"/>
    </row>
    <row r="50" spans="3:8" x14ac:dyDescent="0.2">
      <c r="C50" s="36"/>
      <c r="D50" s="36"/>
      <c r="E50" s="36"/>
      <c r="F50" s="36"/>
      <c r="G50" s="33"/>
      <c r="H50" s="24"/>
    </row>
    <row r="51" spans="3:8" x14ac:dyDescent="0.2">
      <c r="C51" s="37"/>
      <c r="D51" s="38"/>
      <c r="E51" s="38"/>
      <c r="F51" s="38"/>
      <c r="H51" s="24"/>
    </row>
    <row r="52" spans="3:8" x14ac:dyDescent="0.2">
      <c r="C52" s="37"/>
      <c r="D52" s="38"/>
      <c r="E52" s="38"/>
      <c r="F52" s="38"/>
      <c r="H52" s="24"/>
    </row>
    <row r="54" spans="3:8" ht="15.75" x14ac:dyDescent="0.25">
      <c r="G54" s="28"/>
    </row>
  </sheetData>
  <mergeCells count="9">
    <mergeCell ref="A43:B43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0.19685039370078741" right="0.19685039370078741" top="0.11811023622047245" bottom="0.11811023622047245" header="0" footer="0"/>
  <pageSetup paperSize="8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I8" sqref="I8"/>
    </sheetView>
  </sheetViews>
  <sheetFormatPr defaultRowHeight="12.75" x14ac:dyDescent="0.2"/>
  <cols>
    <col min="1" max="1" width="19" style="1" customWidth="1"/>
    <col min="2" max="2" width="54.1640625" style="30" customWidth="1"/>
    <col min="3" max="3" width="24" style="30" customWidth="1"/>
    <col min="4" max="4" width="22.1640625" style="40" customWidth="1"/>
    <col min="5" max="5" width="20.33203125" style="40" customWidth="1"/>
    <col min="6" max="6" width="20.5" style="40" customWidth="1"/>
    <col min="7" max="7" width="23.5" style="1" customWidth="1"/>
    <col min="8" max="8" width="15.5" style="1" customWidth="1"/>
    <col min="9" max="9" width="29" style="39" customWidth="1"/>
    <col min="10" max="10" width="23.6640625" style="1" customWidth="1"/>
    <col min="11" max="16384" width="9.33203125" style="1"/>
  </cols>
  <sheetData>
    <row r="1" spans="1:10" ht="23.25" customHeight="1" x14ac:dyDescent="0.2">
      <c r="A1" s="80" t="s">
        <v>238</v>
      </c>
      <c r="B1" s="80"/>
      <c r="C1" s="80"/>
      <c r="D1" s="80"/>
      <c r="E1" s="80"/>
      <c r="F1" s="80"/>
      <c r="G1" s="80"/>
      <c r="H1" s="80"/>
    </row>
    <row r="2" spans="1:10" ht="15.75" customHeight="1" thickBot="1" x14ac:dyDescent="0.25">
      <c r="B2" s="2"/>
      <c r="C2" s="2"/>
      <c r="H2" s="3" t="s">
        <v>0</v>
      </c>
    </row>
    <row r="3" spans="1:10" ht="73.5" customHeight="1" thickBot="1" x14ac:dyDescent="0.25">
      <c r="A3" s="81" t="s">
        <v>76</v>
      </c>
      <c r="B3" s="71" t="s">
        <v>2</v>
      </c>
      <c r="C3" s="71" t="s">
        <v>240</v>
      </c>
      <c r="D3" s="83" t="s">
        <v>241</v>
      </c>
      <c r="E3" s="84"/>
      <c r="F3" s="85"/>
      <c r="G3" s="75" t="s">
        <v>242</v>
      </c>
      <c r="H3" s="71" t="s">
        <v>3</v>
      </c>
    </row>
    <row r="4" spans="1:10" ht="26.25" customHeight="1" thickBot="1" x14ac:dyDescent="0.25">
      <c r="A4" s="82"/>
      <c r="B4" s="72"/>
      <c r="C4" s="72"/>
      <c r="D4" s="86" t="s">
        <v>244</v>
      </c>
      <c r="E4" s="87"/>
      <c r="F4" s="58" t="s">
        <v>245</v>
      </c>
      <c r="G4" s="76"/>
      <c r="H4" s="72"/>
    </row>
    <row r="5" spans="1:10" ht="27" customHeight="1" thickBot="1" x14ac:dyDescent="0.25">
      <c r="A5" s="73"/>
      <c r="B5" s="73"/>
      <c r="C5" s="74"/>
      <c r="D5" s="59" t="s">
        <v>4</v>
      </c>
      <c r="E5" s="60" t="s">
        <v>246</v>
      </c>
      <c r="F5" s="60" t="s">
        <v>4</v>
      </c>
      <c r="G5" s="77"/>
      <c r="H5" s="74"/>
    </row>
    <row r="6" spans="1:10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10" s="10" customFormat="1" ht="15.75" x14ac:dyDescent="0.25">
      <c r="A7" s="41" t="s">
        <v>77</v>
      </c>
      <c r="B7" s="7" t="s">
        <v>78</v>
      </c>
      <c r="C7" s="8">
        <f>SUM(C8:C16)</f>
        <v>10180668.6</v>
      </c>
      <c r="D7" s="8">
        <f t="shared" ref="D7:H7" si="0">SUM(D8:D16)</f>
        <v>1674186.5000000009</v>
      </c>
      <c r="E7" s="8">
        <f t="shared" si="0"/>
        <v>11854855.100000001</v>
      </c>
      <c r="F7" s="8">
        <f t="shared" si="0"/>
        <v>-26444.700000001118</v>
      </c>
      <c r="G7" s="8">
        <f t="shared" si="0"/>
        <v>11828410.399999999</v>
      </c>
      <c r="H7" s="8">
        <f t="shared" si="0"/>
        <v>1647741.7999999998</v>
      </c>
      <c r="I7" s="42"/>
      <c r="J7" s="9"/>
    </row>
    <row r="8" spans="1:10" ht="43.5" customHeight="1" x14ac:dyDescent="0.25">
      <c r="A8" s="43" t="s">
        <v>79</v>
      </c>
      <c r="B8" s="44" t="s">
        <v>80</v>
      </c>
      <c r="C8" s="13">
        <v>249491.9</v>
      </c>
      <c r="D8" s="66"/>
      <c r="E8" s="90">
        <f>C8+D8</f>
        <v>249491.9</v>
      </c>
      <c r="F8" s="66"/>
      <c r="G8" s="67">
        <f>E8+F8</f>
        <v>249491.9</v>
      </c>
      <c r="H8" s="64"/>
      <c r="I8" s="45"/>
      <c r="J8" s="9"/>
    </row>
    <row r="9" spans="1:10" ht="50.25" customHeight="1" x14ac:dyDescent="0.25">
      <c r="A9" s="43" t="s">
        <v>81</v>
      </c>
      <c r="B9" s="44" t="s">
        <v>82</v>
      </c>
      <c r="C9" s="13">
        <v>326895.09999999998</v>
      </c>
      <c r="D9" s="66"/>
      <c r="E9" s="90">
        <f t="shared" ref="E9:E72" si="1">C9+D9</f>
        <v>326895.09999999998</v>
      </c>
      <c r="F9" s="66">
        <v>2000</v>
      </c>
      <c r="G9" s="67">
        <f t="shared" ref="G9:G72" si="2">E9+F9</f>
        <v>328895.09999999998</v>
      </c>
      <c r="H9" s="64">
        <f>F9</f>
        <v>2000</v>
      </c>
      <c r="I9" s="91"/>
      <c r="J9" s="9"/>
    </row>
    <row r="10" spans="1:10" ht="57.75" customHeight="1" x14ac:dyDescent="0.25">
      <c r="A10" s="43" t="s">
        <v>83</v>
      </c>
      <c r="B10" s="44" t="s">
        <v>84</v>
      </c>
      <c r="C10" s="13">
        <v>124999.6</v>
      </c>
      <c r="D10" s="66"/>
      <c r="E10" s="90">
        <f t="shared" si="1"/>
        <v>124999.6</v>
      </c>
      <c r="F10" s="66"/>
      <c r="G10" s="67">
        <f t="shared" si="2"/>
        <v>124999.6</v>
      </c>
      <c r="H10" s="64"/>
      <c r="I10" s="45"/>
      <c r="J10" s="9"/>
    </row>
    <row r="11" spans="1:10" ht="17.25" customHeight="1" x14ac:dyDescent="0.25">
      <c r="A11" s="43" t="s">
        <v>85</v>
      </c>
      <c r="B11" s="44" t="s">
        <v>86</v>
      </c>
      <c r="C11" s="13">
        <v>545735.5</v>
      </c>
      <c r="D11" s="66"/>
      <c r="E11" s="90">
        <f t="shared" si="1"/>
        <v>545735.5</v>
      </c>
      <c r="F11" s="66"/>
      <c r="G11" s="67">
        <f t="shared" si="2"/>
        <v>545735.5</v>
      </c>
      <c r="H11" s="64"/>
      <c r="I11" s="28"/>
      <c r="J11" s="9"/>
    </row>
    <row r="12" spans="1:10" ht="38.25" x14ac:dyDescent="0.25">
      <c r="A12" s="43" t="s">
        <v>87</v>
      </c>
      <c r="B12" s="44" t="s">
        <v>88</v>
      </c>
      <c r="C12" s="13">
        <v>318040.8</v>
      </c>
      <c r="D12" s="66"/>
      <c r="E12" s="90">
        <f t="shared" si="1"/>
        <v>318040.8</v>
      </c>
      <c r="F12" s="66"/>
      <c r="G12" s="67">
        <f t="shared" si="2"/>
        <v>318040.8</v>
      </c>
      <c r="H12" s="64"/>
      <c r="I12" s="45"/>
      <c r="J12" s="9"/>
    </row>
    <row r="13" spans="1:10" ht="17.25" customHeight="1" x14ac:dyDescent="0.25">
      <c r="A13" s="43" t="s">
        <v>89</v>
      </c>
      <c r="B13" s="44" t="s">
        <v>90</v>
      </c>
      <c r="C13" s="13">
        <v>141897.9</v>
      </c>
      <c r="D13" s="66"/>
      <c r="E13" s="90">
        <f t="shared" si="1"/>
        <v>141897.9</v>
      </c>
      <c r="F13" s="66"/>
      <c r="G13" s="67">
        <f t="shared" si="2"/>
        <v>141897.9</v>
      </c>
      <c r="H13" s="64"/>
      <c r="I13" s="45"/>
      <c r="J13" s="9"/>
    </row>
    <row r="14" spans="1:10" ht="16.5" customHeight="1" x14ac:dyDescent="0.25">
      <c r="A14" s="43" t="s">
        <v>91</v>
      </c>
      <c r="B14" s="44" t="s">
        <v>92</v>
      </c>
      <c r="C14" s="13">
        <v>500000</v>
      </c>
      <c r="D14" s="66"/>
      <c r="E14" s="90">
        <f t="shared" si="1"/>
        <v>500000</v>
      </c>
      <c r="F14" s="66"/>
      <c r="G14" s="67">
        <f t="shared" si="2"/>
        <v>500000</v>
      </c>
      <c r="H14" s="64"/>
      <c r="I14" s="46"/>
      <c r="J14" s="9"/>
    </row>
    <row r="15" spans="1:10" ht="26.25" x14ac:dyDescent="0.25">
      <c r="A15" s="43" t="s">
        <v>93</v>
      </c>
      <c r="B15" s="47" t="s">
        <v>94</v>
      </c>
      <c r="C15" s="13">
        <v>202.5</v>
      </c>
      <c r="D15" s="66"/>
      <c r="E15" s="90">
        <f t="shared" si="1"/>
        <v>202.5</v>
      </c>
      <c r="F15" s="66"/>
      <c r="G15" s="67">
        <f t="shared" si="2"/>
        <v>202.5</v>
      </c>
      <c r="H15" s="64"/>
      <c r="I15" s="45"/>
      <c r="J15" s="9"/>
    </row>
    <row r="16" spans="1:10" ht="19.5" customHeight="1" x14ac:dyDescent="0.25">
      <c r="A16" s="43" t="s">
        <v>95</v>
      </c>
      <c r="B16" s="44" t="s">
        <v>96</v>
      </c>
      <c r="C16" s="13">
        <v>7973405.2999999998</v>
      </c>
      <c r="D16" s="66">
        <v>1674186.5000000009</v>
      </c>
      <c r="E16" s="90">
        <f t="shared" si="1"/>
        <v>9647591.8000000007</v>
      </c>
      <c r="F16" s="66">
        <v>-28444.700000001118</v>
      </c>
      <c r="G16" s="67">
        <f t="shared" si="2"/>
        <v>9619147.0999999996</v>
      </c>
      <c r="H16" s="64">
        <f>D16+F16</f>
        <v>1645741.7999999998</v>
      </c>
      <c r="I16" s="91"/>
      <c r="J16" s="9"/>
    </row>
    <row r="17" spans="1:10" s="10" customFormat="1" ht="17.25" customHeight="1" x14ac:dyDescent="0.2">
      <c r="A17" s="48" t="s">
        <v>97</v>
      </c>
      <c r="B17" s="21" t="s">
        <v>98</v>
      </c>
      <c r="C17" s="22">
        <f>SUM(C18:C19)</f>
        <v>58468.4</v>
      </c>
      <c r="D17" s="22"/>
      <c r="E17" s="22">
        <f t="shared" ref="D17:G17" si="3">SUM(E18:E19)</f>
        <v>58468.4</v>
      </c>
      <c r="F17" s="22"/>
      <c r="G17" s="22">
        <f t="shared" si="3"/>
        <v>58468.4</v>
      </c>
      <c r="H17" s="22"/>
      <c r="I17" s="49"/>
      <c r="J17" s="9"/>
    </row>
    <row r="18" spans="1:10" ht="16.5" customHeight="1" x14ac:dyDescent="0.25">
      <c r="A18" s="43" t="s">
        <v>99</v>
      </c>
      <c r="B18" s="44" t="s">
        <v>100</v>
      </c>
      <c r="C18" s="13">
        <v>58268.4</v>
      </c>
      <c r="D18" s="66"/>
      <c r="E18" s="90">
        <f t="shared" si="1"/>
        <v>58268.4</v>
      </c>
      <c r="F18" s="66"/>
      <c r="G18" s="67">
        <f t="shared" si="2"/>
        <v>58268.4</v>
      </c>
      <c r="H18" s="64"/>
      <c r="I18" s="45"/>
      <c r="J18" s="9"/>
    </row>
    <row r="19" spans="1:10" ht="18" customHeight="1" x14ac:dyDescent="0.25">
      <c r="A19" s="43" t="s">
        <v>101</v>
      </c>
      <c r="B19" s="44" t="s">
        <v>102</v>
      </c>
      <c r="C19" s="13">
        <v>200</v>
      </c>
      <c r="D19" s="66"/>
      <c r="E19" s="90">
        <f t="shared" si="1"/>
        <v>200</v>
      </c>
      <c r="F19" s="66"/>
      <c r="G19" s="67">
        <f t="shared" si="2"/>
        <v>200</v>
      </c>
      <c r="H19" s="64"/>
      <c r="I19" s="45"/>
      <c r="J19" s="9"/>
    </row>
    <row r="20" spans="1:10" s="10" customFormat="1" ht="29.25" customHeight="1" x14ac:dyDescent="0.25">
      <c r="A20" s="48" t="s">
        <v>103</v>
      </c>
      <c r="B20" s="21" t="s">
        <v>104</v>
      </c>
      <c r="C20" s="22">
        <f>SUM(C21:C24)</f>
        <v>932516.5</v>
      </c>
      <c r="D20" s="22"/>
      <c r="E20" s="22">
        <f t="shared" ref="D20:G20" si="4">SUM(E21:E24)</f>
        <v>932516.5</v>
      </c>
      <c r="F20" s="22">
        <f t="shared" si="4"/>
        <v>14944.900000000023</v>
      </c>
      <c r="G20" s="22">
        <f t="shared" si="4"/>
        <v>947461.4</v>
      </c>
      <c r="H20" s="22">
        <f>H21+H22+H23+H24</f>
        <v>14944.900000000023</v>
      </c>
      <c r="I20" s="55"/>
      <c r="J20" s="9"/>
    </row>
    <row r="21" spans="1:10" ht="18" customHeight="1" x14ac:dyDescent="0.25">
      <c r="A21" s="43" t="s">
        <v>105</v>
      </c>
      <c r="B21" s="44" t="s">
        <v>106</v>
      </c>
      <c r="C21" s="13">
        <v>215401.1</v>
      </c>
      <c r="D21" s="66"/>
      <c r="E21" s="90">
        <f t="shared" si="1"/>
        <v>215401.1</v>
      </c>
      <c r="F21" s="66"/>
      <c r="G21" s="67">
        <f t="shared" si="2"/>
        <v>215401.1</v>
      </c>
      <c r="H21" s="64"/>
      <c r="I21" s="45"/>
      <c r="J21" s="9"/>
    </row>
    <row r="22" spans="1:10" ht="15.75" x14ac:dyDescent="0.25">
      <c r="A22" s="43" t="s">
        <v>107</v>
      </c>
      <c r="B22" s="44" t="s">
        <v>234</v>
      </c>
      <c r="C22" s="13">
        <v>173625.4</v>
      </c>
      <c r="D22" s="66"/>
      <c r="E22" s="90">
        <f t="shared" si="1"/>
        <v>173625.4</v>
      </c>
      <c r="F22" s="66">
        <v>12730</v>
      </c>
      <c r="G22" s="67">
        <f t="shared" si="2"/>
        <v>186355.4</v>
      </c>
      <c r="H22" s="64">
        <f>F22</f>
        <v>12730</v>
      </c>
      <c r="I22" s="46"/>
      <c r="J22" s="9"/>
    </row>
    <row r="23" spans="1:10" ht="41.25" customHeight="1" x14ac:dyDescent="0.25">
      <c r="A23" s="43" t="s">
        <v>108</v>
      </c>
      <c r="B23" s="44" t="s">
        <v>235</v>
      </c>
      <c r="C23" s="13">
        <v>534590</v>
      </c>
      <c r="D23" s="66"/>
      <c r="E23" s="90">
        <f t="shared" si="1"/>
        <v>534590</v>
      </c>
      <c r="F23" s="66">
        <v>2214.9000000000233</v>
      </c>
      <c r="G23" s="67">
        <f t="shared" si="2"/>
        <v>536804.9</v>
      </c>
      <c r="H23" s="64">
        <f>F23</f>
        <v>2214.9000000000233</v>
      </c>
      <c r="I23" s="28"/>
      <c r="J23" s="9"/>
    </row>
    <row r="24" spans="1:10" ht="16.5" customHeight="1" x14ac:dyDescent="0.25">
      <c r="A24" s="43" t="s">
        <v>109</v>
      </c>
      <c r="B24" s="44" t="s">
        <v>110</v>
      </c>
      <c r="C24" s="13">
        <v>8900</v>
      </c>
      <c r="D24" s="66"/>
      <c r="E24" s="90">
        <f t="shared" si="1"/>
        <v>8900</v>
      </c>
      <c r="F24" s="66"/>
      <c r="G24" s="67">
        <f t="shared" si="2"/>
        <v>8900</v>
      </c>
      <c r="H24" s="64"/>
      <c r="I24" s="45"/>
      <c r="J24" s="9"/>
    </row>
    <row r="25" spans="1:10" s="10" customFormat="1" ht="19.5" customHeight="1" x14ac:dyDescent="0.25">
      <c r="A25" s="48" t="s">
        <v>111</v>
      </c>
      <c r="B25" s="21" t="s">
        <v>112</v>
      </c>
      <c r="C25" s="22">
        <f>SUM(C26:C35)</f>
        <v>22845762.299999997</v>
      </c>
      <c r="D25" s="22">
        <f t="shared" ref="D25:H25" si="5">SUM(D26:D35)</f>
        <v>1941400.1999999993</v>
      </c>
      <c r="E25" s="22">
        <f t="shared" si="5"/>
        <v>24787162.499999996</v>
      </c>
      <c r="F25" s="22">
        <f t="shared" si="5"/>
        <v>8721.2000000001863</v>
      </c>
      <c r="G25" s="22">
        <f t="shared" si="5"/>
        <v>24795883.699999996</v>
      </c>
      <c r="H25" s="22">
        <f t="shared" si="5"/>
        <v>1950121.3999999994</v>
      </c>
      <c r="I25" s="55"/>
      <c r="J25" s="9"/>
    </row>
    <row r="26" spans="1:10" ht="18" customHeight="1" x14ac:dyDescent="0.25">
      <c r="A26" s="43" t="s">
        <v>113</v>
      </c>
      <c r="B26" s="44" t="s">
        <v>114</v>
      </c>
      <c r="C26" s="13">
        <v>643932.80000000005</v>
      </c>
      <c r="D26" s="66">
        <v>-17457.70000000007</v>
      </c>
      <c r="E26" s="90">
        <f t="shared" si="1"/>
        <v>626475.1</v>
      </c>
      <c r="F26" s="66"/>
      <c r="G26" s="67">
        <f t="shared" si="2"/>
        <v>626475.1</v>
      </c>
      <c r="H26" s="64">
        <f>D26</f>
        <v>-17457.70000000007</v>
      </c>
      <c r="I26" s="28"/>
      <c r="J26" s="9"/>
    </row>
    <row r="27" spans="1:10" ht="18.75" customHeight="1" x14ac:dyDescent="0.25">
      <c r="A27" s="43" t="s">
        <v>115</v>
      </c>
      <c r="B27" s="44" t="s">
        <v>116</v>
      </c>
      <c r="C27" s="13">
        <v>1500</v>
      </c>
      <c r="D27" s="66"/>
      <c r="E27" s="90">
        <f t="shared" si="1"/>
        <v>1500</v>
      </c>
      <c r="F27" s="66"/>
      <c r="G27" s="67">
        <f t="shared" si="2"/>
        <v>1500</v>
      </c>
      <c r="H27" s="64"/>
      <c r="I27" s="45"/>
      <c r="J27" s="9"/>
    </row>
    <row r="28" spans="1:10" ht="18" customHeight="1" x14ac:dyDescent="0.25">
      <c r="A28" s="43" t="s">
        <v>117</v>
      </c>
      <c r="B28" s="44" t="s">
        <v>118</v>
      </c>
      <c r="C28" s="13">
        <v>3346815</v>
      </c>
      <c r="D28" s="66">
        <v>6551.2999999998137</v>
      </c>
      <c r="E28" s="90">
        <f t="shared" si="1"/>
        <v>3353366.3</v>
      </c>
      <c r="F28" s="66">
        <v>8951.2000000001863</v>
      </c>
      <c r="G28" s="67">
        <f t="shared" si="2"/>
        <v>3362317.5</v>
      </c>
      <c r="H28" s="64">
        <f>D28+F28</f>
        <v>15502.5</v>
      </c>
      <c r="I28" s="28"/>
      <c r="J28" s="9"/>
    </row>
    <row r="29" spans="1:10" ht="18.75" customHeight="1" x14ac:dyDescent="0.25">
      <c r="A29" s="43" t="s">
        <v>119</v>
      </c>
      <c r="B29" s="44" t="s">
        <v>120</v>
      </c>
      <c r="C29" s="13">
        <v>78020.899999999994</v>
      </c>
      <c r="D29" s="66">
        <v>200000</v>
      </c>
      <c r="E29" s="90">
        <f t="shared" si="1"/>
        <v>278020.90000000002</v>
      </c>
      <c r="F29" s="66"/>
      <c r="G29" s="67">
        <f t="shared" si="2"/>
        <v>278020.90000000002</v>
      </c>
      <c r="H29" s="64">
        <f t="shared" ref="H28:H32" si="6">D29</f>
        <v>200000</v>
      </c>
      <c r="I29" s="46"/>
      <c r="J29" s="9"/>
    </row>
    <row r="30" spans="1:10" ht="18.75" customHeight="1" x14ac:dyDescent="0.25">
      <c r="A30" s="43" t="s">
        <v>121</v>
      </c>
      <c r="B30" s="44" t="s">
        <v>122</v>
      </c>
      <c r="C30" s="13">
        <v>118088.7</v>
      </c>
      <c r="D30" s="66">
        <v>215966.39999999997</v>
      </c>
      <c r="E30" s="90">
        <f t="shared" si="1"/>
        <v>334055.09999999998</v>
      </c>
      <c r="F30" s="66"/>
      <c r="G30" s="67">
        <f t="shared" si="2"/>
        <v>334055.09999999998</v>
      </c>
      <c r="H30" s="64">
        <f t="shared" si="6"/>
        <v>215966.39999999997</v>
      </c>
      <c r="I30" s="45"/>
      <c r="J30" s="9"/>
    </row>
    <row r="31" spans="1:10" ht="17.25" customHeight="1" x14ac:dyDescent="0.25">
      <c r="A31" s="43" t="s">
        <v>123</v>
      </c>
      <c r="B31" s="44" t="s">
        <v>124</v>
      </c>
      <c r="C31" s="13">
        <v>1413243</v>
      </c>
      <c r="D31" s="66">
        <v>2292.6999999999534</v>
      </c>
      <c r="E31" s="90">
        <f t="shared" si="1"/>
        <v>1415535.7</v>
      </c>
      <c r="F31" s="66">
        <v>-230</v>
      </c>
      <c r="G31" s="67">
        <f t="shared" si="2"/>
        <v>1415305.7</v>
      </c>
      <c r="H31" s="64">
        <f>D31+F31</f>
        <v>2062.6999999999534</v>
      </c>
      <c r="I31" s="46"/>
      <c r="J31" s="9"/>
    </row>
    <row r="32" spans="1:10" ht="18" customHeight="1" x14ac:dyDescent="0.2">
      <c r="A32" s="43" t="s">
        <v>125</v>
      </c>
      <c r="B32" s="44" t="s">
        <v>126</v>
      </c>
      <c r="C32" s="13">
        <v>15239518</v>
      </c>
      <c r="D32" s="66">
        <v>1354496.5999999996</v>
      </c>
      <c r="E32" s="90">
        <f t="shared" si="1"/>
        <v>16594014.6</v>
      </c>
      <c r="F32" s="66"/>
      <c r="G32" s="67">
        <f t="shared" si="2"/>
        <v>16594014.6</v>
      </c>
      <c r="H32" s="64">
        <f t="shared" si="6"/>
        <v>1354496.5999999996</v>
      </c>
      <c r="J32" s="9"/>
    </row>
    <row r="33" spans="1:10" ht="18" customHeight="1" x14ac:dyDescent="0.25">
      <c r="A33" s="43" t="s">
        <v>127</v>
      </c>
      <c r="B33" s="44" t="s">
        <v>128</v>
      </c>
      <c r="C33" s="13">
        <v>80784.399999999994</v>
      </c>
      <c r="D33" s="66"/>
      <c r="E33" s="90">
        <f t="shared" si="1"/>
        <v>80784.399999999994</v>
      </c>
      <c r="F33" s="66"/>
      <c r="G33" s="67">
        <f t="shared" si="2"/>
        <v>80784.399999999994</v>
      </c>
      <c r="H33" s="64"/>
      <c r="I33" s="45"/>
      <c r="J33" s="9"/>
    </row>
    <row r="34" spans="1:10" ht="25.5" x14ac:dyDescent="0.25">
      <c r="A34" s="43" t="s">
        <v>129</v>
      </c>
      <c r="B34" s="44" t="s">
        <v>130</v>
      </c>
      <c r="C34" s="13">
        <v>20000</v>
      </c>
      <c r="D34" s="66"/>
      <c r="E34" s="90">
        <f t="shared" si="1"/>
        <v>20000</v>
      </c>
      <c r="F34" s="66"/>
      <c r="G34" s="67">
        <f t="shared" si="2"/>
        <v>20000</v>
      </c>
      <c r="H34" s="64"/>
      <c r="I34" s="46"/>
      <c r="J34" s="9"/>
    </row>
    <row r="35" spans="1:10" ht="17.25" customHeight="1" x14ac:dyDescent="0.25">
      <c r="A35" s="43" t="s">
        <v>131</v>
      </c>
      <c r="B35" s="44" t="s">
        <v>132</v>
      </c>
      <c r="C35" s="13">
        <v>1903859.5</v>
      </c>
      <c r="D35" s="66">
        <v>179550.89999999991</v>
      </c>
      <c r="E35" s="90">
        <f t="shared" si="1"/>
        <v>2083410.4</v>
      </c>
      <c r="F35" s="66"/>
      <c r="G35" s="67">
        <f t="shared" si="2"/>
        <v>2083410.4</v>
      </c>
      <c r="H35" s="64">
        <f>D35</f>
        <v>179550.89999999991</v>
      </c>
      <c r="I35" s="46"/>
      <c r="J35" s="9"/>
    </row>
    <row r="36" spans="1:10" s="10" customFormat="1" ht="20.25" customHeight="1" x14ac:dyDescent="0.2">
      <c r="A36" s="48" t="s">
        <v>133</v>
      </c>
      <c r="B36" s="21" t="s">
        <v>134</v>
      </c>
      <c r="C36" s="22">
        <f>SUM(C37:C40)</f>
        <v>884041.8</v>
      </c>
      <c r="D36" s="22">
        <f>SUM(D37:D40)</f>
        <v>6289947.2999999998</v>
      </c>
      <c r="E36" s="22">
        <f t="shared" ref="E36:G36" si="7">SUM(E37:E40)</f>
        <v>7173989.0999999996</v>
      </c>
      <c r="F36" s="22">
        <f t="shared" si="7"/>
        <v>1855631.4000000004</v>
      </c>
      <c r="G36" s="22">
        <f>SUM(G37:G40)+0.1</f>
        <v>9029620.5999999996</v>
      </c>
      <c r="H36" s="22">
        <f>SUM(H37:H40)</f>
        <v>8145578.7000000002</v>
      </c>
      <c r="I36" s="56"/>
      <c r="J36" s="9"/>
    </row>
    <row r="37" spans="1:10" ht="18.75" customHeight="1" x14ac:dyDescent="0.2">
      <c r="A37" s="43" t="s">
        <v>135</v>
      </c>
      <c r="B37" s="44" t="s">
        <v>136</v>
      </c>
      <c r="C37" s="13">
        <v>297169.59999999998</v>
      </c>
      <c r="D37" s="66">
        <v>4135343.4999999995</v>
      </c>
      <c r="E37" s="90">
        <f t="shared" si="1"/>
        <v>4432513.0999999996</v>
      </c>
      <c r="F37" s="66">
        <v>1855631.4000000004</v>
      </c>
      <c r="G37" s="67">
        <f t="shared" si="2"/>
        <v>6288144.5</v>
      </c>
      <c r="H37" s="64">
        <f>D37+F37</f>
        <v>5990974.9000000004</v>
      </c>
      <c r="I37" s="57"/>
      <c r="J37" s="9"/>
    </row>
    <row r="38" spans="1:10" ht="18.75" customHeight="1" x14ac:dyDescent="0.25">
      <c r="A38" s="43" t="s">
        <v>137</v>
      </c>
      <c r="B38" s="44" t="s">
        <v>138</v>
      </c>
      <c r="C38" s="13">
        <v>211021</v>
      </c>
      <c r="D38" s="66">
        <v>940551.5</v>
      </c>
      <c r="E38" s="90">
        <f t="shared" si="1"/>
        <v>1151572.5</v>
      </c>
      <c r="F38" s="66"/>
      <c r="G38" s="67">
        <f t="shared" si="2"/>
        <v>1151572.5</v>
      </c>
      <c r="H38" s="64">
        <f>D38</f>
        <v>940551.5</v>
      </c>
      <c r="I38" s="46"/>
      <c r="J38" s="9"/>
    </row>
    <row r="39" spans="1:10" ht="16.5" customHeight="1" x14ac:dyDescent="0.25">
      <c r="A39" s="43" t="s">
        <v>139</v>
      </c>
      <c r="B39" s="44" t="s">
        <v>140</v>
      </c>
      <c r="C39" s="13">
        <v>125047.4</v>
      </c>
      <c r="D39" s="66">
        <v>1177431.3</v>
      </c>
      <c r="E39" s="90">
        <f t="shared" si="1"/>
        <v>1302478.7</v>
      </c>
      <c r="F39" s="66"/>
      <c r="G39" s="67">
        <f t="shared" si="2"/>
        <v>1302478.7</v>
      </c>
      <c r="H39" s="64">
        <f>D39</f>
        <v>1177431.3</v>
      </c>
      <c r="I39" s="46"/>
      <c r="J39" s="9"/>
    </row>
    <row r="40" spans="1:10" ht="25.5" x14ac:dyDescent="0.25">
      <c r="A40" s="43" t="s">
        <v>141</v>
      </c>
      <c r="B40" s="44" t="s">
        <v>142</v>
      </c>
      <c r="C40" s="13">
        <v>250803.8</v>
      </c>
      <c r="D40" s="66">
        <v>36621</v>
      </c>
      <c r="E40" s="90">
        <f t="shared" si="1"/>
        <v>287424.8</v>
      </c>
      <c r="F40" s="66"/>
      <c r="G40" s="67">
        <f t="shared" si="2"/>
        <v>287424.8</v>
      </c>
      <c r="H40" s="64">
        <f>D40</f>
        <v>36621</v>
      </c>
      <c r="I40" s="45"/>
      <c r="J40" s="9"/>
    </row>
    <row r="41" spans="1:10" s="10" customFormat="1" ht="18.75" customHeight="1" x14ac:dyDescent="0.2">
      <c r="A41" s="48" t="s">
        <v>143</v>
      </c>
      <c r="B41" s="21" t="s">
        <v>144</v>
      </c>
      <c r="C41" s="22">
        <f>SUM(C42:C45)</f>
        <v>109495</v>
      </c>
      <c r="D41" s="22">
        <f>D42+D43+D44+D45</f>
        <v>455969.7</v>
      </c>
      <c r="E41" s="22">
        <f t="shared" ref="E41:G41" si="8">E42+E43+E44+E45</f>
        <v>565464.69999999995</v>
      </c>
      <c r="F41" s="22"/>
      <c r="G41" s="22">
        <f t="shared" si="8"/>
        <v>565464.69999999995</v>
      </c>
      <c r="H41" s="22">
        <f t="shared" ref="G41:H41" si="9">H42+H43+H44+H45</f>
        <v>455969.7</v>
      </c>
      <c r="I41" s="50"/>
      <c r="J41" s="9"/>
    </row>
    <row r="42" spans="1:10" ht="15.75" x14ac:dyDescent="0.2">
      <c r="A42" s="43" t="s">
        <v>145</v>
      </c>
      <c r="B42" s="44" t="s">
        <v>146</v>
      </c>
      <c r="C42" s="13"/>
      <c r="D42" s="66"/>
      <c r="E42" s="90"/>
      <c r="F42" s="66"/>
      <c r="G42" s="67"/>
      <c r="H42" s="64"/>
      <c r="I42" s="51"/>
      <c r="J42" s="9"/>
    </row>
    <row r="43" spans="1:10" ht="25.5" x14ac:dyDescent="0.25">
      <c r="A43" s="43" t="s">
        <v>147</v>
      </c>
      <c r="B43" s="44" t="s">
        <v>148</v>
      </c>
      <c r="C43" s="13">
        <v>42005.5</v>
      </c>
      <c r="D43" s="66"/>
      <c r="E43" s="90">
        <f t="shared" si="1"/>
        <v>42005.5</v>
      </c>
      <c r="F43" s="66"/>
      <c r="G43" s="67">
        <f t="shared" si="2"/>
        <v>42005.5</v>
      </c>
      <c r="H43" s="64"/>
      <c r="I43" s="46"/>
      <c r="J43" s="9"/>
    </row>
    <row r="44" spans="1:10" ht="25.5" x14ac:dyDescent="0.25">
      <c r="A44" s="43" t="s">
        <v>149</v>
      </c>
      <c r="B44" s="44" t="s">
        <v>150</v>
      </c>
      <c r="C44" s="13">
        <v>100</v>
      </c>
      <c r="D44" s="66"/>
      <c r="E44" s="90">
        <f t="shared" si="1"/>
        <v>100</v>
      </c>
      <c r="F44" s="66"/>
      <c r="G44" s="67">
        <f t="shared" si="2"/>
        <v>100</v>
      </c>
      <c r="H44" s="64"/>
      <c r="I44" s="46"/>
      <c r="J44" s="9"/>
    </row>
    <row r="45" spans="1:10" ht="20.25" customHeight="1" x14ac:dyDescent="0.25">
      <c r="A45" s="43" t="s">
        <v>151</v>
      </c>
      <c r="B45" s="44" t="s">
        <v>152</v>
      </c>
      <c r="C45" s="13">
        <v>67389.5</v>
      </c>
      <c r="D45" s="66">
        <v>455969.7</v>
      </c>
      <c r="E45" s="90">
        <f t="shared" si="1"/>
        <v>523359.2</v>
      </c>
      <c r="F45" s="66"/>
      <c r="G45" s="67">
        <f t="shared" si="2"/>
        <v>523359.2</v>
      </c>
      <c r="H45" s="64">
        <f>D45</f>
        <v>455969.7</v>
      </c>
      <c r="I45" s="46"/>
      <c r="J45" s="9"/>
    </row>
    <row r="46" spans="1:10" s="10" customFormat="1" ht="15.75" x14ac:dyDescent="0.2">
      <c r="A46" s="48" t="s">
        <v>153</v>
      </c>
      <c r="B46" s="21" t="s">
        <v>154</v>
      </c>
      <c r="C46" s="22">
        <f>SUM(C47:C53)</f>
        <v>35961492.099999994</v>
      </c>
      <c r="D46" s="22">
        <f t="shared" ref="D46:H46" si="10">SUM(D47:D53)</f>
        <v>348197.700000001</v>
      </c>
      <c r="E46" s="22">
        <f t="shared" si="10"/>
        <v>36309689.799999997</v>
      </c>
      <c r="F46" s="22">
        <f t="shared" si="10"/>
        <v>8935.1999999992549</v>
      </c>
      <c r="G46" s="22">
        <f t="shared" si="10"/>
        <v>36318625</v>
      </c>
      <c r="H46" s="22">
        <f t="shared" si="10"/>
        <v>357132.90000000026</v>
      </c>
      <c r="I46" s="50"/>
      <c r="J46" s="9"/>
    </row>
    <row r="47" spans="1:10" ht="17.25" customHeight="1" x14ac:dyDescent="0.2">
      <c r="A47" s="43" t="s">
        <v>155</v>
      </c>
      <c r="B47" s="44" t="s">
        <v>156</v>
      </c>
      <c r="C47" s="13">
        <v>5958263.2000000002</v>
      </c>
      <c r="D47" s="66"/>
      <c r="E47" s="90">
        <f t="shared" si="1"/>
        <v>5958263.2000000002</v>
      </c>
      <c r="F47" s="66">
        <v>4500</v>
      </c>
      <c r="G47" s="67">
        <f t="shared" si="2"/>
        <v>5962763.2000000002</v>
      </c>
      <c r="H47" s="64">
        <f>F47</f>
        <v>4500</v>
      </c>
      <c r="I47" s="51"/>
      <c r="J47" s="9"/>
    </row>
    <row r="48" spans="1:10" ht="18" customHeight="1" x14ac:dyDescent="0.25">
      <c r="A48" s="43" t="s">
        <v>157</v>
      </c>
      <c r="B48" s="44" t="s">
        <v>158</v>
      </c>
      <c r="C48" s="13">
        <v>23818500.199999999</v>
      </c>
      <c r="D48" s="66">
        <v>102973.80000000075</v>
      </c>
      <c r="E48" s="90">
        <f t="shared" si="1"/>
        <v>23921474</v>
      </c>
      <c r="F48" s="66">
        <v>4435.1999999992549</v>
      </c>
      <c r="G48" s="67">
        <f t="shared" si="2"/>
        <v>23925909.199999999</v>
      </c>
      <c r="H48" s="64">
        <f>D48+F48</f>
        <v>107409</v>
      </c>
      <c r="I48" s="46"/>
      <c r="J48" s="9"/>
    </row>
    <row r="49" spans="1:10" ht="19.5" customHeight="1" x14ac:dyDescent="0.25">
      <c r="A49" s="43" t="s">
        <v>159</v>
      </c>
      <c r="B49" s="44" t="s">
        <v>160</v>
      </c>
      <c r="C49" s="13">
        <v>1180921.3999999999</v>
      </c>
      <c r="D49" s="66">
        <v>49999</v>
      </c>
      <c r="E49" s="90">
        <f t="shared" si="1"/>
        <v>1230920.3999999999</v>
      </c>
      <c r="F49" s="66"/>
      <c r="G49" s="67">
        <f t="shared" si="2"/>
        <v>1230920.3999999999</v>
      </c>
      <c r="H49" s="64">
        <f t="shared" ref="H48:H53" si="11">D49</f>
        <v>49999</v>
      </c>
      <c r="I49" s="46"/>
      <c r="J49" s="9"/>
    </row>
    <row r="50" spans="1:10" ht="18" customHeight="1" x14ac:dyDescent="0.25">
      <c r="A50" s="43" t="s">
        <v>161</v>
      </c>
      <c r="B50" s="44" t="s">
        <v>162</v>
      </c>
      <c r="C50" s="13">
        <v>3575784.9</v>
      </c>
      <c r="D50" s="66">
        <v>-61421.199999999721</v>
      </c>
      <c r="E50" s="90">
        <f t="shared" si="1"/>
        <v>3514363.7</v>
      </c>
      <c r="F50" s="66"/>
      <c r="G50" s="67">
        <f t="shared" si="2"/>
        <v>3514363.7</v>
      </c>
      <c r="H50" s="64">
        <f t="shared" si="11"/>
        <v>-61421.199999999721</v>
      </c>
      <c r="I50" s="46"/>
      <c r="J50" s="9"/>
    </row>
    <row r="51" spans="1:10" ht="25.5" x14ac:dyDescent="0.25">
      <c r="A51" s="43" t="s">
        <v>163</v>
      </c>
      <c r="B51" s="44" t="s">
        <v>164</v>
      </c>
      <c r="C51" s="13">
        <v>250609.3</v>
      </c>
      <c r="D51" s="66">
        <v>11169.600000000006</v>
      </c>
      <c r="E51" s="90">
        <f t="shared" si="1"/>
        <v>261778.9</v>
      </c>
      <c r="F51" s="66"/>
      <c r="G51" s="67">
        <f t="shared" si="2"/>
        <v>261778.9</v>
      </c>
      <c r="H51" s="64">
        <f t="shared" si="11"/>
        <v>11169.600000000006</v>
      </c>
      <c r="I51" s="28"/>
      <c r="J51" s="9"/>
    </row>
    <row r="52" spans="1:10" ht="17.25" customHeight="1" x14ac:dyDescent="0.25">
      <c r="A52" s="43" t="s">
        <v>165</v>
      </c>
      <c r="B52" s="44" t="s">
        <v>166</v>
      </c>
      <c r="C52" s="13">
        <v>133588.6</v>
      </c>
      <c r="D52" s="66">
        <v>23051.5</v>
      </c>
      <c r="E52" s="90">
        <f t="shared" si="1"/>
        <v>156640.1</v>
      </c>
      <c r="F52" s="66"/>
      <c r="G52" s="67">
        <f t="shared" si="2"/>
        <v>156640.1</v>
      </c>
      <c r="H52" s="64">
        <f t="shared" si="11"/>
        <v>23051.5</v>
      </c>
      <c r="I52" s="28"/>
      <c r="J52" s="9"/>
    </row>
    <row r="53" spans="1:10" ht="16.5" customHeight="1" x14ac:dyDescent="0.25">
      <c r="A53" s="43" t="s">
        <v>167</v>
      </c>
      <c r="B53" s="44" t="s">
        <v>168</v>
      </c>
      <c r="C53" s="13">
        <v>1043824.5</v>
      </c>
      <c r="D53" s="66">
        <v>222425</v>
      </c>
      <c r="E53" s="90">
        <f t="shared" si="1"/>
        <v>1266249.5</v>
      </c>
      <c r="F53" s="66"/>
      <c r="G53" s="67">
        <f t="shared" si="2"/>
        <v>1266249.5</v>
      </c>
      <c r="H53" s="64">
        <f t="shared" si="11"/>
        <v>222425</v>
      </c>
      <c r="I53" s="28"/>
      <c r="J53" s="9"/>
    </row>
    <row r="54" spans="1:10" s="10" customFormat="1" ht="21" customHeight="1" x14ac:dyDescent="0.2">
      <c r="A54" s="48" t="s">
        <v>169</v>
      </c>
      <c r="B54" s="21" t="s">
        <v>170</v>
      </c>
      <c r="C54" s="22">
        <f>SUM(C55:C56)</f>
        <v>1939319.2</v>
      </c>
      <c r="D54" s="22">
        <f t="shared" ref="D54:H54" si="12">SUM(D55:D56)</f>
        <v>764517.49999999977</v>
      </c>
      <c r="E54" s="22">
        <f t="shared" si="12"/>
        <v>2703836.6999999997</v>
      </c>
      <c r="F54" s="22">
        <f t="shared" si="12"/>
        <v>5000</v>
      </c>
      <c r="G54" s="22">
        <f t="shared" si="12"/>
        <v>2708836.6999999997</v>
      </c>
      <c r="H54" s="22">
        <f t="shared" si="12"/>
        <v>769517.49999999977</v>
      </c>
      <c r="I54" s="56"/>
      <c r="J54" s="9"/>
    </row>
    <row r="55" spans="1:10" ht="18" customHeight="1" x14ac:dyDescent="0.2">
      <c r="A55" s="43" t="s">
        <v>171</v>
      </c>
      <c r="B55" s="44" t="s">
        <v>172</v>
      </c>
      <c r="C55" s="13">
        <v>1844607.3</v>
      </c>
      <c r="D55" s="66">
        <v>764517.49999999977</v>
      </c>
      <c r="E55" s="90">
        <f t="shared" si="1"/>
        <v>2609124.7999999998</v>
      </c>
      <c r="F55" s="66">
        <v>5000</v>
      </c>
      <c r="G55" s="67">
        <f t="shared" si="2"/>
        <v>2614124.7999999998</v>
      </c>
      <c r="H55" s="64">
        <f>D55+F55</f>
        <v>769517.49999999977</v>
      </c>
      <c r="I55" s="57"/>
      <c r="J55" s="9"/>
    </row>
    <row r="56" spans="1:10" ht="18.75" customHeight="1" x14ac:dyDescent="0.25">
      <c r="A56" s="43" t="s">
        <v>173</v>
      </c>
      <c r="B56" s="44" t="s">
        <v>174</v>
      </c>
      <c r="C56" s="13">
        <v>94711.9</v>
      </c>
      <c r="D56" s="66"/>
      <c r="E56" s="90">
        <f t="shared" si="1"/>
        <v>94711.9</v>
      </c>
      <c r="F56" s="66"/>
      <c r="G56" s="67">
        <f t="shared" si="2"/>
        <v>94711.9</v>
      </c>
      <c r="H56" s="64"/>
      <c r="I56" s="28"/>
      <c r="J56" s="9"/>
    </row>
    <row r="57" spans="1:10" s="10" customFormat="1" ht="20.25" customHeight="1" x14ac:dyDescent="0.2">
      <c r="A57" s="48" t="s">
        <v>175</v>
      </c>
      <c r="B57" s="21" t="s">
        <v>176</v>
      </c>
      <c r="C57" s="22">
        <f>SUM(C58:C64)</f>
        <v>12926960.699999999</v>
      </c>
      <c r="D57" s="22">
        <f t="shared" ref="D57:H57" si="13">SUM(D58:D64)</f>
        <v>1867321.6000000006</v>
      </c>
      <c r="E57" s="22">
        <f t="shared" si="13"/>
        <v>14794282.300000001</v>
      </c>
      <c r="F57" s="22">
        <f t="shared" si="13"/>
        <v>183845.49999999965</v>
      </c>
      <c r="G57" s="22">
        <f t="shared" si="13"/>
        <v>14978127.800000001</v>
      </c>
      <c r="H57" s="22">
        <f t="shared" si="13"/>
        <v>2051167.1</v>
      </c>
      <c r="J57" s="9"/>
    </row>
    <row r="58" spans="1:10" ht="18.75" customHeight="1" x14ac:dyDescent="0.2">
      <c r="A58" s="43" t="s">
        <v>177</v>
      </c>
      <c r="B58" s="44" t="s">
        <v>178</v>
      </c>
      <c r="C58" s="13">
        <v>7933486.5999999996</v>
      </c>
      <c r="D58" s="66">
        <v>1251242.3000000007</v>
      </c>
      <c r="E58" s="90">
        <f t="shared" si="1"/>
        <v>9184728.9000000004</v>
      </c>
      <c r="F58" s="66">
        <v>167463.69999999925</v>
      </c>
      <c r="G58" s="67">
        <f t="shared" si="2"/>
        <v>9352192.5999999996</v>
      </c>
      <c r="H58" s="64">
        <f>D58+F58</f>
        <v>1418706</v>
      </c>
      <c r="J58" s="9"/>
    </row>
    <row r="59" spans="1:10" ht="21" customHeight="1" x14ac:dyDescent="0.25">
      <c r="A59" s="43" t="s">
        <v>179</v>
      </c>
      <c r="B59" s="44" t="s">
        <v>180</v>
      </c>
      <c r="C59" s="13">
        <v>358821.9</v>
      </c>
      <c r="D59" s="66">
        <v>188554.5</v>
      </c>
      <c r="E59" s="90">
        <f t="shared" si="1"/>
        <v>547376.4</v>
      </c>
      <c r="F59" s="66">
        <v>163845.40000000002</v>
      </c>
      <c r="G59" s="67">
        <f t="shared" si="2"/>
        <v>711221.8</v>
      </c>
      <c r="H59" s="64">
        <f>D59+F59</f>
        <v>352399.9</v>
      </c>
      <c r="I59" s="28"/>
      <c r="J59" s="9"/>
    </row>
    <row r="60" spans="1:10" ht="17.25" customHeight="1" x14ac:dyDescent="0.2">
      <c r="A60" s="43" t="s">
        <v>181</v>
      </c>
      <c r="B60" s="44" t="s">
        <v>182</v>
      </c>
      <c r="C60" s="13">
        <v>492582.9</v>
      </c>
      <c r="D60" s="66"/>
      <c r="E60" s="90">
        <f t="shared" si="1"/>
        <v>492582.9</v>
      </c>
      <c r="F60" s="66"/>
      <c r="G60" s="67">
        <f t="shared" si="2"/>
        <v>492582.9</v>
      </c>
      <c r="H60" s="64"/>
      <c r="I60" s="57"/>
      <c r="J60" s="9"/>
    </row>
    <row r="61" spans="1:10" ht="17.25" customHeight="1" x14ac:dyDescent="0.25">
      <c r="A61" s="43" t="s">
        <v>183</v>
      </c>
      <c r="B61" s="44" t="s">
        <v>184</v>
      </c>
      <c r="C61" s="13">
        <v>103730.3</v>
      </c>
      <c r="D61" s="66"/>
      <c r="E61" s="90">
        <f t="shared" si="1"/>
        <v>103730.3</v>
      </c>
      <c r="F61" s="66"/>
      <c r="G61" s="67">
        <f t="shared" si="2"/>
        <v>103730.3</v>
      </c>
      <c r="H61" s="64"/>
      <c r="I61" s="28"/>
      <c r="J61" s="9"/>
    </row>
    <row r="62" spans="1:10" ht="25.5" x14ac:dyDescent="0.25">
      <c r="A62" s="43" t="s">
        <v>185</v>
      </c>
      <c r="B62" s="44" t="s">
        <v>186</v>
      </c>
      <c r="C62" s="13">
        <v>238577.1</v>
      </c>
      <c r="D62" s="66"/>
      <c r="E62" s="90">
        <f t="shared" si="1"/>
        <v>238577.1</v>
      </c>
      <c r="F62" s="66"/>
      <c r="G62" s="67">
        <f t="shared" si="2"/>
        <v>238577.1</v>
      </c>
      <c r="H62" s="64"/>
      <c r="I62" s="28"/>
      <c r="J62" s="9"/>
    </row>
    <row r="63" spans="1:10" ht="17.25" customHeight="1" x14ac:dyDescent="0.25">
      <c r="A63" s="43" t="s">
        <v>187</v>
      </c>
      <c r="B63" s="44" t="s">
        <v>188</v>
      </c>
      <c r="C63" s="13">
        <v>7897.1</v>
      </c>
      <c r="D63" s="66"/>
      <c r="E63" s="90">
        <f t="shared" si="1"/>
        <v>7897.1</v>
      </c>
      <c r="F63" s="66"/>
      <c r="G63" s="67">
        <f t="shared" si="2"/>
        <v>7897.1</v>
      </c>
      <c r="H63" s="64"/>
      <c r="I63" s="28"/>
      <c r="J63" s="9"/>
    </row>
    <row r="64" spans="1:10" ht="18.75" customHeight="1" x14ac:dyDescent="0.25">
      <c r="A64" s="43" t="s">
        <v>189</v>
      </c>
      <c r="B64" s="44" t="s">
        <v>190</v>
      </c>
      <c r="C64" s="13">
        <v>3791864.8</v>
      </c>
      <c r="D64" s="66">
        <v>427524.79999999981</v>
      </c>
      <c r="E64" s="90">
        <f t="shared" si="1"/>
        <v>4219389.5999999996</v>
      </c>
      <c r="F64" s="66">
        <v>-147463.59999999963</v>
      </c>
      <c r="G64" s="67">
        <f t="shared" si="2"/>
        <v>4071926</v>
      </c>
      <c r="H64" s="64">
        <f>D64+F64</f>
        <v>280061.20000000019</v>
      </c>
      <c r="I64" s="28"/>
      <c r="J64" s="9"/>
    </row>
    <row r="65" spans="1:10" s="10" customFormat="1" ht="24" customHeight="1" x14ac:dyDescent="0.2">
      <c r="A65" s="48" t="s">
        <v>191</v>
      </c>
      <c r="B65" s="21" t="s">
        <v>192</v>
      </c>
      <c r="C65" s="22">
        <f>SUM(C66:C70)</f>
        <v>39312555.799999997</v>
      </c>
      <c r="D65" s="22">
        <f t="shared" ref="D65:H65" si="14">SUM(D66:D70)</f>
        <v>-411392.79999999912</v>
      </c>
      <c r="E65" s="22">
        <f t="shared" si="14"/>
        <v>38901163</v>
      </c>
      <c r="F65" s="22">
        <f t="shared" si="14"/>
        <v>-0.1</v>
      </c>
      <c r="G65" s="22">
        <f t="shared" si="14"/>
        <v>38901162.899999999</v>
      </c>
      <c r="H65" s="22">
        <f t="shared" si="14"/>
        <v>-411392.89999999909</v>
      </c>
      <c r="I65" s="56"/>
      <c r="J65" s="9"/>
    </row>
    <row r="66" spans="1:10" ht="19.5" customHeight="1" x14ac:dyDescent="0.2">
      <c r="A66" s="43" t="s">
        <v>193</v>
      </c>
      <c r="B66" s="44" t="s">
        <v>194</v>
      </c>
      <c r="C66" s="13">
        <v>161704.79999999999</v>
      </c>
      <c r="D66" s="66"/>
      <c r="E66" s="90">
        <f t="shared" si="1"/>
        <v>161704.79999999999</v>
      </c>
      <c r="F66" s="66"/>
      <c r="G66" s="67">
        <f t="shared" si="2"/>
        <v>161704.79999999999</v>
      </c>
      <c r="H66" s="64"/>
      <c r="I66" s="57"/>
      <c r="J66" s="9"/>
    </row>
    <row r="67" spans="1:10" ht="20.25" customHeight="1" x14ac:dyDescent="0.25">
      <c r="A67" s="43" t="s">
        <v>195</v>
      </c>
      <c r="B67" s="44" t="s">
        <v>196</v>
      </c>
      <c r="C67" s="13">
        <v>6804426.4000000004</v>
      </c>
      <c r="D67" s="66"/>
      <c r="E67" s="90">
        <f t="shared" si="1"/>
        <v>6804426.4000000004</v>
      </c>
      <c r="F67" s="66">
        <v>-0.1</v>
      </c>
      <c r="G67" s="67">
        <f t="shared" si="2"/>
        <v>6804426.3000000007</v>
      </c>
      <c r="H67" s="64">
        <f>F67</f>
        <v>-0.1</v>
      </c>
      <c r="I67" s="28"/>
      <c r="J67" s="9"/>
    </row>
    <row r="68" spans="1:10" ht="20.25" customHeight="1" x14ac:dyDescent="0.25">
      <c r="A68" s="43" t="s">
        <v>197</v>
      </c>
      <c r="B68" s="44" t="s">
        <v>198</v>
      </c>
      <c r="C68" s="13">
        <v>20623748.699999999</v>
      </c>
      <c r="D68" s="66">
        <v>152041</v>
      </c>
      <c r="E68" s="90">
        <f t="shared" si="1"/>
        <v>20775789.699999999</v>
      </c>
      <c r="F68" s="66"/>
      <c r="G68" s="67">
        <f t="shared" si="2"/>
        <v>20775789.699999999</v>
      </c>
      <c r="H68" s="64">
        <f>D68</f>
        <v>152041</v>
      </c>
      <c r="I68" s="28"/>
      <c r="J68" s="9"/>
    </row>
    <row r="69" spans="1:10" ht="20.25" customHeight="1" x14ac:dyDescent="0.25">
      <c r="A69" s="43" t="s">
        <v>199</v>
      </c>
      <c r="B69" s="44" t="s">
        <v>200</v>
      </c>
      <c r="C69" s="13">
        <v>10136436.5</v>
      </c>
      <c r="D69" s="66">
        <v>-552885.19999999925</v>
      </c>
      <c r="E69" s="90">
        <f t="shared" si="1"/>
        <v>9583551.3000000007</v>
      </c>
      <c r="F69" s="66"/>
      <c r="G69" s="67">
        <f t="shared" si="2"/>
        <v>9583551.3000000007</v>
      </c>
      <c r="H69" s="64">
        <f>D69</f>
        <v>-552885.19999999925</v>
      </c>
      <c r="I69" s="28"/>
      <c r="J69" s="9"/>
    </row>
    <row r="70" spans="1:10" ht="18" customHeight="1" x14ac:dyDescent="0.25">
      <c r="A70" s="43" t="s">
        <v>201</v>
      </c>
      <c r="B70" s="44" t="s">
        <v>202</v>
      </c>
      <c r="C70" s="13">
        <v>1586239.4</v>
      </c>
      <c r="D70" s="66">
        <v>-10548.59999999986</v>
      </c>
      <c r="E70" s="90">
        <f t="shared" si="1"/>
        <v>1575690.8</v>
      </c>
      <c r="F70" s="66"/>
      <c r="G70" s="67">
        <f t="shared" si="2"/>
        <v>1575690.8</v>
      </c>
      <c r="H70" s="64">
        <f>D70</f>
        <v>-10548.59999999986</v>
      </c>
      <c r="I70" s="28"/>
      <c r="J70" s="9"/>
    </row>
    <row r="71" spans="1:10" s="10" customFormat="1" ht="18.75" customHeight="1" x14ac:dyDescent="0.2">
      <c r="A71" s="48" t="s">
        <v>203</v>
      </c>
      <c r="B71" s="21" t="s">
        <v>204</v>
      </c>
      <c r="C71" s="22">
        <f>SUM(C72:C75)</f>
        <v>1383015.7</v>
      </c>
      <c r="D71" s="22">
        <f t="shared" ref="D71:H71" si="15">SUM(D72:D75)</f>
        <v>42363.90000000014</v>
      </c>
      <c r="E71" s="22">
        <f t="shared" si="15"/>
        <v>1425379.6</v>
      </c>
      <c r="F71" s="22">
        <f t="shared" si="15"/>
        <v>24671.600000000006</v>
      </c>
      <c r="G71" s="22">
        <f t="shared" si="15"/>
        <v>1450051.2000000002</v>
      </c>
      <c r="H71" s="22">
        <f t="shared" si="15"/>
        <v>67035.500000000116</v>
      </c>
      <c r="I71" s="56"/>
      <c r="J71" s="9"/>
    </row>
    <row r="72" spans="1:10" ht="20.25" customHeight="1" x14ac:dyDescent="0.2">
      <c r="A72" s="43" t="s">
        <v>205</v>
      </c>
      <c r="B72" s="44" t="s">
        <v>206</v>
      </c>
      <c r="C72" s="13">
        <v>690103.1</v>
      </c>
      <c r="D72" s="66">
        <v>-651624.79999999993</v>
      </c>
      <c r="E72" s="90">
        <f t="shared" si="1"/>
        <v>38478.300000000047</v>
      </c>
      <c r="F72" s="66"/>
      <c r="G72" s="67">
        <f t="shared" si="2"/>
        <v>38478.300000000047</v>
      </c>
      <c r="H72" s="64">
        <f>D72</f>
        <v>-651624.79999999993</v>
      </c>
      <c r="I72" s="57"/>
      <c r="J72" s="9"/>
    </row>
    <row r="73" spans="1:10" ht="19.5" customHeight="1" x14ac:dyDescent="0.25">
      <c r="A73" s="43" t="s">
        <v>207</v>
      </c>
      <c r="B73" s="44" t="s">
        <v>208</v>
      </c>
      <c r="C73" s="13">
        <v>130180.5</v>
      </c>
      <c r="D73" s="66">
        <v>36131.5</v>
      </c>
      <c r="E73" s="90">
        <f t="shared" ref="E73:E85" si="16">C73+D73</f>
        <v>166312</v>
      </c>
      <c r="F73" s="66">
        <v>24671.600000000006</v>
      </c>
      <c r="G73" s="67">
        <f t="shared" ref="G73:G85" si="17">E73+F73</f>
        <v>190983.6</v>
      </c>
      <c r="H73" s="64">
        <f>D73+F73</f>
        <v>60803.100000000006</v>
      </c>
      <c r="I73" s="28"/>
      <c r="J73" s="9"/>
    </row>
    <row r="74" spans="1:10" ht="19.5" customHeight="1" x14ac:dyDescent="0.25">
      <c r="A74" s="43" t="s">
        <v>209</v>
      </c>
      <c r="B74" s="44" t="s">
        <v>210</v>
      </c>
      <c r="C74" s="13">
        <v>529178.6</v>
      </c>
      <c r="D74" s="66">
        <v>657857.20000000007</v>
      </c>
      <c r="E74" s="90">
        <f t="shared" si="16"/>
        <v>1187035.8</v>
      </c>
      <c r="F74" s="66"/>
      <c r="G74" s="67">
        <f t="shared" si="17"/>
        <v>1187035.8</v>
      </c>
      <c r="H74" s="64">
        <f>D74</f>
        <v>657857.20000000007</v>
      </c>
      <c r="I74" s="28"/>
      <c r="J74" s="9"/>
    </row>
    <row r="75" spans="1:10" ht="27.75" customHeight="1" x14ac:dyDescent="0.25">
      <c r="A75" s="43" t="s">
        <v>211</v>
      </c>
      <c r="B75" s="44" t="s">
        <v>212</v>
      </c>
      <c r="C75" s="13">
        <v>33553.5</v>
      </c>
      <c r="D75" s="66"/>
      <c r="E75" s="90">
        <f t="shared" si="16"/>
        <v>33553.5</v>
      </c>
      <c r="F75" s="66"/>
      <c r="G75" s="67">
        <f t="shared" si="17"/>
        <v>33553.5</v>
      </c>
      <c r="H75" s="64"/>
      <c r="I75" s="28"/>
      <c r="J75" s="9"/>
    </row>
    <row r="76" spans="1:10" s="10" customFormat="1" ht="21" customHeight="1" x14ac:dyDescent="0.2">
      <c r="A76" s="48" t="s">
        <v>213</v>
      </c>
      <c r="B76" s="21" t="s">
        <v>214</v>
      </c>
      <c r="C76" s="22">
        <f t="shared" ref="C76:G76" si="18">SUM(C77:C79)</f>
        <v>153123.90000000002</v>
      </c>
      <c r="D76" s="22"/>
      <c r="E76" s="22">
        <f t="shared" si="18"/>
        <v>153123.90000000002</v>
      </c>
      <c r="F76" s="22"/>
      <c r="G76" s="22">
        <f t="shared" si="18"/>
        <v>153123.90000000002</v>
      </c>
      <c r="H76" s="22"/>
      <c r="I76" s="56"/>
      <c r="J76" s="9"/>
    </row>
    <row r="77" spans="1:10" ht="18.75" customHeight="1" x14ac:dyDescent="0.2">
      <c r="A77" s="43" t="s">
        <v>215</v>
      </c>
      <c r="B77" s="44" t="s">
        <v>216</v>
      </c>
      <c r="C77" s="52">
        <v>38733.300000000003</v>
      </c>
      <c r="D77" s="66"/>
      <c r="E77" s="90">
        <f t="shared" si="16"/>
        <v>38733.300000000003</v>
      </c>
      <c r="F77" s="66"/>
      <c r="G77" s="67">
        <f t="shared" si="17"/>
        <v>38733.300000000003</v>
      </c>
      <c r="H77" s="64"/>
      <c r="I77" s="57"/>
      <c r="J77" s="9"/>
    </row>
    <row r="78" spans="1:10" ht="21" customHeight="1" x14ac:dyDescent="0.25">
      <c r="A78" s="43" t="s">
        <v>217</v>
      </c>
      <c r="B78" s="44" t="s">
        <v>218</v>
      </c>
      <c r="C78" s="52">
        <v>19194.5</v>
      </c>
      <c r="D78" s="66"/>
      <c r="E78" s="90">
        <f t="shared" si="16"/>
        <v>19194.5</v>
      </c>
      <c r="F78" s="66"/>
      <c r="G78" s="67">
        <f t="shared" si="17"/>
        <v>19194.5</v>
      </c>
      <c r="H78" s="64"/>
      <c r="I78" s="28"/>
      <c r="J78" s="9"/>
    </row>
    <row r="79" spans="1:10" ht="25.5" x14ac:dyDescent="0.25">
      <c r="A79" s="43" t="s">
        <v>219</v>
      </c>
      <c r="B79" s="44" t="s">
        <v>220</v>
      </c>
      <c r="C79" s="13">
        <v>95196.1</v>
      </c>
      <c r="D79" s="66"/>
      <c r="E79" s="90">
        <f t="shared" si="16"/>
        <v>95196.1</v>
      </c>
      <c r="F79" s="66"/>
      <c r="G79" s="67">
        <f t="shared" si="17"/>
        <v>95196.1</v>
      </c>
      <c r="H79" s="64"/>
      <c r="I79" s="28"/>
      <c r="J79" s="9"/>
    </row>
    <row r="80" spans="1:10" s="10" customFormat="1" ht="17.25" customHeight="1" x14ac:dyDescent="0.25">
      <c r="A80" s="48" t="s">
        <v>221</v>
      </c>
      <c r="B80" s="21" t="s">
        <v>222</v>
      </c>
      <c r="C80" s="22">
        <f>SUM(C81)</f>
        <v>1486930.6</v>
      </c>
      <c r="D80" s="22"/>
      <c r="E80" s="22">
        <f t="shared" ref="D80:G80" si="19">SUM(E81)</f>
        <v>1486930.6</v>
      </c>
      <c r="F80" s="22"/>
      <c r="G80" s="22">
        <f t="shared" si="19"/>
        <v>1486930.6</v>
      </c>
      <c r="H80" s="22"/>
      <c r="I80" s="45"/>
      <c r="J80" s="9"/>
    </row>
    <row r="81" spans="1:10" ht="25.5" x14ac:dyDescent="0.25">
      <c r="A81" s="43" t="s">
        <v>223</v>
      </c>
      <c r="B81" s="44" t="s">
        <v>224</v>
      </c>
      <c r="C81" s="13">
        <v>1486930.6</v>
      </c>
      <c r="D81" s="66"/>
      <c r="E81" s="90">
        <f t="shared" si="16"/>
        <v>1486930.6</v>
      </c>
      <c r="F81" s="66"/>
      <c r="G81" s="67">
        <f t="shared" si="17"/>
        <v>1486930.6</v>
      </c>
      <c r="H81" s="64"/>
      <c r="I81" s="46"/>
      <c r="J81" s="9"/>
    </row>
    <row r="82" spans="1:10" s="10" customFormat="1" ht="27" customHeight="1" x14ac:dyDescent="0.2">
      <c r="A82" s="48" t="s">
        <v>225</v>
      </c>
      <c r="B82" s="21" t="s">
        <v>226</v>
      </c>
      <c r="C82" s="22">
        <f t="shared" ref="C82:H82" si="20">SUM(C83:C85)</f>
        <v>6136644.8000000007</v>
      </c>
      <c r="D82" s="22">
        <f t="shared" si="20"/>
        <v>615470.89999999991</v>
      </c>
      <c r="E82" s="22">
        <f t="shared" si="20"/>
        <v>6752115.7000000002</v>
      </c>
      <c r="F82" s="22"/>
      <c r="G82" s="22">
        <f t="shared" si="20"/>
        <v>6752115.7000000002</v>
      </c>
      <c r="H82" s="22">
        <f t="shared" si="20"/>
        <v>615470.89999999991</v>
      </c>
      <c r="I82" s="56"/>
      <c r="J82" s="9"/>
    </row>
    <row r="83" spans="1:10" ht="38.25" x14ac:dyDescent="0.2">
      <c r="A83" s="43" t="s">
        <v>227</v>
      </c>
      <c r="B83" s="44" t="s">
        <v>228</v>
      </c>
      <c r="C83" s="13">
        <v>4261763.7</v>
      </c>
      <c r="D83" s="66">
        <v>-17056.700000000186</v>
      </c>
      <c r="E83" s="90">
        <f t="shared" si="16"/>
        <v>4244707</v>
      </c>
      <c r="F83" s="66"/>
      <c r="G83" s="67">
        <f t="shared" si="17"/>
        <v>4244707</v>
      </c>
      <c r="H83" s="64">
        <f>D83</f>
        <v>-17056.700000000186</v>
      </c>
      <c r="I83" s="57"/>
      <c r="J83" s="9"/>
    </row>
    <row r="84" spans="1:10" ht="18" customHeight="1" x14ac:dyDescent="0.25">
      <c r="A84" s="43" t="s">
        <v>229</v>
      </c>
      <c r="B84" s="44" t="s">
        <v>230</v>
      </c>
      <c r="C84" s="13">
        <v>206776.9</v>
      </c>
      <c r="D84" s="66">
        <v>54177.800000000017</v>
      </c>
      <c r="E84" s="90">
        <f t="shared" si="16"/>
        <v>260954.7</v>
      </c>
      <c r="F84" s="66"/>
      <c r="G84" s="67">
        <f t="shared" si="17"/>
        <v>260954.7</v>
      </c>
      <c r="H84" s="64">
        <f>D84</f>
        <v>54177.800000000017</v>
      </c>
      <c r="I84" s="28"/>
      <c r="J84" s="9"/>
    </row>
    <row r="85" spans="1:10" ht="20.25" customHeight="1" x14ac:dyDescent="0.25">
      <c r="A85" s="43" t="s">
        <v>231</v>
      </c>
      <c r="B85" s="44" t="s">
        <v>232</v>
      </c>
      <c r="C85" s="13">
        <v>1668104.2</v>
      </c>
      <c r="D85" s="66">
        <v>578349.80000000005</v>
      </c>
      <c r="E85" s="90">
        <f t="shared" si="16"/>
        <v>2246454</v>
      </c>
      <c r="F85" s="66"/>
      <c r="G85" s="67">
        <f t="shared" si="17"/>
        <v>2246454</v>
      </c>
      <c r="H85" s="64">
        <f>D85</f>
        <v>578349.80000000005</v>
      </c>
      <c r="I85" s="28"/>
      <c r="J85" s="9"/>
    </row>
    <row r="86" spans="1:10" s="10" customFormat="1" ht="15.75" customHeight="1" thickBot="1" x14ac:dyDescent="0.3">
      <c r="A86" s="78" t="s">
        <v>233</v>
      </c>
      <c r="B86" s="79"/>
      <c r="C86" s="29">
        <f>SUM(C7+C17+C20+C25+C36+C41+C46+C54+C57+C65+C71+C76+C80+C82)</f>
        <v>134310995.40000001</v>
      </c>
      <c r="D86" s="29">
        <f>SUM(D7+D17+D20+D25+D36+D41+D46+D54+D57+D65+D71+D76+D80+D82)</f>
        <v>13587982.500000002</v>
      </c>
      <c r="E86" s="29">
        <f t="shared" ref="E86:G86" si="21">SUM(E7+E17+E20+E25+E36+E41+E46+E54+E57+E65+E71+E76+E80+E82)</f>
        <v>147898977.89999998</v>
      </c>
      <c r="F86" s="29">
        <f t="shared" si="21"/>
        <v>2075304.9999999981</v>
      </c>
      <c r="G86" s="29">
        <f>SUM(G7+G17+G20+G25+G36+G41+G46+G54+G57+G65+G71+G76+G80+G82)+0.1</f>
        <v>149974283.09999996</v>
      </c>
      <c r="H86" s="29">
        <f>SUM(H7+H17+H20+H25+H36+H41+H46+H54+H57+H65+H71+H76+H80+H82)</f>
        <v>15663287.5</v>
      </c>
      <c r="I86" s="45"/>
      <c r="J86" s="9"/>
    </row>
    <row r="88" spans="1:10" x14ac:dyDescent="0.2">
      <c r="G88" s="24"/>
    </row>
    <row r="89" spans="1:10" x14ac:dyDescent="0.2">
      <c r="C89" s="31"/>
      <c r="D89" s="53"/>
      <c r="E89" s="53"/>
      <c r="F89" s="53"/>
      <c r="G89" s="24"/>
      <c r="H89" s="24"/>
      <c r="J89" s="24"/>
    </row>
    <row r="90" spans="1:10" x14ac:dyDescent="0.2">
      <c r="D90" s="53"/>
      <c r="E90" s="53"/>
      <c r="F90" s="53"/>
      <c r="G90" s="24"/>
      <c r="I90" s="54"/>
    </row>
    <row r="91" spans="1:10" x14ac:dyDescent="0.2">
      <c r="D91" s="53"/>
      <c r="E91" s="53"/>
      <c r="F91" s="53"/>
      <c r="G91" s="24"/>
    </row>
    <row r="92" spans="1:10" x14ac:dyDescent="0.2">
      <c r="G92" s="24"/>
    </row>
    <row r="93" spans="1:10" x14ac:dyDescent="0.2">
      <c r="G93" s="24"/>
      <c r="H93" s="24"/>
    </row>
    <row r="94" spans="1:10" x14ac:dyDescent="0.2">
      <c r="G94" s="24"/>
      <c r="H94" s="24"/>
    </row>
    <row r="95" spans="1:10" x14ac:dyDescent="0.2">
      <c r="D95" s="53"/>
      <c r="E95" s="53"/>
      <c r="F95" s="53"/>
      <c r="G95" s="24"/>
    </row>
    <row r="96" spans="1:10" x14ac:dyDescent="0.2">
      <c r="G96" s="24"/>
    </row>
  </sheetData>
  <mergeCells count="9">
    <mergeCell ref="A86:B86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0.19685039370078741" right="0.19685039370078741" top="0.19685039370078741" bottom="0.19685039370078741" header="0" footer="0"/>
  <pageSetup paperSize="8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2023-01-30T15:41:21Z</cp:lastPrinted>
  <dcterms:created xsi:type="dcterms:W3CDTF">2021-01-28T12:39:41Z</dcterms:created>
  <dcterms:modified xsi:type="dcterms:W3CDTF">2023-01-30T15:41:32Z</dcterms:modified>
</cp:coreProperties>
</file>